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codeName="ThisWorkbook" hidePivotFieldList="1"/>
  <mc:AlternateContent xmlns:mc="http://schemas.openxmlformats.org/markup-compatibility/2006">
    <mc:Choice Requires="x15">
      <x15ac:absPath xmlns:x15ac="http://schemas.microsoft.com/office/spreadsheetml/2010/11/ac" url="C:\Users\jpalomin\Desktop\__FIGEM\FIGEM 2025\FIGEM 25 Espejo\Publicar SINIM\"/>
    </mc:Choice>
  </mc:AlternateContent>
  <xr:revisionPtr revIDLastSave="0" documentId="13_ncr:1_{861E9863-E231-4D8F-9DF9-F16C70AC722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IGEM 2025" sheetId="12" r:id="rId1"/>
    <sheet name="INDICADORES" sheetId="11" r:id="rId2"/>
    <sheet name="DATA_PREV" sheetId="3" r:id="rId3"/>
    <sheet name="INFO SP" sheetId="13" state="hidden" r:id="rId4"/>
    <sheet name="DATA_PTES" sheetId="4" r:id="rId5"/>
    <sheet name="DATA_IG" sheetId="7" r:id="rId6"/>
    <sheet name="INFO FALTANTE PICHILEMU" sheetId="14" state="hidden" r:id="rId7"/>
    <sheet name="DATA_CGR" sheetId="1" r:id="rId8"/>
    <sheet name="DATA_TM" sheetId="5" r:id="rId9"/>
    <sheet name="DATA_IRPi" sheetId="8" r:id="rId10"/>
    <sheet name="DATA_REI" sheetId="6" r:id="rId11"/>
    <sheet name="CODES" sheetId="2" state="hidden" r:id="rId12"/>
  </sheets>
  <externalReferences>
    <externalReference r:id="rId13"/>
  </externalReferences>
  <definedNames>
    <definedName name="_xlnm._FilterDatabase" localSheetId="7" hidden="1">DATA_CGR!$R$7:$T$352</definedName>
    <definedName name="_xlnm._FilterDatabase" localSheetId="5" hidden="1">DATA_IG!$A$5:$AN$350</definedName>
    <definedName name="_xlnm._FilterDatabase" localSheetId="9" hidden="1">DATA_IRPi!#REF!</definedName>
    <definedName name="_xlnm._FilterDatabase" localSheetId="2" hidden="1">DATA_PREV!$A$11:$Z$11</definedName>
    <definedName name="_xlnm._FilterDatabase" localSheetId="4" hidden="1">DATA_PTES!$T$3:$AH$348</definedName>
    <definedName name="_xlnm._FilterDatabase" localSheetId="10" hidden="1">DATA_REI!$H$2:$L$2</definedName>
    <definedName name="_xlnm._FilterDatabase" localSheetId="8" hidden="1">DATA_TM!$B$3:$C$3</definedName>
    <definedName name="_xlnm._FilterDatabase" localSheetId="0" hidden="1">'FIGEM 2025'!$A$20:$R$365</definedName>
    <definedName name="_xlnm._FilterDatabase" localSheetId="1" hidden="1">INDICADORES!$A$5:$AB$350</definedName>
    <definedName name="_xlnm._FilterDatabase" localSheetId="6" hidden="1">'INFO FALTANTE PICHILEMU'!$F$4:$F$4</definedName>
    <definedName name="_xlnm._FilterDatabase" localSheetId="3" hidden="1">'INFO SP'!$L$15:$T$64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310" i="12" l="1"/>
  <c r="Q207" i="12"/>
  <c r="Q131" i="12"/>
  <c r="Q85" i="12"/>
  <c r="Q43" i="12"/>
  <c r="J11" i="3"/>
  <c r="O7" i="11"/>
  <c r="O8" i="11"/>
  <c r="O9" i="11"/>
  <c r="O10" i="11"/>
  <c r="O11" i="11"/>
  <c r="O12" i="11"/>
  <c r="O13" i="11"/>
  <c r="O14" i="11"/>
  <c r="O15" i="11"/>
  <c r="O16" i="11"/>
  <c r="O17" i="11"/>
  <c r="O18" i="11"/>
  <c r="O19" i="11"/>
  <c r="O20" i="11"/>
  <c r="O21" i="11"/>
  <c r="O22" i="11"/>
  <c r="O23" i="11"/>
  <c r="O24" i="11"/>
  <c r="O25" i="11"/>
  <c r="O26" i="11"/>
  <c r="O27" i="11"/>
  <c r="O28" i="11"/>
  <c r="O29" i="11"/>
  <c r="O30" i="11"/>
  <c r="O31" i="11"/>
  <c r="O32" i="11"/>
  <c r="O33" i="11"/>
  <c r="O34" i="11"/>
  <c r="O35" i="11"/>
  <c r="O36" i="11"/>
  <c r="O37" i="11"/>
  <c r="O38" i="11"/>
  <c r="O39" i="11"/>
  <c r="O40" i="11"/>
  <c r="O41" i="11"/>
  <c r="O42" i="11"/>
  <c r="O43" i="11"/>
  <c r="O44" i="11"/>
  <c r="O45" i="11"/>
  <c r="O46" i="11"/>
  <c r="O47" i="11"/>
  <c r="O48" i="11"/>
  <c r="O49" i="11"/>
  <c r="O50" i="11"/>
  <c r="O51" i="11"/>
  <c r="O52" i="11"/>
  <c r="O53" i="11"/>
  <c r="O54" i="11"/>
  <c r="O55" i="11"/>
  <c r="O56" i="11"/>
  <c r="O57" i="11"/>
  <c r="O58" i="11"/>
  <c r="O59" i="11"/>
  <c r="O60" i="11"/>
  <c r="O61" i="11"/>
  <c r="O62" i="11"/>
  <c r="O63" i="11"/>
  <c r="O64" i="11"/>
  <c r="O65" i="11"/>
  <c r="O66" i="11"/>
  <c r="O67" i="11"/>
  <c r="O68" i="11"/>
  <c r="O69" i="11"/>
  <c r="O70" i="11"/>
  <c r="O71" i="11"/>
  <c r="O72" i="11"/>
  <c r="O73" i="11"/>
  <c r="O74" i="11"/>
  <c r="O75" i="11"/>
  <c r="O76" i="11"/>
  <c r="O77" i="11"/>
  <c r="O78" i="11"/>
  <c r="O79" i="11"/>
  <c r="O80" i="11"/>
  <c r="O81" i="11"/>
  <c r="O82" i="11"/>
  <c r="O83" i="11"/>
  <c r="O84" i="11"/>
  <c r="O85" i="11"/>
  <c r="O86" i="11"/>
  <c r="O87" i="11"/>
  <c r="O88" i="11"/>
  <c r="O89" i="11"/>
  <c r="O90" i="11"/>
  <c r="O91" i="11"/>
  <c r="O92" i="11"/>
  <c r="O93" i="11"/>
  <c r="O94" i="11"/>
  <c r="O95" i="11"/>
  <c r="O96" i="11"/>
  <c r="O97" i="11"/>
  <c r="O98" i="11"/>
  <c r="O99" i="11"/>
  <c r="O100" i="11"/>
  <c r="O101" i="11"/>
  <c r="O102" i="11"/>
  <c r="O103" i="11"/>
  <c r="O104" i="11"/>
  <c r="O105" i="11"/>
  <c r="O106" i="11"/>
  <c r="O107" i="11"/>
  <c r="O108" i="11"/>
  <c r="O109" i="11"/>
  <c r="O110" i="11"/>
  <c r="O111" i="11"/>
  <c r="O112" i="11"/>
  <c r="O113" i="11"/>
  <c r="O114" i="11"/>
  <c r="O115" i="11"/>
  <c r="O116" i="11"/>
  <c r="O117" i="11"/>
  <c r="O118" i="11"/>
  <c r="O119" i="11"/>
  <c r="O120" i="11"/>
  <c r="O121" i="11"/>
  <c r="O122" i="11"/>
  <c r="O123" i="11"/>
  <c r="O124" i="11"/>
  <c r="O125" i="11"/>
  <c r="O126" i="11"/>
  <c r="O127" i="11"/>
  <c r="O128" i="11"/>
  <c r="O129" i="11"/>
  <c r="O130" i="11"/>
  <c r="O131" i="11"/>
  <c r="O132" i="11"/>
  <c r="O133" i="11"/>
  <c r="O134" i="11"/>
  <c r="O135" i="11"/>
  <c r="O136" i="11"/>
  <c r="O137" i="11"/>
  <c r="O138" i="11"/>
  <c r="O139" i="11"/>
  <c r="O140" i="11"/>
  <c r="O141" i="11"/>
  <c r="O142" i="11"/>
  <c r="O143" i="11"/>
  <c r="O144" i="11"/>
  <c r="O145" i="11"/>
  <c r="O146" i="11"/>
  <c r="O147" i="11"/>
  <c r="O148" i="11"/>
  <c r="O149" i="11"/>
  <c r="O150" i="11"/>
  <c r="O151" i="11"/>
  <c r="O152" i="11"/>
  <c r="O153" i="11"/>
  <c r="O154" i="11"/>
  <c r="O155" i="11"/>
  <c r="O156" i="11"/>
  <c r="O157" i="11"/>
  <c r="O158" i="11"/>
  <c r="O159" i="11"/>
  <c r="O160" i="11"/>
  <c r="O161" i="11"/>
  <c r="O162" i="11"/>
  <c r="O163" i="11"/>
  <c r="O164" i="11"/>
  <c r="O165" i="11"/>
  <c r="O166" i="11"/>
  <c r="O167" i="11"/>
  <c r="O168" i="11"/>
  <c r="O169" i="11"/>
  <c r="O170" i="11"/>
  <c r="O171" i="11"/>
  <c r="O172" i="11"/>
  <c r="O173" i="11"/>
  <c r="O174" i="11"/>
  <c r="O175" i="11"/>
  <c r="O176" i="11"/>
  <c r="O177" i="11"/>
  <c r="O178" i="11"/>
  <c r="O179" i="11"/>
  <c r="O180" i="11"/>
  <c r="O181" i="11"/>
  <c r="O182" i="11"/>
  <c r="O183" i="11"/>
  <c r="O184" i="11"/>
  <c r="O185" i="11"/>
  <c r="O186" i="11"/>
  <c r="O187" i="11"/>
  <c r="O188" i="11"/>
  <c r="O189" i="11"/>
  <c r="O190" i="11"/>
  <c r="O191" i="11"/>
  <c r="O192" i="11"/>
  <c r="O193" i="11"/>
  <c r="O194" i="11"/>
  <c r="O195" i="11"/>
  <c r="O196" i="11"/>
  <c r="O197" i="11"/>
  <c r="O198" i="11"/>
  <c r="O199" i="11"/>
  <c r="O200" i="11"/>
  <c r="O201" i="11"/>
  <c r="O202" i="11"/>
  <c r="O203" i="11"/>
  <c r="O204" i="11"/>
  <c r="O205" i="11"/>
  <c r="O206" i="11"/>
  <c r="O207" i="11"/>
  <c r="O208" i="11"/>
  <c r="O209" i="11"/>
  <c r="O210" i="11"/>
  <c r="O211" i="11"/>
  <c r="O212" i="11"/>
  <c r="O213" i="11"/>
  <c r="O214" i="11"/>
  <c r="O215" i="11"/>
  <c r="O216" i="11"/>
  <c r="O217" i="11"/>
  <c r="O218" i="11"/>
  <c r="O219" i="11"/>
  <c r="O220" i="11"/>
  <c r="O221" i="11"/>
  <c r="O222" i="11"/>
  <c r="O223" i="11"/>
  <c r="O224" i="11"/>
  <c r="O225" i="11"/>
  <c r="O226" i="11"/>
  <c r="O227" i="11"/>
  <c r="O228" i="11"/>
  <c r="O229" i="11"/>
  <c r="O230" i="11"/>
  <c r="O231" i="11"/>
  <c r="O232" i="11"/>
  <c r="O233" i="11"/>
  <c r="O234" i="11"/>
  <c r="O235" i="11"/>
  <c r="O236" i="11"/>
  <c r="O237" i="11"/>
  <c r="O238" i="11"/>
  <c r="O239" i="11"/>
  <c r="O240" i="11"/>
  <c r="O241" i="11"/>
  <c r="O242" i="11"/>
  <c r="O243" i="11"/>
  <c r="O244" i="11"/>
  <c r="O245" i="11"/>
  <c r="O246" i="11"/>
  <c r="O247" i="11"/>
  <c r="O248" i="11"/>
  <c r="O249" i="11"/>
  <c r="O250" i="11"/>
  <c r="O251" i="11"/>
  <c r="O252" i="11"/>
  <c r="O253" i="11"/>
  <c r="O254" i="11"/>
  <c r="O255" i="11"/>
  <c r="O256" i="11"/>
  <c r="O257" i="11"/>
  <c r="O258" i="11"/>
  <c r="O259" i="11"/>
  <c r="O260" i="11"/>
  <c r="O261" i="11"/>
  <c r="O262" i="11"/>
  <c r="O263" i="11"/>
  <c r="O264" i="11"/>
  <c r="O265" i="11"/>
  <c r="O266" i="11"/>
  <c r="O267" i="11"/>
  <c r="O268" i="11"/>
  <c r="O269" i="11"/>
  <c r="O270" i="11"/>
  <c r="O271" i="11"/>
  <c r="O272" i="11"/>
  <c r="O273" i="11"/>
  <c r="O274" i="11"/>
  <c r="O275" i="11"/>
  <c r="O276" i="11"/>
  <c r="O277" i="11"/>
  <c r="O278" i="11"/>
  <c r="O279" i="11"/>
  <c r="O280" i="11"/>
  <c r="O281" i="11"/>
  <c r="O282" i="11"/>
  <c r="O283" i="11"/>
  <c r="O284" i="11"/>
  <c r="O285" i="11"/>
  <c r="O286" i="11"/>
  <c r="O287" i="11"/>
  <c r="O288" i="11"/>
  <c r="O289" i="11"/>
  <c r="O290" i="11"/>
  <c r="O291" i="11"/>
  <c r="O292" i="11"/>
  <c r="O293" i="11"/>
  <c r="O294" i="11"/>
  <c r="O295" i="11"/>
  <c r="O296" i="11"/>
  <c r="O297" i="11"/>
  <c r="O298" i="11"/>
  <c r="O299" i="11"/>
  <c r="O300" i="11"/>
  <c r="O301" i="11"/>
  <c r="O302" i="11"/>
  <c r="O303" i="11"/>
  <c r="O304" i="11"/>
  <c r="O305" i="11"/>
  <c r="O306" i="11"/>
  <c r="O307" i="11"/>
  <c r="O308" i="11"/>
  <c r="O309" i="11"/>
  <c r="O310" i="11"/>
  <c r="O311" i="11"/>
  <c r="O312" i="11"/>
  <c r="O313" i="11"/>
  <c r="O314" i="11"/>
  <c r="O315" i="11"/>
  <c r="O316" i="11"/>
  <c r="O317" i="11"/>
  <c r="O318" i="11"/>
  <c r="O319" i="11"/>
  <c r="O320" i="11"/>
  <c r="O321" i="11"/>
  <c r="O322" i="11"/>
  <c r="O323" i="11"/>
  <c r="O324" i="11"/>
  <c r="O325" i="11"/>
  <c r="O326" i="11"/>
  <c r="O327" i="11"/>
  <c r="O328" i="11"/>
  <c r="O329" i="11"/>
  <c r="O330" i="11"/>
  <c r="O331" i="11"/>
  <c r="O332" i="11"/>
  <c r="O333" i="11"/>
  <c r="O334" i="11"/>
  <c r="O335" i="11"/>
  <c r="O336" i="11"/>
  <c r="O337" i="11"/>
  <c r="O338" i="11"/>
  <c r="O339" i="11"/>
  <c r="O340" i="11"/>
  <c r="O341" i="11"/>
  <c r="O342" i="11"/>
  <c r="O343" i="11"/>
  <c r="O344" i="11"/>
  <c r="O345" i="11"/>
  <c r="O346" i="11"/>
  <c r="O347" i="11"/>
  <c r="O348" i="11"/>
  <c r="O349" i="11"/>
  <c r="O350" i="11"/>
  <c r="O6" i="11"/>
  <c r="D13" i="3"/>
  <c r="D14" i="3"/>
  <c r="D15" i="3"/>
  <c r="D16" i="3"/>
  <c r="D17" i="3"/>
  <c r="D18" i="3"/>
  <c r="D19" i="3"/>
  <c r="D20" i="3"/>
  <c r="D21" i="3"/>
  <c r="D22" i="3"/>
  <c r="D23" i="3"/>
  <c r="D24" i="3"/>
  <c r="D25" i="3"/>
  <c r="D26" i="3"/>
  <c r="D27" i="3"/>
  <c r="D28" i="3"/>
  <c r="D29" i="3"/>
  <c r="D30" i="3"/>
  <c r="D31" i="3"/>
  <c r="D32" i="3"/>
  <c r="D33" i="3"/>
  <c r="D34" i="3"/>
  <c r="D35" i="3"/>
  <c r="D36" i="3"/>
  <c r="D37" i="3"/>
  <c r="D38" i="3"/>
  <c r="D39" i="3"/>
  <c r="D40" i="3"/>
  <c r="D41" i="3"/>
  <c r="D42" i="3"/>
  <c r="D43" i="3"/>
  <c r="D44" i="3"/>
  <c r="D45" i="3"/>
  <c r="D46" i="3"/>
  <c r="D47" i="3"/>
  <c r="D48" i="3"/>
  <c r="D49" i="3"/>
  <c r="D50" i="3"/>
  <c r="D51" i="3"/>
  <c r="D52" i="3"/>
  <c r="D53" i="3"/>
  <c r="D54" i="3"/>
  <c r="D55" i="3"/>
  <c r="D56" i="3"/>
  <c r="D57" i="3"/>
  <c r="D58" i="3"/>
  <c r="D59" i="3"/>
  <c r="D60" i="3"/>
  <c r="D61" i="3"/>
  <c r="D62" i="3"/>
  <c r="D63" i="3"/>
  <c r="D64" i="3"/>
  <c r="D65" i="3"/>
  <c r="D66" i="3"/>
  <c r="D67" i="3"/>
  <c r="D68" i="3"/>
  <c r="D69" i="3"/>
  <c r="D70" i="3"/>
  <c r="D71" i="3"/>
  <c r="D72" i="3"/>
  <c r="D73" i="3"/>
  <c r="D74" i="3"/>
  <c r="D75" i="3"/>
  <c r="D76" i="3"/>
  <c r="D77" i="3"/>
  <c r="D78" i="3"/>
  <c r="D79" i="3"/>
  <c r="D80" i="3"/>
  <c r="D81" i="3"/>
  <c r="D82" i="3"/>
  <c r="D83" i="3"/>
  <c r="D84" i="3"/>
  <c r="D85" i="3"/>
  <c r="D86" i="3"/>
  <c r="D87" i="3"/>
  <c r="D88" i="3"/>
  <c r="D89" i="3"/>
  <c r="D90" i="3"/>
  <c r="D91" i="3"/>
  <c r="D92" i="3"/>
  <c r="D93" i="3"/>
  <c r="D94" i="3"/>
  <c r="D95" i="3"/>
  <c r="D96" i="3"/>
  <c r="D97" i="3"/>
  <c r="D98" i="3"/>
  <c r="D99" i="3"/>
  <c r="D100" i="3"/>
  <c r="D101" i="3"/>
  <c r="D102" i="3"/>
  <c r="D103" i="3"/>
  <c r="D104" i="3"/>
  <c r="D105" i="3"/>
  <c r="D106" i="3"/>
  <c r="D107" i="3"/>
  <c r="D108" i="3"/>
  <c r="D109" i="3"/>
  <c r="D110" i="3"/>
  <c r="D111" i="3"/>
  <c r="D112" i="3"/>
  <c r="E112" i="3" s="1"/>
  <c r="D113" i="3"/>
  <c r="D114" i="3"/>
  <c r="D115" i="3"/>
  <c r="D116" i="3"/>
  <c r="D117" i="3"/>
  <c r="D118" i="3"/>
  <c r="D119" i="3"/>
  <c r="D120" i="3"/>
  <c r="D121" i="3"/>
  <c r="D122" i="3"/>
  <c r="D123" i="3"/>
  <c r="D124" i="3"/>
  <c r="D125" i="3"/>
  <c r="D126" i="3"/>
  <c r="D127" i="3"/>
  <c r="E127" i="3" s="1"/>
  <c r="D128" i="3"/>
  <c r="E128" i="3" s="1"/>
  <c r="D129" i="3"/>
  <c r="D130" i="3"/>
  <c r="D131" i="3"/>
  <c r="D132" i="3"/>
  <c r="D133" i="3"/>
  <c r="D134" i="3"/>
  <c r="D135" i="3"/>
  <c r="D136" i="3"/>
  <c r="D137" i="3"/>
  <c r="D138" i="3"/>
  <c r="D139" i="3"/>
  <c r="D140" i="3"/>
  <c r="D141" i="3"/>
  <c r="D142" i="3"/>
  <c r="D143" i="3"/>
  <c r="D144" i="3"/>
  <c r="D145" i="3"/>
  <c r="D146" i="3"/>
  <c r="D147" i="3"/>
  <c r="D148" i="3"/>
  <c r="D149" i="3"/>
  <c r="D150" i="3"/>
  <c r="D151" i="3"/>
  <c r="D152" i="3"/>
  <c r="D153" i="3"/>
  <c r="D154" i="3"/>
  <c r="D155" i="3"/>
  <c r="D156" i="3"/>
  <c r="D157" i="3"/>
  <c r="D158" i="3"/>
  <c r="D159" i="3"/>
  <c r="D160" i="3"/>
  <c r="D161" i="3"/>
  <c r="D162" i="3"/>
  <c r="D163" i="3"/>
  <c r="D164" i="3"/>
  <c r="D165" i="3"/>
  <c r="D166" i="3"/>
  <c r="D167" i="3"/>
  <c r="D168" i="3"/>
  <c r="D169" i="3"/>
  <c r="D170" i="3"/>
  <c r="D171" i="3"/>
  <c r="D172" i="3"/>
  <c r="D173" i="3"/>
  <c r="D174" i="3"/>
  <c r="D175" i="3"/>
  <c r="D176" i="3"/>
  <c r="D177" i="3"/>
  <c r="D178" i="3"/>
  <c r="D179" i="3"/>
  <c r="D180" i="3"/>
  <c r="D181" i="3"/>
  <c r="D182" i="3"/>
  <c r="D183" i="3"/>
  <c r="D184" i="3"/>
  <c r="D185" i="3"/>
  <c r="D186" i="3"/>
  <c r="D187" i="3"/>
  <c r="D188" i="3"/>
  <c r="D189" i="3"/>
  <c r="D190" i="3"/>
  <c r="D191" i="3"/>
  <c r="D192" i="3"/>
  <c r="D193" i="3"/>
  <c r="D194" i="3"/>
  <c r="D195" i="3"/>
  <c r="D196" i="3"/>
  <c r="D197" i="3"/>
  <c r="D198" i="3"/>
  <c r="D199" i="3"/>
  <c r="D200" i="3"/>
  <c r="D201" i="3"/>
  <c r="D202" i="3"/>
  <c r="D203" i="3"/>
  <c r="D204" i="3"/>
  <c r="D205" i="3"/>
  <c r="D206" i="3"/>
  <c r="D207" i="3"/>
  <c r="D208" i="3"/>
  <c r="D209" i="3"/>
  <c r="D210" i="3"/>
  <c r="D211" i="3"/>
  <c r="D212" i="3"/>
  <c r="D213" i="3"/>
  <c r="D214" i="3"/>
  <c r="D215" i="3"/>
  <c r="D216" i="3"/>
  <c r="D217" i="3"/>
  <c r="D218" i="3"/>
  <c r="D219" i="3"/>
  <c r="D220" i="3"/>
  <c r="D221" i="3"/>
  <c r="D222" i="3"/>
  <c r="D223" i="3"/>
  <c r="D224" i="3"/>
  <c r="D225" i="3"/>
  <c r="D226" i="3"/>
  <c r="D227" i="3"/>
  <c r="D228" i="3"/>
  <c r="D229" i="3"/>
  <c r="D230" i="3"/>
  <c r="D231" i="3"/>
  <c r="D232" i="3"/>
  <c r="D233" i="3"/>
  <c r="D234" i="3"/>
  <c r="D235" i="3"/>
  <c r="D236" i="3"/>
  <c r="D237" i="3"/>
  <c r="D238" i="3"/>
  <c r="D239" i="3"/>
  <c r="D240" i="3"/>
  <c r="D241" i="3"/>
  <c r="D242" i="3"/>
  <c r="D243" i="3"/>
  <c r="D244" i="3"/>
  <c r="D245" i="3"/>
  <c r="D246" i="3"/>
  <c r="D247" i="3"/>
  <c r="D248" i="3"/>
  <c r="D249" i="3"/>
  <c r="D250" i="3"/>
  <c r="D251" i="3"/>
  <c r="D252" i="3"/>
  <c r="D253" i="3"/>
  <c r="D254" i="3"/>
  <c r="D255" i="3"/>
  <c r="D256" i="3"/>
  <c r="D257" i="3"/>
  <c r="D258" i="3"/>
  <c r="D259" i="3"/>
  <c r="D260" i="3"/>
  <c r="D261" i="3"/>
  <c r="D262" i="3"/>
  <c r="D263" i="3"/>
  <c r="D264" i="3"/>
  <c r="D265" i="3"/>
  <c r="D266" i="3"/>
  <c r="D267" i="3"/>
  <c r="D268" i="3"/>
  <c r="D269" i="3"/>
  <c r="D270" i="3"/>
  <c r="D271" i="3"/>
  <c r="D272" i="3"/>
  <c r="D273" i="3"/>
  <c r="D274" i="3"/>
  <c r="D275" i="3"/>
  <c r="D276" i="3"/>
  <c r="D277" i="3"/>
  <c r="D278" i="3"/>
  <c r="D279" i="3"/>
  <c r="D280" i="3"/>
  <c r="D281" i="3"/>
  <c r="D282" i="3"/>
  <c r="D283" i="3"/>
  <c r="D284" i="3"/>
  <c r="D285" i="3"/>
  <c r="D286" i="3"/>
  <c r="D287" i="3"/>
  <c r="D288" i="3"/>
  <c r="D289" i="3"/>
  <c r="D290" i="3"/>
  <c r="D291" i="3"/>
  <c r="D292" i="3"/>
  <c r="D293" i="3"/>
  <c r="D294" i="3"/>
  <c r="D295" i="3"/>
  <c r="D296" i="3"/>
  <c r="D297" i="3"/>
  <c r="D298" i="3"/>
  <c r="D299" i="3"/>
  <c r="D300" i="3"/>
  <c r="D301" i="3"/>
  <c r="D302" i="3"/>
  <c r="D303" i="3"/>
  <c r="D304" i="3"/>
  <c r="D305" i="3"/>
  <c r="D306" i="3"/>
  <c r="D307" i="3"/>
  <c r="D308" i="3"/>
  <c r="D309" i="3"/>
  <c r="D310" i="3"/>
  <c r="D311" i="3"/>
  <c r="D312" i="3"/>
  <c r="D313" i="3"/>
  <c r="D314" i="3"/>
  <c r="D315" i="3"/>
  <c r="D316" i="3"/>
  <c r="D317" i="3"/>
  <c r="D318" i="3"/>
  <c r="D319" i="3"/>
  <c r="D320" i="3"/>
  <c r="D321" i="3"/>
  <c r="D322" i="3"/>
  <c r="D323" i="3"/>
  <c r="D324" i="3"/>
  <c r="D325" i="3"/>
  <c r="D326" i="3"/>
  <c r="D327" i="3"/>
  <c r="D328" i="3"/>
  <c r="D329" i="3"/>
  <c r="D330" i="3"/>
  <c r="D331" i="3"/>
  <c r="D332" i="3"/>
  <c r="D333" i="3"/>
  <c r="D334" i="3"/>
  <c r="D335" i="3"/>
  <c r="D336" i="3"/>
  <c r="D337" i="3"/>
  <c r="D338" i="3"/>
  <c r="D339" i="3"/>
  <c r="D340" i="3"/>
  <c r="D341" i="3"/>
  <c r="D342" i="3"/>
  <c r="D343" i="3"/>
  <c r="D344" i="3"/>
  <c r="D345" i="3"/>
  <c r="D346" i="3"/>
  <c r="D347" i="3"/>
  <c r="D348" i="3"/>
  <c r="D349" i="3"/>
  <c r="D350" i="3"/>
  <c r="D351" i="3"/>
  <c r="D352" i="3"/>
  <c r="D353" i="3"/>
  <c r="D354" i="3"/>
  <c r="D355" i="3"/>
  <c r="D356" i="3"/>
  <c r="D12" i="3"/>
  <c r="C13" i="3"/>
  <c r="E13" i="3" s="1"/>
  <c r="C14" i="3"/>
  <c r="C15" i="3"/>
  <c r="C16" i="3"/>
  <c r="C17" i="3"/>
  <c r="C18" i="3"/>
  <c r="C19" i="3"/>
  <c r="C20" i="3"/>
  <c r="C21" i="3"/>
  <c r="C22" i="3"/>
  <c r="C23" i="3"/>
  <c r="C24" i="3"/>
  <c r="C25" i="3"/>
  <c r="C26" i="3"/>
  <c r="C27" i="3"/>
  <c r="C28" i="3"/>
  <c r="C29" i="3"/>
  <c r="C30" i="3"/>
  <c r="C31" i="3"/>
  <c r="C32" i="3"/>
  <c r="C33" i="3"/>
  <c r="C34" i="3"/>
  <c r="C35" i="3"/>
  <c r="C36" i="3"/>
  <c r="C37" i="3"/>
  <c r="C38" i="3"/>
  <c r="C39" i="3"/>
  <c r="C40" i="3"/>
  <c r="C41" i="3"/>
  <c r="C42" i="3"/>
  <c r="C43" i="3"/>
  <c r="C44" i="3"/>
  <c r="C45" i="3"/>
  <c r="C46" i="3"/>
  <c r="C47" i="3"/>
  <c r="C48" i="3"/>
  <c r="C49" i="3"/>
  <c r="C50" i="3"/>
  <c r="C51" i="3"/>
  <c r="C52" i="3"/>
  <c r="C53" i="3"/>
  <c r="E53" i="3" s="1"/>
  <c r="C54" i="3"/>
  <c r="C55" i="3"/>
  <c r="C56" i="3"/>
  <c r="C57" i="3"/>
  <c r="C58" i="3"/>
  <c r="C59" i="3"/>
  <c r="C60" i="3"/>
  <c r="C61" i="3"/>
  <c r="C62" i="3"/>
  <c r="C63" i="3"/>
  <c r="C64" i="3"/>
  <c r="C65" i="3"/>
  <c r="C66" i="3"/>
  <c r="C67" i="3"/>
  <c r="C68" i="3"/>
  <c r="C69" i="3"/>
  <c r="E69" i="3" s="1"/>
  <c r="C70" i="3"/>
  <c r="C71" i="3"/>
  <c r="C72" i="3"/>
  <c r="C73" i="3"/>
  <c r="E73" i="3" s="1"/>
  <c r="C74" i="3"/>
  <c r="C75" i="3"/>
  <c r="C76" i="3"/>
  <c r="C77" i="3"/>
  <c r="C78" i="3"/>
  <c r="C79" i="3"/>
  <c r="C80" i="3"/>
  <c r="C81" i="3"/>
  <c r="C82" i="3"/>
  <c r="C83" i="3"/>
  <c r="C84" i="3"/>
  <c r="C85" i="3"/>
  <c r="C86" i="3"/>
  <c r="C87" i="3"/>
  <c r="C88" i="3"/>
  <c r="C89" i="3"/>
  <c r="C90" i="3"/>
  <c r="C91" i="3"/>
  <c r="C92" i="3"/>
  <c r="C93" i="3"/>
  <c r="E93" i="3" s="1"/>
  <c r="C94" i="3"/>
  <c r="C95" i="3"/>
  <c r="C96" i="3"/>
  <c r="C97" i="3"/>
  <c r="C98" i="3"/>
  <c r="C99" i="3"/>
  <c r="C100" i="3"/>
  <c r="C101" i="3"/>
  <c r="C102" i="3"/>
  <c r="C103" i="3"/>
  <c r="C104" i="3"/>
  <c r="C105" i="3"/>
  <c r="C106" i="3"/>
  <c r="C107" i="3"/>
  <c r="C108" i="3"/>
  <c r="C109" i="3"/>
  <c r="C110" i="3"/>
  <c r="C111" i="3"/>
  <c r="C112" i="3"/>
  <c r="C113" i="3"/>
  <c r="C114" i="3"/>
  <c r="C115" i="3"/>
  <c r="C116" i="3"/>
  <c r="C117" i="3"/>
  <c r="C118" i="3"/>
  <c r="C119" i="3"/>
  <c r="C120" i="3"/>
  <c r="C121" i="3"/>
  <c r="C122" i="3"/>
  <c r="C123" i="3"/>
  <c r="C124" i="3"/>
  <c r="C125" i="3"/>
  <c r="C126" i="3"/>
  <c r="C127" i="3"/>
  <c r="C128" i="3"/>
  <c r="C129" i="3"/>
  <c r="C130" i="3"/>
  <c r="C131" i="3"/>
  <c r="C132" i="3"/>
  <c r="C133" i="3"/>
  <c r="C134" i="3"/>
  <c r="C135" i="3"/>
  <c r="C136" i="3"/>
  <c r="C137" i="3"/>
  <c r="C138" i="3"/>
  <c r="C139" i="3"/>
  <c r="C140" i="3"/>
  <c r="C141" i="3"/>
  <c r="C142" i="3"/>
  <c r="E142" i="3" s="1"/>
  <c r="C143" i="3"/>
  <c r="C144" i="3"/>
  <c r="C145" i="3"/>
  <c r="C146" i="3"/>
  <c r="C147" i="3"/>
  <c r="C148" i="3"/>
  <c r="C149" i="3"/>
  <c r="E149" i="3" s="1"/>
  <c r="C150" i="3"/>
  <c r="C151" i="3"/>
  <c r="E151" i="3" s="1"/>
  <c r="C152" i="3"/>
  <c r="C153" i="3"/>
  <c r="C154" i="3"/>
  <c r="C155" i="3"/>
  <c r="C156" i="3"/>
  <c r="C157" i="3"/>
  <c r="C158" i="3"/>
  <c r="C159" i="3"/>
  <c r="C160" i="3"/>
  <c r="C161" i="3"/>
  <c r="C162" i="3"/>
  <c r="E162" i="3" s="1"/>
  <c r="C163" i="3"/>
  <c r="C164" i="3"/>
  <c r="C165" i="3"/>
  <c r="C166" i="3"/>
  <c r="C167" i="3"/>
  <c r="C168" i="3"/>
  <c r="C169" i="3"/>
  <c r="C170" i="3"/>
  <c r="C171" i="3"/>
  <c r="E171" i="3" s="1"/>
  <c r="C172" i="3"/>
  <c r="C173" i="3"/>
  <c r="E173" i="3" s="1"/>
  <c r="C174" i="3"/>
  <c r="C175" i="3"/>
  <c r="C176" i="3"/>
  <c r="C177" i="3"/>
  <c r="C178" i="3"/>
  <c r="C179" i="3"/>
  <c r="C180" i="3"/>
  <c r="C181" i="3"/>
  <c r="C182" i="3"/>
  <c r="C183" i="3"/>
  <c r="C184" i="3"/>
  <c r="C185" i="3"/>
  <c r="C186" i="3"/>
  <c r="C187" i="3"/>
  <c r="C188" i="3"/>
  <c r="C189" i="3"/>
  <c r="C190" i="3"/>
  <c r="E190" i="3" s="1"/>
  <c r="C191" i="3"/>
  <c r="C192" i="3"/>
  <c r="C193" i="3"/>
  <c r="C194" i="3"/>
  <c r="C195" i="3"/>
  <c r="C196" i="3"/>
  <c r="C197" i="3"/>
  <c r="C198" i="3"/>
  <c r="C199" i="3"/>
  <c r="C200" i="3"/>
  <c r="C201" i="3"/>
  <c r="C202" i="3"/>
  <c r="C203" i="3"/>
  <c r="C204" i="3"/>
  <c r="C205" i="3"/>
  <c r="C206" i="3"/>
  <c r="C207" i="3"/>
  <c r="C208" i="3"/>
  <c r="C209" i="3"/>
  <c r="C210" i="3"/>
  <c r="C211" i="3"/>
  <c r="E211" i="3" s="1"/>
  <c r="C212" i="3"/>
  <c r="C213" i="3"/>
  <c r="E213" i="3" s="1"/>
  <c r="C214" i="3"/>
  <c r="C215" i="3"/>
  <c r="C216" i="3"/>
  <c r="C217" i="3"/>
  <c r="C218" i="3"/>
  <c r="C219" i="3"/>
  <c r="C220" i="3"/>
  <c r="C221" i="3"/>
  <c r="C222" i="3"/>
  <c r="C223" i="3"/>
  <c r="C224" i="3"/>
  <c r="C225" i="3"/>
  <c r="C226" i="3"/>
  <c r="C227" i="3"/>
  <c r="C228" i="3"/>
  <c r="C229" i="3"/>
  <c r="C230" i="3"/>
  <c r="C231" i="3"/>
  <c r="C232" i="3"/>
  <c r="C233" i="3"/>
  <c r="C234" i="3"/>
  <c r="C235" i="3"/>
  <c r="C236" i="3"/>
  <c r="C237" i="3"/>
  <c r="C238" i="3"/>
  <c r="C239" i="3"/>
  <c r="C240" i="3"/>
  <c r="C241" i="3"/>
  <c r="C242" i="3"/>
  <c r="C243" i="3"/>
  <c r="C244" i="3"/>
  <c r="C245" i="3"/>
  <c r="C246" i="3"/>
  <c r="C247" i="3"/>
  <c r="C248" i="3"/>
  <c r="C249" i="3"/>
  <c r="C250" i="3"/>
  <c r="C251" i="3"/>
  <c r="C252" i="3"/>
  <c r="C253" i="3"/>
  <c r="C254" i="3"/>
  <c r="C255" i="3"/>
  <c r="C256" i="3"/>
  <c r="C257" i="3"/>
  <c r="C258" i="3"/>
  <c r="C259" i="3"/>
  <c r="C260" i="3"/>
  <c r="C261" i="3"/>
  <c r="C262" i="3"/>
  <c r="E262" i="3" s="1"/>
  <c r="C263" i="3"/>
  <c r="C264" i="3"/>
  <c r="C265" i="3"/>
  <c r="C266" i="3"/>
  <c r="C267" i="3"/>
  <c r="C268" i="3"/>
  <c r="C269" i="3"/>
  <c r="C270" i="3"/>
  <c r="C271" i="3"/>
  <c r="E271" i="3" s="1"/>
  <c r="C272" i="3"/>
  <c r="C273" i="3"/>
  <c r="C274" i="3"/>
  <c r="C275" i="3"/>
  <c r="C276" i="3"/>
  <c r="C277" i="3"/>
  <c r="C278" i="3"/>
  <c r="C279" i="3"/>
  <c r="C280" i="3"/>
  <c r="C281" i="3"/>
  <c r="C282" i="3"/>
  <c r="C283" i="3"/>
  <c r="C284" i="3"/>
  <c r="C285" i="3"/>
  <c r="C286" i="3"/>
  <c r="C287" i="3"/>
  <c r="C288" i="3"/>
  <c r="C289" i="3"/>
  <c r="C290" i="3"/>
  <c r="C291" i="3"/>
  <c r="C292" i="3"/>
  <c r="C293" i="3"/>
  <c r="C294" i="3"/>
  <c r="C295" i="3"/>
  <c r="C296" i="3"/>
  <c r="C297" i="3"/>
  <c r="C298" i="3"/>
  <c r="C299" i="3"/>
  <c r="C300" i="3"/>
  <c r="C301" i="3"/>
  <c r="C302" i="3"/>
  <c r="C303" i="3"/>
  <c r="C304" i="3"/>
  <c r="C305" i="3"/>
  <c r="C306" i="3"/>
  <c r="C307" i="3"/>
  <c r="C308" i="3"/>
  <c r="C309" i="3"/>
  <c r="C310" i="3"/>
  <c r="C311" i="3"/>
  <c r="C312" i="3"/>
  <c r="C313" i="3"/>
  <c r="C314" i="3"/>
  <c r="C315" i="3"/>
  <c r="C316" i="3"/>
  <c r="C317" i="3"/>
  <c r="C318" i="3"/>
  <c r="C319" i="3"/>
  <c r="C320" i="3"/>
  <c r="C321" i="3"/>
  <c r="C322" i="3"/>
  <c r="C323" i="3"/>
  <c r="C324" i="3"/>
  <c r="C325" i="3"/>
  <c r="C326" i="3"/>
  <c r="C327" i="3"/>
  <c r="C328" i="3"/>
  <c r="C329" i="3"/>
  <c r="C330" i="3"/>
  <c r="C331" i="3"/>
  <c r="E331" i="3" s="1"/>
  <c r="C332" i="3"/>
  <c r="C333" i="3"/>
  <c r="C334" i="3"/>
  <c r="C335" i="3"/>
  <c r="C336" i="3"/>
  <c r="C337" i="3"/>
  <c r="C338" i="3"/>
  <c r="C339" i="3"/>
  <c r="C340" i="3"/>
  <c r="C341" i="3"/>
  <c r="C342" i="3"/>
  <c r="C343" i="3"/>
  <c r="C344" i="3"/>
  <c r="C345" i="3"/>
  <c r="C346" i="3"/>
  <c r="C347" i="3"/>
  <c r="C348" i="3"/>
  <c r="C349" i="3"/>
  <c r="C350" i="3"/>
  <c r="C351" i="3"/>
  <c r="C352" i="3"/>
  <c r="C353" i="3"/>
  <c r="C354" i="3"/>
  <c r="C355" i="3"/>
  <c r="C356" i="3"/>
  <c r="C12" i="3"/>
  <c r="E113" i="3"/>
  <c r="U9" i="1"/>
  <c r="U10" i="1"/>
  <c r="U11" i="1"/>
  <c r="U12" i="1"/>
  <c r="U13" i="1"/>
  <c r="U14" i="1"/>
  <c r="U15" i="1"/>
  <c r="U16" i="1"/>
  <c r="U17" i="1"/>
  <c r="U18" i="1"/>
  <c r="U19" i="1"/>
  <c r="U20" i="1"/>
  <c r="U21" i="1"/>
  <c r="U22" i="1"/>
  <c r="U23" i="1"/>
  <c r="U24" i="1"/>
  <c r="U25" i="1"/>
  <c r="U26" i="1"/>
  <c r="U27" i="1"/>
  <c r="U28" i="1"/>
  <c r="U29" i="1"/>
  <c r="U30" i="1"/>
  <c r="U31" i="1"/>
  <c r="U32" i="1"/>
  <c r="U33" i="1"/>
  <c r="U34" i="1"/>
  <c r="U35" i="1"/>
  <c r="U36" i="1"/>
  <c r="U37" i="1"/>
  <c r="U38" i="1"/>
  <c r="U39" i="1"/>
  <c r="U40" i="1"/>
  <c r="U41" i="1"/>
  <c r="U42" i="1"/>
  <c r="U43" i="1"/>
  <c r="U44" i="1"/>
  <c r="U45" i="1"/>
  <c r="U46" i="1"/>
  <c r="U47" i="1"/>
  <c r="U48" i="1"/>
  <c r="U49" i="1"/>
  <c r="U50" i="1"/>
  <c r="U51" i="1"/>
  <c r="U52" i="1"/>
  <c r="U53" i="1"/>
  <c r="U54" i="1"/>
  <c r="U55" i="1"/>
  <c r="U56" i="1"/>
  <c r="U57" i="1"/>
  <c r="U58" i="1"/>
  <c r="U59" i="1"/>
  <c r="U60" i="1"/>
  <c r="U61" i="1"/>
  <c r="U62" i="1"/>
  <c r="U63" i="1"/>
  <c r="U64" i="1"/>
  <c r="U65" i="1"/>
  <c r="U66" i="1"/>
  <c r="U67" i="1"/>
  <c r="U68" i="1"/>
  <c r="U69" i="1"/>
  <c r="U70" i="1"/>
  <c r="U71" i="1"/>
  <c r="U72" i="1"/>
  <c r="U73" i="1"/>
  <c r="U74" i="1"/>
  <c r="U75" i="1"/>
  <c r="U76" i="1"/>
  <c r="U77" i="1"/>
  <c r="U78" i="1"/>
  <c r="U79" i="1"/>
  <c r="U80" i="1"/>
  <c r="U81" i="1"/>
  <c r="U82" i="1"/>
  <c r="U83" i="1"/>
  <c r="U84" i="1"/>
  <c r="U85" i="1"/>
  <c r="U86" i="1"/>
  <c r="U87" i="1"/>
  <c r="U88" i="1"/>
  <c r="U89" i="1"/>
  <c r="U90" i="1"/>
  <c r="U91" i="1"/>
  <c r="U92" i="1"/>
  <c r="U93" i="1"/>
  <c r="U94" i="1"/>
  <c r="U95" i="1"/>
  <c r="U96" i="1"/>
  <c r="U97" i="1"/>
  <c r="U98" i="1"/>
  <c r="U99" i="1"/>
  <c r="U100" i="1"/>
  <c r="U101" i="1"/>
  <c r="U102" i="1"/>
  <c r="U103" i="1"/>
  <c r="U104" i="1"/>
  <c r="U105" i="1"/>
  <c r="U106" i="1"/>
  <c r="U107" i="1"/>
  <c r="U108" i="1"/>
  <c r="U109" i="1"/>
  <c r="U110" i="1"/>
  <c r="U111" i="1"/>
  <c r="U112" i="1"/>
  <c r="U113" i="1"/>
  <c r="U114" i="1"/>
  <c r="U115" i="1"/>
  <c r="U116" i="1"/>
  <c r="U117" i="1"/>
  <c r="U118" i="1"/>
  <c r="U119" i="1"/>
  <c r="U120" i="1"/>
  <c r="U121" i="1"/>
  <c r="U122" i="1"/>
  <c r="U123" i="1"/>
  <c r="U124" i="1"/>
  <c r="U125" i="1"/>
  <c r="U126" i="1"/>
  <c r="U127" i="1"/>
  <c r="U128" i="1"/>
  <c r="U129" i="1"/>
  <c r="U130" i="1"/>
  <c r="U131" i="1"/>
  <c r="U132" i="1"/>
  <c r="U133" i="1"/>
  <c r="U134" i="1"/>
  <c r="U135" i="1"/>
  <c r="U136" i="1"/>
  <c r="U137" i="1"/>
  <c r="U138" i="1"/>
  <c r="U139" i="1"/>
  <c r="U140" i="1"/>
  <c r="U141" i="1"/>
  <c r="U142" i="1"/>
  <c r="U143" i="1"/>
  <c r="U144" i="1"/>
  <c r="U145" i="1"/>
  <c r="U146" i="1"/>
  <c r="U147" i="1"/>
  <c r="U148" i="1"/>
  <c r="U149" i="1"/>
  <c r="U150" i="1"/>
  <c r="U151" i="1"/>
  <c r="U152" i="1"/>
  <c r="U153" i="1"/>
  <c r="U154" i="1"/>
  <c r="U155" i="1"/>
  <c r="U156" i="1"/>
  <c r="U157" i="1"/>
  <c r="U158" i="1"/>
  <c r="U159" i="1"/>
  <c r="U160" i="1"/>
  <c r="U161" i="1"/>
  <c r="U162" i="1"/>
  <c r="U163" i="1"/>
  <c r="U164" i="1"/>
  <c r="U165" i="1"/>
  <c r="U166" i="1"/>
  <c r="U167" i="1"/>
  <c r="U168" i="1"/>
  <c r="U169" i="1"/>
  <c r="U170" i="1"/>
  <c r="U171" i="1"/>
  <c r="U172" i="1"/>
  <c r="U173" i="1"/>
  <c r="U174" i="1"/>
  <c r="U175" i="1"/>
  <c r="U176" i="1"/>
  <c r="U177" i="1"/>
  <c r="U178" i="1"/>
  <c r="U179" i="1"/>
  <c r="U180" i="1"/>
  <c r="U181" i="1"/>
  <c r="U182" i="1"/>
  <c r="U183" i="1"/>
  <c r="U184" i="1"/>
  <c r="U185" i="1"/>
  <c r="U186" i="1"/>
  <c r="U187" i="1"/>
  <c r="U188" i="1"/>
  <c r="U189" i="1"/>
  <c r="U190" i="1"/>
  <c r="U191" i="1"/>
  <c r="U192" i="1"/>
  <c r="U193" i="1"/>
  <c r="U194" i="1"/>
  <c r="U195" i="1"/>
  <c r="U196" i="1"/>
  <c r="U197" i="1"/>
  <c r="U198" i="1"/>
  <c r="U199" i="1"/>
  <c r="U200" i="1"/>
  <c r="U201" i="1"/>
  <c r="U202" i="1"/>
  <c r="U203" i="1"/>
  <c r="U204" i="1"/>
  <c r="U205" i="1"/>
  <c r="U206" i="1"/>
  <c r="U207" i="1"/>
  <c r="U208" i="1"/>
  <c r="U209" i="1"/>
  <c r="U210" i="1"/>
  <c r="U211" i="1"/>
  <c r="U212" i="1"/>
  <c r="U213" i="1"/>
  <c r="U214" i="1"/>
  <c r="U215" i="1"/>
  <c r="U216" i="1"/>
  <c r="U217" i="1"/>
  <c r="U218" i="1"/>
  <c r="U219" i="1"/>
  <c r="U220" i="1"/>
  <c r="U221" i="1"/>
  <c r="U222" i="1"/>
  <c r="U223" i="1"/>
  <c r="U224" i="1"/>
  <c r="U225" i="1"/>
  <c r="U226" i="1"/>
  <c r="U227" i="1"/>
  <c r="U228" i="1"/>
  <c r="U229" i="1"/>
  <c r="U230" i="1"/>
  <c r="U231" i="1"/>
  <c r="U232" i="1"/>
  <c r="U233" i="1"/>
  <c r="U234" i="1"/>
  <c r="U235" i="1"/>
  <c r="U236" i="1"/>
  <c r="U237" i="1"/>
  <c r="U238" i="1"/>
  <c r="U239" i="1"/>
  <c r="U240" i="1"/>
  <c r="U241" i="1"/>
  <c r="U242" i="1"/>
  <c r="U243" i="1"/>
  <c r="U244" i="1"/>
  <c r="U245" i="1"/>
  <c r="U246" i="1"/>
  <c r="U247" i="1"/>
  <c r="U248" i="1"/>
  <c r="U249" i="1"/>
  <c r="U250" i="1"/>
  <c r="U251" i="1"/>
  <c r="U252" i="1"/>
  <c r="U253" i="1"/>
  <c r="U254" i="1"/>
  <c r="U255" i="1"/>
  <c r="U256" i="1"/>
  <c r="U257" i="1"/>
  <c r="U258" i="1"/>
  <c r="U259" i="1"/>
  <c r="U260" i="1"/>
  <c r="U261" i="1"/>
  <c r="U262" i="1"/>
  <c r="U263" i="1"/>
  <c r="U264" i="1"/>
  <c r="U265" i="1"/>
  <c r="U266" i="1"/>
  <c r="U267" i="1"/>
  <c r="U268" i="1"/>
  <c r="U269" i="1"/>
  <c r="U270" i="1"/>
  <c r="U271" i="1"/>
  <c r="U272" i="1"/>
  <c r="U273" i="1"/>
  <c r="U274" i="1"/>
  <c r="U275" i="1"/>
  <c r="U276" i="1"/>
  <c r="U277" i="1"/>
  <c r="U278" i="1"/>
  <c r="U279" i="1"/>
  <c r="U280" i="1"/>
  <c r="U281" i="1"/>
  <c r="U282" i="1"/>
  <c r="U283" i="1"/>
  <c r="U284" i="1"/>
  <c r="U285" i="1"/>
  <c r="U286" i="1"/>
  <c r="U287" i="1"/>
  <c r="U288" i="1"/>
  <c r="U289" i="1"/>
  <c r="U290" i="1"/>
  <c r="U291" i="1"/>
  <c r="U292" i="1"/>
  <c r="U293" i="1"/>
  <c r="U294" i="1"/>
  <c r="U295" i="1"/>
  <c r="U296" i="1"/>
  <c r="U297" i="1"/>
  <c r="U298" i="1"/>
  <c r="U299" i="1"/>
  <c r="U300" i="1"/>
  <c r="U301" i="1"/>
  <c r="U302" i="1"/>
  <c r="U303" i="1"/>
  <c r="U304" i="1"/>
  <c r="U305" i="1"/>
  <c r="U306" i="1"/>
  <c r="U307" i="1"/>
  <c r="U308" i="1"/>
  <c r="U309" i="1"/>
  <c r="U310" i="1"/>
  <c r="U311" i="1"/>
  <c r="U312" i="1"/>
  <c r="U313" i="1"/>
  <c r="U314" i="1"/>
  <c r="U315" i="1"/>
  <c r="U316" i="1"/>
  <c r="U317" i="1"/>
  <c r="U318" i="1"/>
  <c r="U319" i="1"/>
  <c r="U320" i="1"/>
  <c r="U321" i="1"/>
  <c r="U322" i="1"/>
  <c r="U323" i="1"/>
  <c r="U324" i="1"/>
  <c r="U325" i="1"/>
  <c r="U326" i="1"/>
  <c r="U327" i="1"/>
  <c r="U328" i="1"/>
  <c r="U329" i="1"/>
  <c r="U330" i="1"/>
  <c r="U331" i="1"/>
  <c r="U332" i="1"/>
  <c r="U333" i="1"/>
  <c r="U334" i="1"/>
  <c r="U335" i="1"/>
  <c r="U336" i="1"/>
  <c r="U337" i="1"/>
  <c r="U338" i="1"/>
  <c r="U339" i="1"/>
  <c r="U340" i="1"/>
  <c r="U341" i="1"/>
  <c r="U342" i="1"/>
  <c r="U343" i="1"/>
  <c r="U344" i="1"/>
  <c r="U345" i="1"/>
  <c r="U346" i="1"/>
  <c r="U347" i="1"/>
  <c r="U348" i="1"/>
  <c r="U349" i="1"/>
  <c r="U350" i="1"/>
  <c r="U351" i="1"/>
  <c r="U352" i="1"/>
  <c r="U8" i="1"/>
  <c r="E248" i="3" l="1"/>
  <c r="E88" i="3"/>
  <c r="E135" i="3"/>
  <c r="E115" i="3"/>
  <c r="E75" i="3"/>
  <c r="E55" i="3"/>
  <c r="E293" i="3"/>
  <c r="E272" i="3"/>
  <c r="E212" i="3"/>
  <c r="E172" i="3"/>
  <c r="E152" i="3"/>
  <c r="E92" i="3"/>
  <c r="E52" i="3"/>
  <c r="E32" i="3"/>
  <c r="E298" i="3"/>
  <c r="E17" i="3"/>
  <c r="E224" i="3"/>
  <c r="E124" i="3"/>
  <c r="E104" i="3"/>
  <c r="E163" i="3"/>
  <c r="E43" i="3"/>
  <c r="E296" i="3"/>
  <c r="E256" i="3"/>
  <c r="E236" i="3"/>
  <c r="E196" i="3"/>
  <c r="E176" i="3"/>
  <c r="E136" i="3"/>
  <c r="E116" i="3"/>
  <c r="E76" i="3"/>
  <c r="E56" i="3"/>
  <c r="E221" i="3"/>
  <c r="E235" i="3"/>
  <c r="E175" i="3"/>
  <c r="E295" i="3"/>
  <c r="E220" i="3"/>
  <c r="E20" i="3"/>
  <c r="E334" i="3"/>
  <c r="E314" i="3"/>
  <c r="E294" i="3"/>
  <c r="E274" i="3"/>
  <c r="E254" i="3"/>
  <c r="E234" i="3"/>
  <c r="E214" i="3"/>
  <c r="E194" i="3"/>
  <c r="E174" i="3"/>
  <c r="E154" i="3"/>
  <c r="E134" i="3"/>
  <c r="E114" i="3"/>
  <c r="E94" i="3"/>
  <c r="E74" i="3"/>
  <c r="E54" i="3"/>
  <c r="E34" i="3"/>
  <c r="E14" i="3"/>
  <c r="E58" i="3"/>
  <c r="E188" i="3"/>
  <c r="E308" i="3"/>
  <c r="E247" i="3"/>
  <c r="E207" i="3"/>
  <c r="E27" i="3"/>
  <c r="E226" i="3"/>
  <c r="E166" i="3"/>
  <c r="E46" i="3"/>
  <c r="E65" i="3"/>
  <c r="E208" i="3"/>
  <c r="E148" i="3"/>
  <c r="E68" i="3"/>
  <c r="E28" i="3"/>
  <c r="E307" i="3"/>
  <c r="E187" i="3"/>
  <c r="E147" i="3"/>
  <c r="E67" i="3"/>
  <c r="E64" i="3"/>
  <c r="E269" i="3"/>
  <c r="E89" i="3"/>
  <c r="E29" i="3"/>
  <c r="E111" i="3"/>
  <c r="E91" i="3"/>
  <c r="E51" i="3"/>
  <c r="E16" i="3"/>
  <c r="E350" i="3"/>
  <c r="E330" i="3"/>
  <c r="E310" i="3"/>
  <c r="E290" i="3"/>
  <c r="E270" i="3"/>
  <c r="E250" i="3"/>
  <c r="E230" i="3"/>
  <c r="E210" i="3"/>
  <c r="E170" i="3"/>
  <c r="E150" i="3"/>
  <c r="E130" i="3"/>
  <c r="E110" i="3"/>
  <c r="E90" i="3"/>
  <c r="E70" i="3"/>
  <c r="E50" i="3"/>
  <c r="E30" i="3"/>
  <c r="E164" i="3"/>
  <c r="E44" i="3"/>
  <c r="E184" i="3"/>
  <c r="E341" i="3"/>
  <c r="E301" i="3"/>
  <c r="E181" i="3"/>
  <c r="E126" i="3"/>
  <c r="E106" i="3"/>
  <c r="E281" i="3"/>
  <c r="E241" i="3"/>
  <c r="E161" i="3"/>
  <c r="E121" i="3"/>
  <c r="E101" i="3"/>
  <c r="E61" i="3"/>
  <c r="E41" i="3"/>
  <c r="E286" i="3"/>
  <c r="E86" i="3"/>
  <c r="E260" i="3"/>
  <c r="E200" i="3"/>
  <c r="E160" i="3"/>
  <c r="E140" i="3"/>
  <c r="E100" i="3"/>
  <c r="E80" i="3"/>
  <c r="E40" i="3"/>
  <c r="E245" i="3"/>
  <c r="E125" i="3"/>
  <c r="E85" i="3"/>
  <c r="E25" i="3"/>
  <c r="E199" i="3"/>
  <c r="E259" i="3"/>
  <c r="E159" i="3"/>
  <c r="E79" i="3"/>
  <c r="E39" i="3"/>
  <c r="E19" i="3"/>
  <c r="E338" i="3"/>
  <c r="E318" i="3"/>
  <c r="E278" i="3"/>
  <c r="E258" i="3"/>
  <c r="E238" i="3"/>
  <c r="E218" i="3"/>
  <c r="E198" i="3"/>
  <c r="E178" i="3"/>
  <c r="E158" i="3"/>
  <c r="E138" i="3"/>
  <c r="E118" i="3"/>
  <c r="E98" i="3"/>
  <c r="E78" i="3"/>
  <c r="E38" i="3"/>
  <c r="E18" i="3"/>
  <c r="E319" i="3"/>
  <c r="E139" i="3"/>
  <c r="E99" i="3"/>
  <c r="E337" i="3"/>
  <c r="E317" i="3"/>
  <c r="E277" i="3"/>
  <c r="E257" i="3"/>
  <c r="E237" i="3"/>
  <c r="E217" i="3"/>
  <c r="E197" i="3"/>
  <c r="E157" i="3"/>
  <c r="E137" i="3"/>
  <c r="E97" i="3"/>
  <c r="E77" i="3"/>
  <c r="E37" i="3"/>
  <c r="E202" i="3"/>
  <c r="E82" i="3"/>
  <c r="E42" i="3"/>
  <c r="E22" i="3"/>
  <c r="E346" i="3"/>
  <c r="E246" i="3"/>
  <c r="E206" i="3"/>
  <c r="E66" i="3"/>
  <c r="E26" i="3"/>
  <c r="E305" i="3"/>
  <c r="E265" i="3"/>
  <c r="E205" i="3"/>
  <c r="E185" i="3"/>
  <c r="E145" i="3"/>
  <c r="E31" i="3"/>
  <c r="E306" i="3"/>
  <c r="E266" i="3"/>
  <c r="E186" i="3"/>
  <c r="E146" i="3"/>
  <c r="E284" i="3"/>
  <c r="E283" i="3"/>
  <c r="E223" i="3"/>
  <c r="E123" i="3"/>
  <c r="E103" i="3"/>
  <c r="E63" i="3"/>
  <c r="E326" i="3"/>
  <c r="E342" i="3"/>
  <c r="E322" i="3"/>
  <c r="E302" i="3"/>
  <c r="E282" i="3"/>
  <c r="E242" i="3"/>
  <c r="E222" i="3"/>
  <c r="E182" i="3"/>
  <c r="E122" i="3"/>
  <c r="E102" i="3"/>
  <c r="E62" i="3"/>
  <c r="E239" i="3"/>
  <c r="E15" i="3"/>
  <c r="E353" i="3"/>
  <c r="E313" i="3"/>
  <c r="E253" i="3"/>
  <c r="E233" i="3"/>
  <c r="E193" i="3"/>
  <c r="E133" i="3"/>
  <c r="E95" i="3"/>
  <c r="E329" i="3"/>
  <c r="E289" i="3"/>
  <c r="E229" i="3"/>
  <c r="E209" i="3"/>
  <c r="E169" i="3"/>
  <c r="E109" i="3"/>
  <c r="E49" i="3"/>
  <c r="E328" i="3"/>
  <c r="E304" i="3"/>
  <c r="E292" i="3"/>
  <c r="E280" i="3"/>
  <c r="E268" i="3"/>
  <c r="E244" i="3"/>
  <c r="E232" i="3"/>
  <c r="E267" i="3"/>
  <c r="E327" i="3"/>
  <c r="E255" i="3"/>
  <c r="E195" i="3"/>
  <c r="E351" i="3"/>
  <c r="E243" i="3"/>
  <c r="E339" i="3"/>
  <c r="E279" i="3"/>
  <c r="E315" i="3"/>
  <c r="E231" i="3"/>
  <c r="E303" i="3"/>
  <c r="E183" i="3"/>
  <c r="E291" i="3"/>
  <c r="E219" i="3"/>
  <c r="E87" i="3"/>
  <c r="E352" i="3"/>
  <c r="E340" i="3"/>
  <c r="E316" i="3"/>
  <c r="E347" i="3"/>
  <c r="E335" i="3"/>
  <c r="E323" i="3"/>
  <c r="E311" i="3"/>
  <c r="E299" i="3"/>
  <c r="E287" i="3"/>
  <c r="E275" i="3"/>
  <c r="E263" i="3"/>
  <c r="E251" i="3"/>
  <c r="E227" i="3"/>
  <c r="E215" i="3"/>
  <c r="E203" i="3"/>
  <c r="E191" i="3"/>
  <c r="E179" i="3"/>
  <c r="E167" i="3"/>
  <c r="E155" i="3"/>
  <c r="E143" i="3"/>
  <c r="E131" i="3"/>
  <c r="E119" i="3"/>
  <c r="E107" i="3"/>
  <c r="E83" i="3"/>
  <c r="E71" i="3"/>
  <c r="E59" i="3"/>
  <c r="E47" i="3"/>
  <c r="E35" i="3"/>
  <c r="E23" i="3"/>
  <c r="E12" i="3"/>
  <c r="E345" i="3"/>
  <c r="E333" i="3"/>
  <c r="E321" i="3"/>
  <c r="E309" i="3"/>
  <c r="E297" i="3"/>
  <c r="E285" i="3"/>
  <c r="E273" i="3"/>
  <c r="E261" i="3"/>
  <c r="E249" i="3"/>
  <c r="E225" i="3"/>
  <c r="E201" i="3"/>
  <c r="E189" i="3"/>
  <c r="E177" i="3"/>
  <c r="E165" i="3"/>
  <c r="E153" i="3"/>
  <c r="E141" i="3"/>
  <c r="E129" i="3"/>
  <c r="E117" i="3"/>
  <c r="E105" i="3"/>
  <c r="E81" i="3"/>
  <c r="E57" i="3"/>
  <c r="E45" i="3"/>
  <c r="E33" i="3"/>
  <c r="E21" i="3"/>
  <c r="E343" i="3"/>
  <c r="E354" i="3"/>
  <c r="E325" i="3"/>
  <c r="E349" i="3"/>
  <c r="E348" i="3"/>
  <c r="E336" i="3"/>
  <c r="E324" i="3"/>
  <c r="E312" i="3"/>
  <c r="E300" i="3"/>
  <c r="E288" i="3"/>
  <c r="E276" i="3"/>
  <c r="E264" i="3"/>
  <c r="E252" i="3"/>
  <c r="E240" i="3"/>
  <c r="E228" i="3"/>
  <c r="E216" i="3"/>
  <c r="E204" i="3"/>
  <c r="E192" i="3"/>
  <c r="E180" i="3"/>
  <c r="E168" i="3"/>
  <c r="E156" i="3"/>
  <c r="E144" i="3"/>
  <c r="E132" i="3"/>
  <c r="E120" i="3"/>
  <c r="E108" i="3"/>
  <c r="E96" i="3"/>
  <c r="E84" i="3"/>
  <c r="E72" i="3"/>
  <c r="E60" i="3"/>
  <c r="E48" i="3"/>
  <c r="E36" i="3"/>
  <c r="E24" i="3"/>
  <c r="E356" i="3"/>
  <c r="E344" i="3"/>
  <c r="E332" i="3"/>
  <c r="E320" i="3"/>
  <c r="E355" i="3"/>
  <c r="E6" i="1"/>
  <c r="U7" i="1"/>
  <c r="B7" i="1"/>
  <c r="C7" i="1"/>
  <c r="D7" i="1"/>
  <c r="E7" i="1"/>
  <c r="F7" i="1"/>
  <c r="G7" i="1"/>
  <c r="H7" i="1"/>
  <c r="I7" i="1"/>
  <c r="J7" i="1"/>
  <c r="K7" i="1"/>
  <c r="L7" i="1"/>
  <c r="M7" i="1"/>
  <c r="N7" i="1"/>
  <c r="O7" i="1"/>
  <c r="P7" i="1"/>
  <c r="Q7" i="1"/>
  <c r="R7" i="1"/>
  <c r="S7" i="1"/>
  <c r="T7" i="1"/>
  <c r="A7" i="1"/>
  <c r="B1" i="1"/>
  <c r="Q15" i="4"/>
  <c r="Q16" i="4"/>
  <c r="Q17" i="4"/>
  <c r="Q18" i="4"/>
  <c r="Q19" i="4"/>
  <c r="Q20" i="4"/>
  <c r="Q21" i="4"/>
  <c r="Q35" i="4"/>
  <c r="Q36" i="4"/>
  <c r="Q37" i="4"/>
  <c r="Q38" i="4"/>
  <c r="Q39" i="4"/>
  <c r="Q40" i="4"/>
  <c r="Q41" i="4"/>
  <c r="Q55" i="4"/>
  <c r="Q56" i="4"/>
  <c r="Q57" i="4"/>
  <c r="Q58" i="4"/>
  <c r="Q59" i="4"/>
  <c r="Q60" i="4"/>
  <c r="Q61" i="4"/>
  <c r="Q75" i="4"/>
  <c r="Q76" i="4"/>
  <c r="Q77" i="4"/>
  <c r="Q78" i="4"/>
  <c r="Q79" i="4"/>
  <c r="Q80" i="4"/>
  <c r="Q81" i="4"/>
  <c r="Q95" i="4"/>
  <c r="Q96" i="4"/>
  <c r="Q97" i="4"/>
  <c r="Q98" i="4"/>
  <c r="Q99" i="4"/>
  <c r="Q100" i="4"/>
  <c r="Q101" i="4"/>
  <c r="Q115" i="4"/>
  <c r="Q116" i="4"/>
  <c r="Q117" i="4"/>
  <c r="Q118" i="4"/>
  <c r="Q119" i="4"/>
  <c r="Q120" i="4"/>
  <c r="Q121" i="4"/>
  <c r="Q135" i="4"/>
  <c r="Q136" i="4"/>
  <c r="Q137" i="4"/>
  <c r="Q138" i="4"/>
  <c r="Q139" i="4"/>
  <c r="Q140" i="4"/>
  <c r="Q141" i="4"/>
  <c r="Q155" i="4"/>
  <c r="Q156" i="4"/>
  <c r="Q157" i="4"/>
  <c r="Q158" i="4"/>
  <c r="Q159" i="4"/>
  <c r="Q160" i="4"/>
  <c r="Q161" i="4"/>
  <c r="Q175" i="4"/>
  <c r="Q176" i="4"/>
  <c r="Q177" i="4"/>
  <c r="Q178" i="4"/>
  <c r="Q179" i="4"/>
  <c r="Q180" i="4"/>
  <c r="Q181" i="4"/>
  <c r="Q195" i="4"/>
  <c r="Q196" i="4"/>
  <c r="Q197" i="4"/>
  <c r="Q198" i="4"/>
  <c r="Q199" i="4"/>
  <c r="Q200" i="4"/>
  <c r="Q201" i="4"/>
  <c r="Q215" i="4"/>
  <c r="Q216" i="4"/>
  <c r="Q217" i="4"/>
  <c r="Q218" i="4"/>
  <c r="Q219" i="4"/>
  <c r="Q220" i="4"/>
  <c r="Q221" i="4"/>
  <c r="Q235" i="4"/>
  <c r="Q236" i="4"/>
  <c r="Q237" i="4"/>
  <c r="Q238" i="4"/>
  <c r="Q239" i="4"/>
  <c r="Q240" i="4"/>
  <c r="Q241" i="4"/>
  <c r="Q255" i="4"/>
  <c r="Q256" i="4"/>
  <c r="Q257" i="4"/>
  <c r="Q258" i="4"/>
  <c r="Q259" i="4"/>
  <c r="Q260" i="4"/>
  <c r="Q261" i="4"/>
  <c r="Q275" i="4"/>
  <c r="Q276" i="4"/>
  <c r="Q277" i="4"/>
  <c r="Q278" i="4"/>
  <c r="Q279" i="4"/>
  <c r="Q280" i="4"/>
  <c r="Q281" i="4"/>
  <c r="Q295" i="4"/>
  <c r="Q296" i="4"/>
  <c r="Q297" i="4"/>
  <c r="Q298" i="4"/>
  <c r="Q299" i="4"/>
  <c r="Q300" i="4"/>
  <c r="Q301" i="4"/>
  <c r="Q315" i="4"/>
  <c r="Q316" i="4"/>
  <c r="Q317" i="4"/>
  <c r="Q318" i="4"/>
  <c r="Q319" i="4"/>
  <c r="Q320" i="4"/>
  <c r="Q321" i="4"/>
  <c r="Q335" i="4"/>
  <c r="Q336" i="4"/>
  <c r="Q337" i="4"/>
  <c r="Q338" i="4"/>
  <c r="Q339" i="4"/>
  <c r="Q340" i="4"/>
  <c r="Q341" i="4"/>
  <c r="P5" i="4"/>
  <c r="P6" i="4"/>
  <c r="P7" i="4"/>
  <c r="P8" i="4"/>
  <c r="P9" i="4"/>
  <c r="P10" i="4"/>
  <c r="P11" i="4"/>
  <c r="P12" i="4"/>
  <c r="P13" i="4"/>
  <c r="Q13" i="4" s="1"/>
  <c r="P14" i="4"/>
  <c r="Q14" i="4" s="1"/>
  <c r="P15" i="4"/>
  <c r="P16" i="4"/>
  <c r="P17" i="4"/>
  <c r="P18" i="4"/>
  <c r="P19" i="4"/>
  <c r="P20" i="4"/>
  <c r="P21" i="4"/>
  <c r="P22" i="4"/>
  <c r="P23" i="4"/>
  <c r="P24" i="4"/>
  <c r="P25" i="4"/>
  <c r="P26" i="4"/>
  <c r="P27" i="4"/>
  <c r="P28" i="4"/>
  <c r="P29" i="4"/>
  <c r="P30" i="4"/>
  <c r="P31" i="4"/>
  <c r="P32" i="4"/>
  <c r="P33" i="4"/>
  <c r="Q33" i="4" s="1"/>
  <c r="P34" i="4"/>
  <c r="Q34" i="4" s="1"/>
  <c r="P35" i="4"/>
  <c r="P36" i="4"/>
  <c r="P37" i="4"/>
  <c r="P38" i="4"/>
  <c r="P39" i="4"/>
  <c r="P40" i="4"/>
  <c r="P41" i="4"/>
  <c r="P42" i="4"/>
  <c r="P43" i="4"/>
  <c r="P44" i="4"/>
  <c r="P45" i="4"/>
  <c r="P46" i="4"/>
  <c r="P47" i="4"/>
  <c r="P48" i="4"/>
  <c r="P49" i="4"/>
  <c r="P50" i="4"/>
  <c r="P51" i="4"/>
  <c r="P52" i="4"/>
  <c r="P53" i="4"/>
  <c r="Q53" i="4" s="1"/>
  <c r="P54" i="4"/>
  <c r="Q54" i="4" s="1"/>
  <c r="P55" i="4"/>
  <c r="P56" i="4"/>
  <c r="P57" i="4"/>
  <c r="P58" i="4"/>
  <c r="P59" i="4"/>
  <c r="P60" i="4"/>
  <c r="P61" i="4"/>
  <c r="P62" i="4"/>
  <c r="P63" i="4"/>
  <c r="P64" i="4"/>
  <c r="P65" i="4"/>
  <c r="P66" i="4"/>
  <c r="P67" i="4"/>
  <c r="P68" i="4"/>
  <c r="P69" i="4"/>
  <c r="P70" i="4"/>
  <c r="P71" i="4"/>
  <c r="P72" i="4"/>
  <c r="P73" i="4"/>
  <c r="Q73" i="4" s="1"/>
  <c r="P74" i="4"/>
  <c r="Q74" i="4" s="1"/>
  <c r="P75" i="4"/>
  <c r="P76" i="4"/>
  <c r="P77" i="4"/>
  <c r="P78" i="4"/>
  <c r="P79" i="4"/>
  <c r="P80" i="4"/>
  <c r="P81" i="4"/>
  <c r="P82" i="4"/>
  <c r="P83" i="4"/>
  <c r="P84" i="4"/>
  <c r="P85" i="4"/>
  <c r="P86" i="4"/>
  <c r="P87" i="4"/>
  <c r="P88" i="4"/>
  <c r="P89" i="4"/>
  <c r="P90" i="4"/>
  <c r="P91" i="4"/>
  <c r="P92" i="4"/>
  <c r="P93" i="4"/>
  <c r="Q93" i="4" s="1"/>
  <c r="P94" i="4"/>
  <c r="Q94" i="4" s="1"/>
  <c r="P95" i="4"/>
  <c r="P96" i="4"/>
  <c r="P97" i="4"/>
  <c r="P98" i="4"/>
  <c r="P99" i="4"/>
  <c r="P100" i="4"/>
  <c r="P101" i="4"/>
  <c r="P102" i="4"/>
  <c r="P103" i="4"/>
  <c r="P104" i="4"/>
  <c r="P105" i="4"/>
  <c r="P106" i="4"/>
  <c r="P107" i="4"/>
  <c r="P108" i="4"/>
  <c r="P109" i="4"/>
  <c r="P110" i="4"/>
  <c r="P111" i="4"/>
  <c r="P112" i="4"/>
  <c r="P113" i="4"/>
  <c r="Q113" i="4" s="1"/>
  <c r="P114" i="4"/>
  <c r="Q114" i="4" s="1"/>
  <c r="P115" i="4"/>
  <c r="P116" i="4"/>
  <c r="P117" i="4"/>
  <c r="P118" i="4"/>
  <c r="P119" i="4"/>
  <c r="P120" i="4"/>
  <c r="P121" i="4"/>
  <c r="P122" i="4"/>
  <c r="P123" i="4"/>
  <c r="P124" i="4"/>
  <c r="P125" i="4"/>
  <c r="P126" i="4"/>
  <c r="P127" i="4"/>
  <c r="P128" i="4"/>
  <c r="P129" i="4"/>
  <c r="P130" i="4"/>
  <c r="P131" i="4"/>
  <c r="P132" i="4"/>
  <c r="P133" i="4"/>
  <c r="Q133" i="4" s="1"/>
  <c r="P134" i="4"/>
  <c r="Q134" i="4" s="1"/>
  <c r="P135" i="4"/>
  <c r="P136" i="4"/>
  <c r="P137" i="4"/>
  <c r="P138" i="4"/>
  <c r="P139" i="4"/>
  <c r="P140" i="4"/>
  <c r="P141" i="4"/>
  <c r="P142" i="4"/>
  <c r="P143" i="4"/>
  <c r="P144" i="4"/>
  <c r="P145" i="4"/>
  <c r="P146" i="4"/>
  <c r="P147" i="4"/>
  <c r="P148" i="4"/>
  <c r="P149" i="4"/>
  <c r="P150" i="4"/>
  <c r="P151" i="4"/>
  <c r="P152" i="4"/>
  <c r="P153" i="4"/>
  <c r="Q153" i="4" s="1"/>
  <c r="P154" i="4"/>
  <c r="Q154" i="4" s="1"/>
  <c r="P155" i="4"/>
  <c r="P156" i="4"/>
  <c r="P157" i="4"/>
  <c r="P158" i="4"/>
  <c r="P159" i="4"/>
  <c r="P160" i="4"/>
  <c r="P161" i="4"/>
  <c r="P162" i="4"/>
  <c r="P163" i="4"/>
  <c r="P164" i="4"/>
  <c r="P165" i="4"/>
  <c r="P166" i="4"/>
  <c r="P167" i="4"/>
  <c r="P168" i="4"/>
  <c r="P169" i="4"/>
  <c r="P170" i="4"/>
  <c r="P171" i="4"/>
  <c r="P172" i="4"/>
  <c r="P173" i="4"/>
  <c r="Q173" i="4" s="1"/>
  <c r="P174" i="4"/>
  <c r="Q174" i="4" s="1"/>
  <c r="P175" i="4"/>
  <c r="P176" i="4"/>
  <c r="P177" i="4"/>
  <c r="P178" i="4"/>
  <c r="P179" i="4"/>
  <c r="P180" i="4"/>
  <c r="P181" i="4"/>
  <c r="P182" i="4"/>
  <c r="P183" i="4"/>
  <c r="P184" i="4"/>
  <c r="P185" i="4"/>
  <c r="P186" i="4"/>
  <c r="P187" i="4"/>
  <c r="P188" i="4"/>
  <c r="P189" i="4"/>
  <c r="P190" i="4"/>
  <c r="P191" i="4"/>
  <c r="P192" i="4"/>
  <c r="P193" i="4"/>
  <c r="Q193" i="4" s="1"/>
  <c r="P194" i="4"/>
  <c r="Q194" i="4" s="1"/>
  <c r="P195" i="4"/>
  <c r="P196" i="4"/>
  <c r="P197" i="4"/>
  <c r="P198" i="4"/>
  <c r="P199" i="4"/>
  <c r="P200" i="4"/>
  <c r="P201" i="4"/>
  <c r="P202" i="4"/>
  <c r="P203" i="4"/>
  <c r="P204" i="4"/>
  <c r="P205" i="4"/>
  <c r="P206" i="4"/>
  <c r="P207" i="4"/>
  <c r="P208" i="4"/>
  <c r="P209" i="4"/>
  <c r="P210" i="4"/>
  <c r="P211" i="4"/>
  <c r="P212" i="4"/>
  <c r="P213" i="4"/>
  <c r="Q213" i="4" s="1"/>
  <c r="P214" i="4"/>
  <c r="Q214" i="4" s="1"/>
  <c r="P215" i="4"/>
  <c r="P216" i="4"/>
  <c r="P217" i="4"/>
  <c r="P218" i="4"/>
  <c r="P219" i="4"/>
  <c r="P220" i="4"/>
  <c r="P221" i="4"/>
  <c r="P222" i="4"/>
  <c r="P223" i="4"/>
  <c r="P224" i="4"/>
  <c r="P225" i="4"/>
  <c r="P226" i="4"/>
  <c r="P227" i="4"/>
  <c r="P228" i="4"/>
  <c r="P229" i="4"/>
  <c r="P230" i="4"/>
  <c r="P231" i="4"/>
  <c r="P232" i="4"/>
  <c r="P233" i="4"/>
  <c r="Q233" i="4" s="1"/>
  <c r="P234" i="4"/>
  <c r="Q234" i="4" s="1"/>
  <c r="P235" i="4"/>
  <c r="P236" i="4"/>
  <c r="P237" i="4"/>
  <c r="P238" i="4"/>
  <c r="P239" i="4"/>
  <c r="P240" i="4"/>
  <c r="P241" i="4"/>
  <c r="P242" i="4"/>
  <c r="P243" i="4"/>
  <c r="P244" i="4"/>
  <c r="P245" i="4"/>
  <c r="P246" i="4"/>
  <c r="P247" i="4"/>
  <c r="P248" i="4"/>
  <c r="P249" i="4"/>
  <c r="P250" i="4"/>
  <c r="P251" i="4"/>
  <c r="P252" i="4"/>
  <c r="P253" i="4"/>
  <c r="Q253" i="4" s="1"/>
  <c r="P254" i="4"/>
  <c r="Q254" i="4" s="1"/>
  <c r="P255" i="4"/>
  <c r="P256" i="4"/>
  <c r="P257" i="4"/>
  <c r="P258" i="4"/>
  <c r="P259" i="4"/>
  <c r="P260" i="4"/>
  <c r="P261" i="4"/>
  <c r="P262" i="4"/>
  <c r="P263" i="4"/>
  <c r="P264" i="4"/>
  <c r="P265" i="4"/>
  <c r="P266" i="4"/>
  <c r="P267" i="4"/>
  <c r="P268" i="4"/>
  <c r="P269" i="4"/>
  <c r="P270" i="4"/>
  <c r="P271" i="4"/>
  <c r="P272" i="4"/>
  <c r="P273" i="4"/>
  <c r="Q273" i="4" s="1"/>
  <c r="P274" i="4"/>
  <c r="Q274" i="4" s="1"/>
  <c r="P275" i="4"/>
  <c r="P276" i="4"/>
  <c r="P277" i="4"/>
  <c r="P278" i="4"/>
  <c r="P279" i="4"/>
  <c r="P280" i="4"/>
  <c r="P281" i="4"/>
  <c r="P282" i="4"/>
  <c r="P283" i="4"/>
  <c r="P284" i="4"/>
  <c r="P285" i="4"/>
  <c r="P286" i="4"/>
  <c r="P287" i="4"/>
  <c r="P288" i="4"/>
  <c r="P289" i="4"/>
  <c r="P290" i="4"/>
  <c r="P291" i="4"/>
  <c r="P292" i="4"/>
  <c r="P293" i="4"/>
  <c r="Q293" i="4" s="1"/>
  <c r="P294" i="4"/>
  <c r="Q294" i="4" s="1"/>
  <c r="P295" i="4"/>
  <c r="P296" i="4"/>
  <c r="P297" i="4"/>
  <c r="P298" i="4"/>
  <c r="P299" i="4"/>
  <c r="P300" i="4"/>
  <c r="P301" i="4"/>
  <c r="P302" i="4"/>
  <c r="P303" i="4"/>
  <c r="P304" i="4"/>
  <c r="P305" i="4"/>
  <c r="P306" i="4"/>
  <c r="P307" i="4"/>
  <c r="P308" i="4"/>
  <c r="P309" i="4"/>
  <c r="P310" i="4"/>
  <c r="P311" i="4"/>
  <c r="P312" i="4"/>
  <c r="P313" i="4"/>
  <c r="Q313" i="4" s="1"/>
  <c r="P314" i="4"/>
  <c r="Q314" i="4" s="1"/>
  <c r="P315" i="4"/>
  <c r="P316" i="4"/>
  <c r="P317" i="4"/>
  <c r="P318" i="4"/>
  <c r="P319" i="4"/>
  <c r="P320" i="4"/>
  <c r="P321" i="4"/>
  <c r="P322" i="4"/>
  <c r="P323" i="4"/>
  <c r="P324" i="4"/>
  <c r="P325" i="4"/>
  <c r="P326" i="4"/>
  <c r="P327" i="4"/>
  <c r="P328" i="4"/>
  <c r="P329" i="4"/>
  <c r="P330" i="4"/>
  <c r="P331" i="4"/>
  <c r="P332" i="4"/>
  <c r="P333" i="4"/>
  <c r="Q333" i="4" s="1"/>
  <c r="P334" i="4"/>
  <c r="Q334" i="4" s="1"/>
  <c r="P335" i="4"/>
  <c r="P336" i="4"/>
  <c r="P337" i="4"/>
  <c r="P338" i="4"/>
  <c r="P339" i="4"/>
  <c r="P340" i="4"/>
  <c r="P341" i="4"/>
  <c r="P342" i="4"/>
  <c r="P343" i="4"/>
  <c r="P344" i="4"/>
  <c r="P345" i="4"/>
  <c r="P346" i="4"/>
  <c r="P347" i="4"/>
  <c r="P348" i="4"/>
  <c r="O5" i="4"/>
  <c r="Q5" i="4" s="1"/>
  <c r="O6" i="4"/>
  <c r="Q6" i="4" s="1"/>
  <c r="O7" i="4"/>
  <c r="Q7" i="4" s="1"/>
  <c r="O8" i="4"/>
  <c r="Q8" i="4" s="1"/>
  <c r="O9" i="4"/>
  <c r="Q9" i="4" s="1"/>
  <c r="O10" i="4"/>
  <c r="Q10" i="4" s="1"/>
  <c r="O11" i="4"/>
  <c r="Q11" i="4" s="1"/>
  <c r="O12" i="4"/>
  <c r="Q12" i="4" s="1"/>
  <c r="O13" i="4"/>
  <c r="O14" i="4"/>
  <c r="O15" i="4"/>
  <c r="O16" i="4"/>
  <c r="O17" i="4"/>
  <c r="O18" i="4"/>
  <c r="O19" i="4"/>
  <c r="O20" i="4"/>
  <c r="O21" i="4"/>
  <c r="O22" i="4"/>
  <c r="Q22" i="4" s="1"/>
  <c r="O23" i="4"/>
  <c r="Q23" i="4" s="1"/>
  <c r="O24" i="4"/>
  <c r="Q24" i="4" s="1"/>
  <c r="O25" i="4"/>
  <c r="Q25" i="4" s="1"/>
  <c r="O26" i="4"/>
  <c r="Q26" i="4" s="1"/>
  <c r="O27" i="4"/>
  <c r="Q27" i="4" s="1"/>
  <c r="O28" i="4"/>
  <c r="Q28" i="4" s="1"/>
  <c r="O29" i="4"/>
  <c r="Q29" i="4" s="1"/>
  <c r="O30" i="4"/>
  <c r="Q30" i="4" s="1"/>
  <c r="O31" i="4"/>
  <c r="Q31" i="4" s="1"/>
  <c r="O32" i="4"/>
  <c r="Q32" i="4" s="1"/>
  <c r="O33" i="4"/>
  <c r="O34" i="4"/>
  <c r="O35" i="4"/>
  <c r="O36" i="4"/>
  <c r="O37" i="4"/>
  <c r="O38" i="4"/>
  <c r="O39" i="4"/>
  <c r="O40" i="4"/>
  <c r="O41" i="4"/>
  <c r="O42" i="4"/>
  <c r="Q42" i="4" s="1"/>
  <c r="O43" i="4"/>
  <c r="Q43" i="4" s="1"/>
  <c r="O44" i="4"/>
  <c r="Q44" i="4" s="1"/>
  <c r="O45" i="4"/>
  <c r="Q45" i="4" s="1"/>
  <c r="O46" i="4"/>
  <c r="Q46" i="4" s="1"/>
  <c r="O47" i="4"/>
  <c r="Q47" i="4" s="1"/>
  <c r="O48" i="4"/>
  <c r="Q48" i="4" s="1"/>
  <c r="O49" i="4"/>
  <c r="Q49" i="4" s="1"/>
  <c r="O50" i="4"/>
  <c r="Q50" i="4" s="1"/>
  <c r="O51" i="4"/>
  <c r="Q51" i="4" s="1"/>
  <c r="O52" i="4"/>
  <c r="Q52" i="4" s="1"/>
  <c r="O53" i="4"/>
  <c r="O54" i="4"/>
  <c r="O55" i="4"/>
  <c r="O56" i="4"/>
  <c r="O57" i="4"/>
  <c r="O58" i="4"/>
  <c r="O59" i="4"/>
  <c r="O60" i="4"/>
  <c r="O61" i="4"/>
  <c r="O62" i="4"/>
  <c r="Q62" i="4" s="1"/>
  <c r="O63" i="4"/>
  <c r="Q63" i="4" s="1"/>
  <c r="O64" i="4"/>
  <c r="Q64" i="4" s="1"/>
  <c r="O65" i="4"/>
  <c r="Q65" i="4" s="1"/>
  <c r="O66" i="4"/>
  <c r="Q66" i="4" s="1"/>
  <c r="O67" i="4"/>
  <c r="Q67" i="4" s="1"/>
  <c r="O68" i="4"/>
  <c r="Q68" i="4" s="1"/>
  <c r="O69" i="4"/>
  <c r="Q69" i="4" s="1"/>
  <c r="O70" i="4"/>
  <c r="Q70" i="4" s="1"/>
  <c r="O71" i="4"/>
  <c r="Q71" i="4" s="1"/>
  <c r="O72" i="4"/>
  <c r="Q72" i="4" s="1"/>
  <c r="O73" i="4"/>
  <c r="O74" i="4"/>
  <c r="O75" i="4"/>
  <c r="O76" i="4"/>
  <c r="O77" i="4"/>
  <c r="O78" i="4"/>
  <c r="O79" i="4"/>
  <c r="O80" i="4"/>
  <c r="O81" i="4"/>
  <c r="O82" i="4"/>
  <c r="Q82" i="4" s="1"/>
  <c r="O83" i="4"/>
  <c r="Q83" i="4" s="1"/>
  <c r="O84" i="4"/>
  <c r="Q84" i="4" s="1"/>
  <c r="O85" i="4"/>
  <c r="Q85" i="4" s="1"/>
  <c r="O86" i="4"/>
  <c r="Q86" i="4" s="1"/>
  <c r="O87" i="4"/>
  <c r="Q87" i="4" s="1"/>
  <c r="O88" i="4"/>
  <c r="Q88" i="4" s="1"/>
  <c r="O89" i="4"/>
  <c r="Q89" i="4" s="1"/>
  <c r="O90" i="4"/>
  <c r="Q90" i="4" s="1"/>
  <c r="O91" i="4"/>
  <c r="Q91" i="4" s="1"/>
  <c r="O92" i="4"/>
  <c r="Q92" i="4" s="1"/>
  <c r="O93" i="4"/>
  <c r="O94" i="4"/>
  <c r="O95" i="4"/>
  <c r="O96" i="4"/>
  <c r="O97" i="4"/>
  <c r="O98" i="4"/>
  <c r="O99" i="4"/>
  <c r="O100" i="4"/>
  <c r="O101" i="4"/>
  <c r="O102" i="4"/>
  <c r="Q102" i="4" s="1"/>
  <c r="O103" i="4"/>
  <c r="Q103" i="4" s="1"/>
  <c r="O104" i="4"/>
  <c r="Q104" i="4" s="1"/>
  <c r="O105" i="4"/>
  <c r="Q105" i="4" s="1"/>
  <c r="O106" i="4"/>
  <c r="Q106" i="4" s="1"/>
  <c r="O107" i="4"/>
  <c r="Q107" i="4" s="1"/>
  <c r="O108" i="4"/>
  <c r="Q108" i="4" s="1"/>
  <c r="O109" i="4"/>
  <c r="Q109" i="4" s="1"/>
  <c r="O110" i="4"/>
  <c r="Q110" i="4" s="1"/>
  <c r="O111" i="4"/>
  <c r="Q111" i="4" s="1"/>
  <c r="O112" i="4"/>
  <c r="Q112" i="4" s="1"/>
  <c r="O113" i="4"/>
  <c r="O114" i="4"/>
  <c r="O115" i="4"/>
  <c r="O116" i="4"/>
  <c r="O117" i="4"/>
  <c r="O118" i="4"/>
  <c r="O119" i="4"/>
  <c r="O120" i="4"/>
  <c r="O121" i="4"/>
  <c r="O122" i="4"/>
  <c r="Q122" i="4" s="1"/>
  <c r="O123" i="4"/>
  <c r="Q123" i="4" s="1"/>
  <c r="O124" i="4"/>
  <c r="Q124" i="4" s="1"/>
  <c r="O125" i="4"/>
  <c r="Q125" i="4" s="1"/>
  <c r="O126" i="4"/>
  <c r="Q126" i="4" s="1"/>
  <c r="O127" i="4"/>
  <c r="Q127" i="4" s="1"/>
  <c r="O128" i="4"/>
  <c r="Q128" i="4" s="1"/>
  <c r="O129" i="4"/>
  <c r="Q129" i="4" s="1"/>
  <c r="O130" i="4"/>
  <c r="Q130" i="4" s="1"/>
  <c r="O131" i="4"/>
  <c r="Q131" i="4" s="1"/>
  <c r="O132" i="4"/>
  <c r="Q132" i="4" s="1"/>
  <c r="O133" i="4"/>
  <c r="O134" i="4"/>
  <c r="O135" i="4"/>
  <c r="O136" i="4"/>
  <c r="O137" i="4"/>
  <c r="O138" i="4"/>
  <c r="O139" i="4"/>
  <c r="O140" i="4"/>
  <c r="O141" i="4"/>
  <c r="O142" i="4"/>
  <c r="Q142" i="4" s="1"/>
  <c r="O143" i="4"/>
  <c r="Q143" i="4" s="1"/>
  <c r="O144" i="4"/>
  <c r="Q144" i="4" s="1"/>
  <c r="O145" i="4"/>
  <c r="Q145" i="4" s="1"/>
  <c r="O146" i="4"/>
  <c r="Q146" i="4" s="1"/>
  <c r="O147" i="4"/>
  <c r="Q147" i="4" s="1"/>
  <c r="O148" i="4"/>
  <c r="Q148" i="4" s="1"/>
  <c r="O149" i="4"/>
  <c r="Q149" i="4" s="1"/>
  <c r="O150" i="4"/>
  <c r="Q150" i="4" s="1"/>
  <c r="O151" i="4"/>
  <c r="Q151" i="4" s="1"/>
  <c r="O152" i="4"/>
  <c r="Q152" i="4" s="1"/>
  <c r="O153" i="4"/>
  <c r="O154" i="4"/>
  <c r="O155" i="4"/>
  <c r="O156" i="4"/>
  <c r="O157" i="4"/>
  <c r="O158" i="4"/>
  <c r="O159" i="4"/>
  <c r="O160" i="4"/>
  <c r="O161" i="4"/>
  <c r="O162" i="4"/>
  <c r="Q162" i="4" s="1"/>
  <c r="O163" i="4"/>
  <c r="Q163" i="4" s="1"/>
  <c r="O164" i="4"/>
  <c r="Q164" i="4" s="1"/>
  <c r="O165" i="4"/>
  <c r="Q165" i="4" s="1"/>
  <c r="O166" i="4"/>
  <c r="Q166" i="4" s="1"/>
  <c r="O167" i="4"/>
  <c r="Q167" i="4" s="1"/>
  <c r="O168" i="4"/>
  <c r="Q168" i="4" s="1"/>
  <c r="O169" i="4"/>
  <c r="Q169" i="4" s="1"/>
  <c r="O170" i="4"/>
  <c r="Q170" i="4" s="1"/>
  <c r="O171" i="4"/>
  <c r="Q171" i="4" s="1"/>
  <c r="O172" i="4"/>
  <c r="Q172" i="4" s="1"/>
  <c r="O173" i="4"/>
  <c r="O174" i="4"/>
  <c r="O175" i="4"/>
  <c r="O176" i="4"/>
  <c r="O177" i="4"/>
  <c r="O178" i="4"/>
  <c r="O179" i="4"/>
  <c r="O180" i="4"/>
  <c r="O181" i="4"/>
  <c r="O182" i="4"/>
  <c r="Q182" i="4" s="1"/>
  <c r="O183" i="4"/>
  <c r="Q183" i="4" s="1"/>
  <c r="O184" i="4"/>
  <c r="Q184" i="4" s="1"/>
  <c r="O185" i="4"/>
  <c r="Q185" i="4" s="1"/>
  <c r="O186" i="4"/>
  <c r="Q186" i="4" s="1"/>
  <c r="O187" i="4"/>
  <c r="Q187" i="4" s="1"/>
  <c r="O188" i="4"/>
  <c r="Q188" i="4" s="1"/>
  <c r="O189" i="4"/>
  <c r="Q189" i="4" s="1"/>
  <c r="O190" i="4"/>
  <c r="Q190" i="4" s="1"/>
  <c r="O191" i="4"/>
  <c r="Q191" i="4" s="1"/>
  <c r="O192" i="4"/>
  <c r="Q192" i="4" s="1"/>
  <c r="O193" i="4"/>
  <c r="O194" i="4"/>
  <c r="O195" i="4"/>
  <c r="O196" i="4"/>
  <c r="O197" i="4"/>
  <c r="O198" i="4"/>
  <c r="O199" i="4"/>
  <c r="O200" i="4"/>
  <c r="O201" i="4"/>
  <c r="O202" i="4"/>
  <c r="Q202" i="4" s="1"/>
  <c r="O203" i="4"/>
  <c r="Q203" i="4" s="1"/>
  <c r="O204" i="4"/>
  <c r="Q204" i="4" s="1"/>
  <c r="O205" i="4"/>
  <c r="Q205" i="4" s="1"/>
  <c r="O206" i="4"/>
  <c r="Q206" i="4" s="1"/>
  <c r="O207" i="4"/>
  <c r="Q207" i="4" s="1"/>
  <c r="O208" i="4"/>
  <c r="Q208" i="4" s="1"/>
  <c r="O209" i="4"/>
  <c r="Q209" i="4" s="1"/>
  <c r="O210" i="4"/>
  <c r="Q210" i="4" s="1"/>
  <c r="O211" i="4"/>
  <c r="Q211" i="4" s="1"/>
  <c r="O212" i="4"/>
  <c r="Q212" i="4" s="1"/>
  <c r="O213" i="4"/>
  <c r="O214" i="4"/>
  <c r="O215" i="4"/>
  <c r="O216" i="4"/>
  <c r="O217" i="4"/>
  <c r="O218" i="4"/>
  <c r="O219" i="4"/>
  <c r="O220" i="4"/>
  <c r="O221" i="4"/>
  <c r="O222" i="4"/>
  <c r="Q222" i="4" s="1"/>
  <c r="O223" i="4"/>
  <c r="Q223" i="4" s="1"/>
  <c r="O224" i="4"/>
  <c r="Q224" i="4" s="1"/>
  <c r="O225" i="4"/>
  <c r="Q225" i="4" s="1"/>
  <c r="O226" i="4"/>
  <c r="Q226" i="4" s="1"/>
  <c r="O227" i="4"/>
  <c r="Q227" i="4" s="1"/>
  <c r="O228" i="4"/>
  <c r="Q228" i="4" s="1"/>
  <c r="O229" i="4"/>
  <c r="Q229" i="4" s="1"/>
  <c r="O230" i="4"/>
  <c r="Q230" i="4" s="1"/>
  <c r="O231" i="4"/>
  <c r="Q231" i="4" s="1"/>
  <c r="O232" i="4"/>
  <c r="Q232" i="4" s="1"/>
  <c r="O233" i="4"/>
  <c r="O234" i="4"/>
  <c r="O235" i="4"/>
  <c r="O236" i="4"/>
  <c r="O237" i="4"/>
  <c r="O238" i="4"/>
  <c r="O239" i="4"/>
  <c r="O240" i="4"/>
  <c r="O241" i="4"/>
  <c r="O242" i="4"/>
  <c r="Q242" i="4" s="1"/>
  <c r="O243" i="4"/>
  <c r="Q243" i="4" s="1"/>
  <c r="O244" i="4"/>
  <c r="Q244" i="4" s="1"/>
  <c r="O245" i="4"/>
  <c r="Q245" i="4" s="1"/>
  <c r="O246" i="4"/>
  <c r="Q246" i="4" s="1"/>
  <c r="O247" i="4"/>
  <c r="Q247" i="4" s="1"/>
  <c r="O248" i="4"/>
  <c r="Q248" i="4" s="1"/>
  <c r="O249" i="4"/>
  <c r="Q249" i="4" s="1"/>
  <c r="O250" i="4"/>
  <c r="Q250" i="4" s="1"/>
  <c r="O251" i="4"/>
  <c r="Q251" i="4" s="1"/>
  <c r="O252" i="4"/>
  <c r="Q252" i="4" s="1"/>
  <c r="O253" i="4"/>
  <c r="O254" i="4"/>
  <c r="O255" i="4"/>
  <c r="O256" i="4"/>
  <c r="O257" i="4"/>
  <c r="O258" i="4"/>
  <c r="O259" i="4"/>
  <c r="O260" i="4"/>
  <c r="O261" i="4"/>
  <c r="O262" i="4"/>
  <c r="Q262" i="4" s="1"/>
  <c r="O263" i="4"/>
  <c r="Q263" i="4" s="1"/>
  <c r="O264" i="4"/>
  <c r="Q264" i="4" s="1"/>
  <c r="O265" i="4"/>
  <c r="Q265" i="4" s="1"/>
  <c r="O266" i="4"/>
  <c r="Q266" i="4" s="1"/>
  <c r="O267" i="4"/>
  <c r="Q267" i="4" s="1"/>
  <c r="O268" i="4"/>
  <c r="Q268" i="4" s="1"/>
  <c r="O269" i="4"/>
  <c r="Q269" i="4" s="1"/>
  <c r="O270" i="4"/>
  <c r="Q270" i="4" s="1"/>
  <c r="O271" i="4"/>
  <c r="Q271" i="4" s="1"/>
  <c r="O272" i="4"/>
  <c r="Q272" i="4" s="1"/>
  <c r="O273" i="4"/>
  <c r="O274" i="4"/>
  <c r="O275" i="4"/>
  <c r="O276" i="4"/>
  <c r="O277" i="4"/>
  <c r="O278" i="4"/>
  <c r="O279" i="4"/>
  <c r="O280" i="4"/>
  <c r="O281" i="4"/>
  <c r="O282" i="4"/>
  <c r="Q282" i="4" s="1"/>
  <c r="O283" i="4"/>
  <c r="Q283" i="4" s="1"/>
  <c r="O284" i="4"/>
  <c r="Q284" i="4" s="1"/>
  <c r="O285" i="4"/>
  <c r="Q285" i="4" s="1"/>
  <c r="O286" i="4"/>
  <c r="Q286" i="4" s="1"/>
  <c r="O287" i="4"/>
  <c r="Q287" i="4" s="1"/>
  <c r="O288" i="4"/>
  <c r="Q288" i="4" s="1"/>
  <c r="O289" i="4"/>
  <c r="Q289" i="4" s="1"/>
  <c r="O290" i="4"/>
  <c r="Q290" i="4" s="1"/>
  <c r="O291" i="4"/>
  <c r="Q291" i="4" s="1"/>
  <c r="O292" i="4"/>
  <c r="Q292" i="4" s="1"/>
  <c r="O293" i="4"/>
  <c r="O294" i="4"/>
  <c r="O295" i="4"/>
  <c r="O296" i="4"/>
  <c r="O297" i="4"/>
  <c r="O298" i="4"/>
  <c r="O299" i="4"/>
  <c r="O300" i="4"/>
  <c r="O301" i="4"/>
  <c r="O302" i="4"/>
  <c r="Q302" i="4" s="1"/>
  <c r="O303" i="4"/>
  <c r="Q303" i="4" s="1"/>
  <c r="O304" i="4"/>
  <c r="Q304" i="4" s="1"/>
  <c r="O305" i="4"/>
  <c r="Q305" i="4" s="1"/>
  <c r="O306" i="4"/>
  <c r="Q306" i="4" s="1"/>
  <c r="O307" i="4"/>
  <c r="Q307" i="4" s="1"/>
  <c r="O308" i="4"/>
  <c r="Q308" i="4" s="1"/>
  <c r="O309" i="4"/>
  <c r="Q309" i="4" s="1"/>
  <c r="O310" i="4"/>
  <c r="Q310" i="4" s="1"/>
  <c r="O311" i="4"/>
  <c r="Q311" i="4" s="1"/>
  <c r="O312" i="4"/>
  <c r="Q312" i="4" s="1"/>
  <c r="O313" i="4"/>
  <c r="O314" i="4"/>
  <c r="O315" i="4"/>
  <c r="O316" i="4"/>
  <c r="O317" i="4"/>
  <c r="O318" i="4"/>
  <c r="O319" i="4"/>
  <c r="O320" i="4"/>
  <c r="O321" i="4"/>
  <c r="O322" i="4"/>
  <c r="Q322" i="4" s="1"/>
  <c r="O323" i="4"/>
  <c r="Q323" i="4" s="1"/>
  <c r="O324" i="4"/>
  <c r="Q324" i="4" s="1"/>
  <c r="O325" i="4"/>
  <c r="Q325" i="4" s="1"/>
  <c r="O326" i="4"/>
  <c r="Q326" i="4" s="1"/>
  <c r="O327" i="4"/>
  <c r="Q327" i="4" s="1"/>
  <c r="O328" i="4"/>
  <c r="Q328" i="4" s="1"/>
  <c r="O329" i="4"/>
  <c r="Q329" i="4" s="1"/>
  <c r="O330" i="4"/>
  <c r="Q330" i="4" s="1"/>
  <c r="O331" i="4"/>
  <c r="Q331" i="4" s="1"/>
  <c r="O332" i="4"/>
  <c r="Q332" i="4" s="1"/>
  <c r="O333" i="4"/>
  <c r="O334" i="4"/>
  <c r="O335" i="4"/>
  <c r="O336" i="4"/>
  <c r="O337" i="4"/>
  <c r="O338" i="4"/>
  <c r="O339" i="4"/>
  <c r="O340" i="4"/>
  <c r="O341" i="4"/>
  <c r="O342" i="4"/>
  <c r="Q342" i="4" s="1"/>
  <c r="O343" i="4"/>
  <c r="Q343" i="4" s="1"/>
  <c r="O344" i="4"/>
  <c r="Q344" i="4" s="1"/>
  <c r="O345" i="4"/>
  <c r="Q345" i="4" s="1"/>
  <c r="O346" i="4"/>
  <c r="Q346" i="4" s="1"/>
  <c r="O347" i="4"/>
  <c r="Q347" i="4" s="1"/>
  <c r="O348" i="4"/>
  <c r="Q348" i="4" s="1"/>
  <c r="P4" i="4"/>
  <c r="O4" i="4"/>
  <c r="Q4" i="4" s="1"/>
  <c r="R20" i="12"/>
  <c r="B1" i="7"/>
  <c r="B1" i="5"/>
  <c r="B1" i="8"/>
  <c r="B1" i="6"/>
  <c r="B1" i="4"/>
  <c r="B9" i="3"/>
  <c r="B1" i="11"/>
  <c r="F7" i="8" l="1"/>
  <c r="F4" i="12" l="1"/>
  <c r="M61" i="12"/>
  <c r="M62" i="12"/>
  <c r="M63" i="12"/>
  <c r="M57" i="12"/>
  <c r="M40" i="12"/>
  <c r="M31" i="12"/>
  <c r="M29" i="12"/>
  <c r="M24" i="12"/>
  <c r="M39" i="12"/>
  <c r="M25" i="12"/>
  <c r="M28" i="12"/>
  <c r="M38" i="12"/>
  <c r="M35" i="12"/>
  <c r="M52" i="12"/>
  <c r="M64" i="12"/>
  <c r="M48" i="12"/>
  <c r="M53" i="12"/>
  <c r="M34" i="12"/>
  <c r="M27" i="12"/>
  <c r="M46" i="12"/>
  <c r="M42" i="12"/>
  <c r="M49" i="12"/>
  <c r="M56" i="12"/>
  <c r="M43" i="12"/>
  <c r="M45" i="12"/>
  <c r="M22" i="12"/>
  <c r="M37" i="12"/>
  <c r="M58" i="12"/>
  <c r="M54" i="12"/>
  <c r="M30" i="12"/>
  <c r="M32" i="12"/>
  <c r="M55" i="12"/>
  <c r="M65" i="12"/>
  <c r="M26" i="12"/>
  <c r="M21" i="12"/>
  <c r="M33" i="12"/>
  <c r="M41" i="12"/>
  <c r="M66" i="12"/>
  <c r="M59" i="12"/>
  <c r="M47" i="12"/>
  <c r="M36" i="12"/>
  <c r="M67" i="12"/>
  <c r="M50" i="12"/>
  <c r="M23" i="12"/>
  <c r="M51" i="12"/>
  <c r="M60" i="12"/>
  <c r="M88" i="12"/>
  <c r="M91" i="12"/>
  <c r="M95" i="12"/>
  <c r="M74" i="12"/>
  <c r="M96" i="12"/>
  <c r="M80" i="12"/>
  <c r="M83" i="12"/>
  <c r="M75" i="12"/>
  <c r="M92" i="12"/>
  <c r="M76" i="12"/>
  <c r="M86" i="12"/>
  <c r="M85" i="12"/>
  <c r="M97" i="12"/>
  <c r="M69" i="12"/>
  <c r="M84" i="12"/>
  <c r="M70" i="12"/>
  <c r="M98" i="12"/>
  <c r="M99" i="12"/>
  <c r="M71" i="12"/>
  <c r="M100" i="12"/>
  <c r="M87" i="12"/>
  <c r="M78" i="12"/>
  <c r="M72" i="12"/>
  <c r="M73" i="12"/>
  <c r="M90" i="12"/>
  <c r="M101" i="12"/>
  <c r="M82" i="12"/>
  <c r="M77" i="12"/>
  <c r="M102" i="12"/>
  <c r="M103" i="12"/>
  <c r="M68" i="12"/>
  <c r="M93" i="12"/>
  <c r="M104" i="12"/>
  <c r="M79" i="12"/>
  <c r="M94" i="12"/>
  <c r="M81" i="12"/>
  <c r="M89" i="12"/>
  <c r="M153" i="12"/>
  <c r="M127" i="12"/>
  <c r="M147" i="12"/>
  <c r="M113" i="12"/>
  <c r="M117" i="12"/>
  <c r="M148" i="12"/>
  <c r="M156" i="12"/>
  <c r="M132" i="12"/>
  <c r="M149" i="12"/>
  <c r="M133" i="12"/>
  <c r="M154" i="12"/>
  <c r="M119" i="12"/>
  <c r="M106" i="12"/>
  <c r="M142" i="12"/>
  <c r="M141" i="12"/>
  <c r="M120" i="12"/>
  <c r="M110" i="12"/>
  <c r="M155" i="12"/>
  <c r="M112" i="12"/>
  <c r="M126" i="12"/>
  <c r="M157" i="12"/>
  <c r="M140" i="12"/>
  <c r="M130" i="12"/>
  <c r="M158" i="12"/>
  <c r="M111" i="12"/>
  <c r="M105" i="12"/>
  <c r="M129" i="12"/>
  <c r="M135" i="12"/>
  <c r="M145" i="12"/>
  <c r="M124" i="12"/>
  <c r="M151" i="12"/>
  <c r="M152" i="12"/>
  <c r="M123" i="12"/>
  <c r="M128" i="12"/>
  <c r="M116" i="12"/>
  <c r="M136" i="12"/>
  <c r="M125" i="12"/>
  <c r="M115" i="12"/>
  <c r="M146" i="12"/>
  <c r="M121" i="12"/>
  <c r="M139" i="12"/>
  <c r="M144" i="12"/>
  <c r="M107" i="12"/>
  <c r="M131" i="12"/>
  <c r="M150" i="12"/>
  <c r="M114" i="12"/>
  <c r="M137" i="12"/>
  <c r="M143" i="12"/>
  <c r="M159" i="12"/>
  <c r="M160" i="12"/>
  <c r="M118" i="12"/>
  <c r="M108" i="12"/>
  <c r="M122" i="12"/>
  <c r="M138" i="12"/>
  <c r="M134" i="12"/>
  <c r="M109" i="12"/>
  <c r="M194" i="12"/>
  <c r="M169" i="12"/>
  <c r="M176" i="12"/>
  <c r="M245" i="12"/>
  <c r="M236" i="12"/>
  <c r="M228" i="12"/>
  <c r="M242" i="12"/>
  <c r="M192" i="12"/>
  <c r="M231" i="12"/>
  <c r="M218" i="12"/>
  <c r="M212" i="12"/>
  <c r="M230" i="12"/>
  <c r="M214" i="12"/>
  <c r="M182" i="12"/>
  <c r="M205" i="12"/>
  <c r="M179" i="12"/>
  <c r="M184" i="12"/>
  <c r="M238" i="12"/>
  <c r="M234" i="12"/>
  <c r="M207" i="12"/>
  <c r="M171" i="12"/>
  <c r="M226" i="12"/>
  <c r="M241" i="12"/>
  <c r="M168" i="12"/>
  <c r="M185" i="12"/>
  <c r="M200" i="12"/>
  <c r="M167" i="12"/>
  <c r="M172" i="12"/>
  <c r="M180" i="12"/>
  <c r="M189" i="12"/>
  <c r="M187" i="12"/>
  <c r="M174" i="12"/>
  <c r="M233" i="12"/>
  <c r="M196" i="12"/>
  <c r="M243" i="12"/>
  <c r="M163" i="12"/>
  <c r="M246" i="12"/>
  <c r="M195" i="12"/>
  <c r="M247" i="12"/>
  <c r="M248" i="12"/>
  <c r="M232" i="12"/>
  <c r="M235" i="12"/>
  <c r="M240" i="12"/>
  <c r="M162" i="12"/>
  <c r="M201" i="12"/>
  <c r="M203" i="12"/>
  <c r="M210" i="12"/>
  <c r="M164" i="12"/>
  <c r="M223" i="12"/>
  <c r="M216" i="12"/>
  <c r="M229" i="12"/>
  <c r="M204" i="12"/>
  <c r="M219" i="12"/>
  <c r="M197" i="12"/>
  <c r="M161" i="12"/>
  <c r="M224" i="12"/>
  <c r="M215" i="12"/>
  <c r="M206" i="12"/>
  <c r="M175" i="12"/>
  <c r="M170" i="12"/>
  <c r="M249" i="12"/>
  <c r="M250" i="12"/>
  <c r="M198" i="12"/>
  <c r="M183" i="12"/>
  <c r="M237" i="12"/>
  <c r="M217" i="12"/>
  <c r="M251" i="12"/>
  <c r="M191" i="12"/>
  <c r="M188" i="12"/>
  <c r="M177" i="12"/>
  <c r="M220" i="12"/>
  <c r="M209" i="12"/>
  <c r="M211" i="12"/>
  <c r="M165" i="12"/>
  <c r="M208" i="12"/>
  <c r="M186" i="12"/>
  <c r="M181" i="12"/>
  <c r="M225" i="12"/>
  <c r="M173" i="12"/>
  <c r="M193" i="12"/>
  <c r="M252" i="12"/>
  <c r="M253" i="12"/>
  <c r="M199" i="12"/>
  <c r="M239" i="12"/>
  <c r="M222" i="12"/>
  <c r="M254" i="12"/>
  <c r="M202" i="12"/>
  <c r="M244" i="12"/>
  <c r="M221" i="12"/>
  <c r="M255" i="12"/>
  <c r="M256" i="12"/>
  <c r="M213" i="12"/>
  <c r="M190" i="12"/>
  <c r="M227" i="12"/>
  <c r="M166" i="12"/>
  <c r="M178" i="12"/>
  <c r="M306" i="12"/>
  <c r="M351" i="12"/>
  <c r="M319" i="12"/>
  <c r="M324" i="12"/>
  <c r="M309" i="12"/>
  <c r="M298" i="12"/>
  <c r="M321" i="12"/>
  <c r="M353" i="12"/>
  <c r="M290" i="12"/>
  <c r="M292" i="12"/>
  <c r="M341" i="12"/>
  <c r="M275" i="12"/>
  <c r="M310" i="12"/>
  <c r="M257" i="12"/>
  <c r="M303" i="12"/>
  <c r="M348" i="12"/>
  <c r="M296" i="12"/>
  <c r="M307" i="12"/>
  <c r="M260" i="12"/>
  <c r="M258" i="12"/>
  <c r="M350" i="12"/>
  <c r="M311" i="12"/>
  <c r="M278" i="12"/>
  <c r="M354" i="12"/>
  <c r="M299" i="12"/>
  <c r="M284" i="12"/>
  <c r="M268" i="12"/>
  <c r="M312" i="12"/>
  <c r="M338" i="12"/>
  <c r="M265" i="12"/>
  <c r="M316" i="12"/>
  <c r="M318" i="12"/>
  <c r="M355" i="12"/>
  <c r="M325" i="12"/>
  <c r="M320" i="12"/>
  <c r="M330" i="12"/>
  <c r="M286" i="12"/>
  <c r="M343" i="12"/>
  <c r="M340" i="12"/>
  <c r="M322" i="12"/>
  <c r="M294" i="12"/>
  <c r="M356" i="12"/>
  <c r="M263" i="12"/>
  <c r="M347" i="12"/>
  <c r="M357" i="12"/>
  <c r="M326" i="12"/>
  <c r="M277" i="12"/>
  <c r="M349" i="12"/>
  <c r="M280" i="12"/>
  <c r="M282" i="12"/>
  <c r="M337" i="12"/>
  <c r="M308" i="12"/>
  <c r="M331" i="12"/>
  <c r="M315" i="12"/>
  <c r="M344" i="12"/>
  <c r="M262" i="12"/>
  <c r="M336" i="12"/>
  <c r="M304" i="12"/>
  <c r="M334" i="12"/>
  <c r="M358" i="12"/>
  <c r="M342" i="12"/>
  <c r="M333" i="12"/>
  <c r="M269" i="12"/>
  <c r="M293" i="12"/>
  <c r="M281" i="12"/>
  <c r="M283" i="12"/>
  <c r="M332" i="12"/>
  <c r="M328" i="12"/>
  <c r="M279" i="12"/>
  <c r="M359" i="12"/>
  <c r="M291" i="12"/>
  <c r="M305" i="12"/>
  <c r="M360" i="12"/>
  <c r="M335" i="12"/>
  <c r="M285" i="12"/>
  <c r="M301" i="12"/>
  <c r="M346" i="12"/>
  <c r="M313" i="12"/>
  <c r="M361" i="12"/>
  <c r="M273" i="12"/>
  <c r="M317" i="12"/>
  <c r="M267" i="12"/>
  <c r="M297" i="12"/>
  <c r="M288" i="12"/>
  <c r="M302" i="12"/>
  <c r="M327" i="12"/>
  <c r="M261" i="12"/>
  <c r="M345" i="12"/>
  <c r="M266" i="12"/>
  <c r="M339" i="12"/>
  <c r="M295" i="12"/>
  <c r="M271" i="12"/>
  <c r="M352" i="12"/>
  <c r="M323" i="12"/>
  <c r="M289" i="12"/>
  <c r="M287" i="12"/>
  <c r="M314" i="12"/>
  <c r="M276" i="12"/>
  <c r="M329" i="12"/>
  <c r="M362" i="12"/>
  <c r="M363" i="12"/>
  <c r="M274" i="12"/>
  <c r="M300" i="12"/>
  <c r="M264" i="12"/>
  <c r="M364" i="12"/>
  <c r="M270" i="12"/>
  <c r="M365" i="12"/>
  <c r="M272" i="12"/>
  <c r="M259" i="12"/>
  <c r="M44" i="12"/>
  <c r="F257" i="12"/>
  <c r="E257" i="12"/>
  <c r="B3" i="11"/>
  <c r="C3" i="11"/>
  <c r="D3" i="11"/>
  <c r="E3" i="11"/>
  <c r="F3" i="11"/>
  <c r="G3" i="11"/>
  <c r="H3" i="11"/>
  <c r="I3" i="11"/>
  <c r="J3" i="11"/>
  <c r="K3" i="11"/>
  <c r="L3" i="11"/>
  <c r="M3" i="11"/>
  <c r="N3" i="11"/>
  <c r="O3" i="11"/>
  <c r="P3" i="11"/>
  <c r="Q3" i="11"/>
  <c r="R3" i="11"/>
  <c r="S3" i="11"/>
  <c r="T3" i="11"/>
  <c r="U3" i="11"/>
  <c r="V3" i="11"/>
  <c r="W3" i="11"/>
  <c r="X3" i="11"/>
  <c r="Y3" i="11"/>
  <c r="Z3" i="11"/>
  <c r="AA3" i="11"/>
  <c r="AB3" i="11"/>
  <c r="A3" i="11"/>
  <c r="D20" i="12" l="1"/>
  <c r="J14" i="12"/>
  <c r="J20" i="12" s="1"/>
  <c r="I14" i="12"/>
  <c r="I20" i="12" s="1"/>
  <c r="H14" i="12"/>
  <c r="H20" i="12" s="1"/>
  <c r="G14" i="12"/>
  <c r="G20" i="12" s="1"/>
  <c r="F14" i="12"/>
  <c r="F20" i="12" s="1"/>
  <c r="E14" i="12"/>
  <c r="E20" i="12" s="1"/>
  <c r="D6" i="12"/>
  <c r="D7" i="12"/>
  <c r="D8" i="12"/>
  <c r="D9" i="12"/>
  <c r="D5" i="12"/>
  <c r="C10" i="12"/>
  <c r="E10" i="12"/>
  <c r="X7" i="11"/>
  <c r="Y7" i="11"/>
  <c r="Z7" i="11"/>
  <c r="X8" i="11"/>
  <c r="Y8" i="11"/>
  <c r="Z8" i="11"/>
  <c r="X9" i="11"/>
  <c r="Y9" i="11"/>
  <c r="Z9" i="11"/>
  <c r="X10" i="11"/>
  <c r="Y10" i="11"/>
  <c r="Z10" i="11"/>
  <c r="X11" i="11"/>
  <c r="Y11" i="11"/>
  <c r="Z11" i="11"/>
  <c r="X12" i="11"/>
  <c r="Y12" i="11"/>
  <c r="Z12" i="11"/>
  <c r="X13" i="11"/>
  <c r="Y13" i="11"/>
  <c r="Z13" i="11"/>
  <c r="X14" i="11"/>
  <c r="Y14" i="11"/>
  <c r="Z14" i="11"/>
  <c r="X15" i="11"/>
  <c r="Y15" i="11"/>
  <c r="Z15" i="11"/>
  <c r="X16" i="11"/>
  <c r="Y16" i="11"/>
  <c r="Z16" i="11"/>
  <c r="X17" i="11"/>
  <c r="Y17" i="11"/>
  <c r="Z17" i="11"/>
  <c r="X18" i="11"/>
  <c r="Y18" i="11"/>
  <c r="Z18" i="11"/>
  <c r="X19" i="11"/>
  <c r="Y19" i="11"/>
  <c r="Z19" i="11"/>
  <c r="X20" i="11"/>
  <c r="Y20" i="11"/>
  <c r="Z20" i="11"/>
  <c r="X21" i="11"/>
  <c r="Y21" i="11"/>
  <c r="Z21" i="11"/>
  <c r="X22" i="11"/>
  <c r="Y22" i="11"/>
  <c r="Z22" i="11"/>
  <c r="X23" i="11"/>
  <c r="Y23" i="11"/>
  <c r="Z23" i="11"/>
  <c r="X24" i="11"/>
  <c r="Y24" i="11"/>
  <c r="Z24" i="11"/>
  <c r="X25" i="11"/>
  <c r="Y25" i="11"/>
  <c r="Z25" i="11"/>
  <c r="X26" i="11"/>
  <c r="Y26" i="11"/>
  <c r="Z26" i="11"/>
  <c r="X27" i="11"/>
  <c r="Y27" i="11"/>
  <c r="Z27" i="11"/>
  <c r="X28" i="11"/>
  <c r="Y28" i="11"/>
  <c r="Z28" i="11"/>
  <c r="X29" i="11"/>
  <c r="Y29" i="11"/>
  <c r="Z29" i="11"/>
  <c r="X30" i="11"/>
  <c r="Y30" i="11"/>
  <c r="Z30" i="11"/>
  <c r="X31" i="11"/>
  <c r="Y31" i="11"/>
  <c r="Z31" i="11"/>
  <c r="X32" i="11"/>
  <c r="Y32" i="11"/>
  <c r="Z32" i="11"/>
  <c r="X33" i="11"/>
  <c r="Y33" i="11"/>
  <c r="Z33" i="11"/>
  <c r="X34" i="11"/>
  <c r="Y34" i="11"/>
  <c r="Z34" i="11"/>
  <c r="X35" i="11"/>
  <c r="Y35" i="11"/>
  <c r="Z35" i="11"/>
  <c r="X36" i="11"/>
  <c r="Y36" i="11"/>
  <c r="Z36" i="11"/>
  <c r="X37" i="11"/>
  <c r="Y37" i="11"/>
  <c r="Z37" i="11"/>
  <c r="X38" i="11"/>
  <c r="Y38" i="11"/>
  <c r="Z38" i="11"/>
  <c r="X39" i="11"/>
  <c r="Y39" i="11"/>
  <c r="Z39" i="11"/>
  <c r="X40" i="11"/>
  <c r="Y40" i="11"/>
  <c r="Z40" i="11"/>
  <c r="X41" i="11"/>
  <c r="Y41" i="11"/>
  <c r="Z41" i="11"/>
  <c r="X42" i="11"/>
  <c r="Y42" i="11"/>
  <c r="Z42" i="11"/>
  <c r="X43" i="11"/>
  <c r="Y43" i="11"/>
  <c r="Z43" i="11"/>
  <c r="X44" i="11"/>
  <c r="Y44" i="11"/>
  <c r="Z44" i="11"/>
  <c r="X45" i="11"/>
  <c r="Y45" i="11"/>
  <c r="Z45" i="11"/>
  <c r="X46" i="11"/>
  <c r="Y46" i="11"/>
  <c r="Z46" i="11"/>
  <c r="X47" i="11"/>
  <c r="Y47" i="11"/>
  <c r="Z47" i="11"/>
  <c r="X48" i="11"/>
  <c r="Y48" i="11"/>
  <c r="Z48" i="11"/>
  <c r="X49" i="11"/>
  <c r="Y49" i="11"/>
  <c r="Z49" i="11"/>
  <c r="X50" i="11"/>
  <c r="Y50" i="11"/>
  <c r="Z50" i="11"/>
  <c r="X51" i="11"/>
  <c r="Y51" i="11"/>
  <c r="Z51" i="11"/>
  <c r="X52" i="11"/>
  <c r="Y52" i="11"/>
  <c r="Z52" i="11"/>
  <c r="X53" i="11"/>
  <c r="Y53" i="11"/>
  <c r="Z53" i="11"/>
  <c r="X54" i="11"/>
  <c r="Y54" i="11"/>
  <c r="Z54" i="11"/>
  <c r="X55" i="11"/>
  <c r="Y55" i="11"/>
  <c r="Z55" i="11"/>
  <c r="X56" i="11"/>
  <c r="Y56" i="11"/>
  <c r="Z56" i="11"/>
  <c r="X57" i="11"/>
  <c r="Y57" i="11"/>
  <c r="Z57" i="11"/>
  <c r="X58" i="11"/>
  <c r="Y58" i="11"/>
  <c r="Z58" i="11"/>
  <c r="X59" i="11"/>
  <c r="Y59" i="11"/>
  <c r="Z59" i="11"/>
  <c r="X60" i="11"/>
  <c r="Y60" i="11"/>
  <c r="Z60" i="11"/>
  <c r="X61" i="11"/>
  <c r="Y61" i="11"/>
  <c r="Z61" i="11"/>
  <c r="X62" i="11"/>
  <c r="Y62" i="11"/>
  <c r="Z62" i="11"/>
  <c r="X63" i="11"/>
  <c r="Y63" i="11"/>
  <c r="Z63" i="11"/>
  <c r="X64" i="11"/>
  <c r="Y64" i="11"/>
  <c r="Z64" i="11"/>
  <c r="X65" i="11"/>
  <c r="Y65" i="11"/>
  <c r="Z65" i="11"/>
  <c r="X66" i="11"/>
  <c r="Y66" i="11"/>
  <c r="Z66" i="11"/>
  <c r="X67" i="11"/>
  <c r="Y67" i="11"/>
  <c r="Z67" i="11"/>
  <c r="X68" i="11"/>
  <c r="Y68" i="11"/>
  <c r="Z68" i="11"/>
  <c r="X69" i="11"/>
  <c r="Y69" i="11"/>
  <c r="Z69" i="11"/>
  <c r="X70" i="11"/>
  <c r="Y70" i="11"/>
  <c r="Z70" i="11"/>
  <c r="X71" i="11"/>
  <c r="Y71" i="11"/>
  <c r="Z71" i="11"/>
  <c r="X72" i="11"/>
  <c r="Y72" i="11"/>
  <c r="Z72" i="11"/>
  <c r="X73" i="11"/>
  <c r="Y73" i="11"/>
  <c r="Z73" i="11"/>
  <c r="X74" i="11"/>
  <c r="Y74" i="11"/>
  <c r="Z74" i="11"/>
  <c r="X75" i="11"/>
  <c r="Y75" i="11"/>
  <c r="Z75" i="11"/>
  <c r="X76" i="11"/>
  <c r="Y76" i="11"/>
  <c r="Z76" i="11"/>
  <c r="X77" i="11"/>
  <c r="Y77" i="11"/>
  <c r="Z77" i="11"/>
  <c r="X78" i="11"/>
  <c r="Y78" i="11"/>
  <c r="Z78" i="11"/>
  <c r="X79" i="11"/>
  <c r="Y79" i="11"/>
  <c r="Z79" i="11"/>
  <c r="X80" i="11"/>
  <c r="Y80" i="11"/>
  <c r="Z80" i="11"/>
  <c r="X81" i="11"/>
  <c r="Y81" i="11"/>
  <c r="Z81" i="11"/>
  <c r="X82" i="11"/>
  <c r="Y82" i="11"/>
  <c r="Z82" i="11"/>
  <c r="X83" i="11"/>
  <c r="Y83" i="11"/>
  <c r="Z83" i="11"/>
  <c r="X84" i="11"/>
  <c r="Y84" i="11"/>
  <c r="Z84" i="11"/>
  <c r="X85" i="11"/>
  <c r="Y85" i="11"/>
  <c r="Z85" i="11"/>
  <c r="X86" i="11"/>
  <c r="Y86" i="11"/>
  <c r="Z86" i="11"/>
  <c r="X87" i="11"/>
  <c r="Y87" i="11"/>
  <c r="Z87" i="11"/>
  <c r="X88" i="11"/>
  <c r="Y88" i="11"/>
  <c r="Z88" i="11"/>
  <c r="X89" i="11"/>
  <c r="Y89" i="11"/>
  <c r="Z89" i="11"/>
  <c r="X90" i="11"/>
  <c r="Y90" i="11"/>
  <c r="Z90" i="11"/>
  <c r="X91" i="11"/>
  <c r="Y91" i="11"/>
  <c r="Z91" i="11"/>
  <c r="X92" i="11"/>
  <c r="Y92" i="11"/>
  <c r="Z92" i="11"/>
  <c r="X93" i="11"/>
  <c r="Y93" i="11"/>
  <c r="Z93" i="11"/>
  <c r="X94" i="11"/>
  <c r="Y94" i="11"/>
  <c r="Z94" i="11"/>
  <c r="X95" i="11"/>
  <c r="Y95" i="11"/>
  <c r="Z95" i="11"/>
  <c r="X96" i="11"/>
  <c r="Y96" i="11"/>
  <c r="Z96" i="11"/>
  <c r="X97" i="11"/>
  <c r="Y97" i="11"/>
  <c r="Z97" i="11"/>
  <c r="X98" i="11"/>
  <c r="Y98" i="11"/>
  <c r="Z98" i="11"/>
  <c r="X99" i="11"/>
  <c r="Y99" i="11"/>
  <c r="Z99" i="11"/>
  <c r="X100" i="11"/>
  <c r="Y100" i="11"/>
  <c r="Z100" i="11"/>
  <c r="X101" i="11"/>
  <c r="Y101" i="11"/>
  <c r="Z101" i="11"/>
  <c r="X102" i="11"/>
  <c r="Y102" i="11"/>
  <c r="Z102" i="11"/>
  <c r="X103" i="11"/>
  <c r="Y103" i="11"/>
  <c r="Z103" i="11"/>
  <c r="X104" i="11"/>
  <c r="Y104" i="11"/>
  <c r="Z104" i="11"/>
  <c r="X105" i="11"/>
  <c r="Y105" i="11"/>
  <c r="Z105" i="11"/>
  <c r="X106" i="11"/>
  <c r="Y106" i="11"/>
  <c r="Z106" i="11"/>
  <c r="X107" i="11"/>
  <c r="Y107" i="11"/>
  <c r="Z107" i="11"/>
  <c r="X108" i="11"/>
  <c r="Y108" i="11"/>
  <c r="Z108" i="11"/>
  <c r="X109" i="11"/>
  <c r="Y109" i="11"/>
  <c r="Z109" i="11"/>
  <c r="X110" i="11"/>
  <c r="Y110" i="11"/>
  <c r="Z110" i="11"/>
  <c r="X111" i="11"/>
  <c r="Y111" i="11"/>
  <c r="Z111" i="11"/>
  <c r="X112" i="11"/>
  <c r="Y112" i="11"/>
  <c r="Z112" i="11"/>
  <c r="X113" i="11"/>
  <c r="Y113" i="11"/>
  <c r="Z113" i="11"/>
  <c r="X114" i="11"/>
  <c r="Y114" i="11"/>
  <c r="Z114" i="11"/>
  <c r="X115" i="11"/>
  <c r="Y115" i="11"/>
  <c r="Z115" i="11"/>
  <c r="X116" i="11"/>
  <c r="Y116" i="11"/>
  <c r="Z116" i="11"/>
  <c r="X117" i="11"/>
  <c r="Y117" i="11"/>
  <c r="Z117" i="11"/>
  <c r="X118" i="11"/>
  <c r="Y118" i="11"/>
  <c r="Z118" i="11"/>
  <c r="X119" i="11"/>
  <c r="Y119" i="11"/>
  <c r="Z119" i="11"/>
  <c r="X120" i="11"/>
  <c r="Y120" i="11"/>
  <c r="Z120" i="11"/>
  <c r="X121" i="11"/>
  <c r="Y121" i="11"/>
  <c r="Z121" i="11"/>
  <c r="X122" i="11"/>
  <c r="Y122" i="11"/>
  <c r="Z122" i="11"/>
  <c r="X123" i="11"/>
  <c r="Y123" i="11"/>
  <c r="Z123" i="11"/>
  <c r="X124" i="11"/>
  <c r="Y124" i="11"/>
  <c r="Z124" i="11"/>
  <c r="X125" i="11"/>
  <c r="Y125" i="11"/>
  <c r="Z125" i="11"/>
  <c r="X126" i="11"/>
  <c r="Y126" i="11"/>
  <c r="Z126" i="11"/>
  <c r="X127" i="11"/>
  <c r="Y127" i="11"/>
  <c r="Z127" i="11"/>
  <c r="X128" i="11"/>
  <c r="Y128" i="11"/>
  <c r="Z128" i="11"/>
  <c r="X129" i="11"/>
  <c r="Y129" i="11"/>
  <c r="Z129" i="11"/>
  <c r="X130" i="11"/>
  <c r="Y130" i="11"/>
  <c r="Z130" i="11"/>
  <c r="X131" i="11"/>
  <c r="Y131" i="11"/>
  <c r="Z131" i="11"/>
  <c r="X132" i="11"/>
  <c r="Y132" i="11"/>
  <c r="Z132" i="11"/>
  <c r="X133" i="11"/>
  <c r="Y133" i="11"/>
  <c r="Z133" i="11"/>
  <c r="X134" i="11"/>
  <c r="Y134" i="11"/>
  <c r="Z134" i="11"/>
  <c r="X135" i="11"/>
  <c r="Y135" i="11"/>
  <c r="Z135" i="11"/>
  <c r="X136" i="11"/>
  <c r="Y136" i="11"/>
  <c r="Z136" i="11"/>
  <c r="X137" i="11"/>
  <c r="Y137" i="11"/>
  <c r="Z137" i="11"/>
  <c r="X138" i="11"/>
  <c r="Y138" i="11"/>
  <c r="Z138" i="11"/>
  <c r="X139" i="11"/>
  <c r="Y139" i="11"/>
  <c r="Z139" i="11"/>
  <c r="X140" i="11"/>
  <c r="Y140" i="11"/>
  <c r="Z140" i="11"/>
  <c r="X141" i="11"/>
  <c r="Y141" i="11"/>
  <c r="Z141" i="11"/>
  <c r="X142" i="11"/>
  <c r="Y142" i="11"/>
  <c r="Z142" i="11"/>
  <c r="X143" i="11"/>
  <c r="Y143" i="11"/>
  <c r="Z143" i="11"/>
  <c r="X144" i="11"/>
  <c r="Y144" i="11"/>
  <c r="Z144" i="11"/>
  <c r="X145" i="11"/>
  <c r="Y145" i="11"/>
  <c r="Z145" i="11"/>
  <c r="X146" i="11"/>
  <c r="Y146" i="11"/>
  <c r="Z146" i="11"/>
  <c r="X147" i="11"/>
  <c r="Y147" i="11"/>
  <c r="Z147" i="11"/>
  <c r="X148" i="11"/>
  <c r="Y148" i="11"/>
  <c r="Z148" i="11"/>
  <c r="X149" i="11"/>
  <c r="Y149" i="11"/>
  <c r="Z149" i="11"/>
  <c r="X150" i="11"/>
  <c r="Y150" i="11"/>
  <c r="Z150" i="11"/>
  <c r="X151" i="11"/>
  <c r="Y151" i="11"/>
  <c r="Z151" i="11"/>
  <c r="X152" i="11"/>
  <c r="Y152" i="11"/>
  <c r="Z152" i="11"/>
  <c r="X153" i="11"/>
  <c r="Y153" i="11"/>
  <c r="Z153" i="11"/>
  <c r="X154" i="11"/>
  <c r="Y154" i="11"/>
  <c r="Z154" i="11"/>
  <c r="X155" i="11"/>
  <c r="Y155" i="11"/>
  <c r="Z155" i="11"/>
  <c r="X156" i="11"/>
  <c r="Y156" i="11"/>
  <c r="Z156" i="11"/>
  <c r="X157" i="11"/>
  <c r="Y157" i="11"/>
  <c r="Z157" i="11"/>
  <c r="X158" i="11"/>
  <c r="Y158" i="11"/>
  <c r="Z158" i="11"/>
  <c r="X159" i="11"/>
  <c r="Y159" i="11"/>
  <c r="Z159" i="11"/>
  <c r="X160" i="11"/>
  <c r="Y160" i="11"/>
  <c r="Z160" i="11"/>
  <c r="X161" i="11"/>
  <c r="Y161" i="11"/>
  <c r="Z161" i="11"/>
  <c r="X162" i="11"/>
  <c r="Y162" i="11"/>
  <c r="Z162" i="11"/>
  <c r="X163" i="11"/>
  <c r="Y163" i="11"/>
  <c r="Z163" i="11"/>
  <c r="X164" i="11"/>
  <c r="Y164" i="11"/>
  <c r="Z164" i="11"/>
  <c r="X165" i="11"/>
  <c r="Y165" i="11"/>
  <c r="Z165" i="11"/>
  <c r="X166" i="11"/>
  <c r="Y166" i="11"/>
  <c r="Z166" i="11"/>
  <c r="X167" i="11"/>
  <c r="Y167" i="11"/>
  <c r="Z167" i="11"/>
  <c r="X168" i="11"/>
  <c r="Y168" i="11"/>
  <c r="Z168" i="11"/>
  <c r="X169" i="11"/>
  <c r="Y169" i="11"/>
  <c r="Z169" i="11"/>
  <c r="X170" i="11"/>
  <c r="Y170" i="11"/>
  <c r="Z170" i="11"/>
  <c r="X171" i="11"/>
  <c r="Y171" i="11"/>
  <c r="Z171" i="11"/>
  <c r="X172" i="11"/>
  <c r="Y172" i="11"/>
  <c r="Z172" i="11"/>
  <c r="X173" i="11"/>
  <c r="Y173" i="11"/>
  <c r="Z173" i="11"/>
  <c r="X174" i="11"/>
  <c r="Y174" i="11"/>
  <c r="Z174" i="11"/>
  <c r="X175" i="11"/>
  <c r="Y175" i="11"/>
  <c r="Z175" i="11"/>
  <c r="X176" i="11"/>
  <c r="Y176" i="11"/>
  <c r="Z176" i="11"/>
  <c r="X177" i="11"/>
  <c r="Y177" i="11"/>
  <c r="Z177" i="11"/>
  <c r="X178" i="11"/>
  <c r="Y178" i="11"/>
  <c r="Z178" i="11"/>
  <c r="X179" i="11"/>
  <c r="Y179" i="11"/>
  <c r="Z179" i="11"/>
  <c r="X180" i="11"/>
  <c r="Y180" i="11"/>
  <c r="Z180" i="11"/>
  <c r="X181" i="11"/>
  <c r="Y181" i="11"/>
  <c r="Z181" i="11"/>
  <c r="X182" i="11"/>
  <c r="Y182" i="11"/>
  <c r="Z182" i="11"/>
  <c r="X183" i="11"/>
  <c r="Y183" i="11"/>
  <c r="Z183" i="11"/>
  <c r="X184" i="11"/>
  <c r="Y184" i="11"/>
  <c r="Z184" i="11"/>
  <c r="X185" i="11"/>
  <c r="Y185" i="11"/>
  <c r="Z185" i="11"/>
  <c r="X186" i="11"/>
  <c r="Y186" i="11"/>
  <c r="Z186" i="11"/>
  <c r="X187" i="11"/>
  <c r="Y187" i="11"/>
  <c r="Z187" i="11"/>
  <c r="X188" i="11"/>
  <c r="Y188" i="11"/>
  <c r="Z188" i="11"/>
  <c r="X189" i="11"/>
  <c r="Y189" i="11"/>
  <c r="Z189" i="11"/>
  <c r="X190" i="11"/>
  <c r="Y190" i="11"/>
  <c r="Z190" i="11"/>
  <c r="X191" i="11"/>
  <c r="Y191" i="11"/>
  <c r="Z191" i="11"/>
  <c r="X192" i="11"/>
  <c r="Y192" i="11"/>
  <c r="Z192" i="11"/>
  <c r="X193" i="11"/>
  <c r="Y193" i="11"/>
  <c r="Z193" i="11"/>
  <c r="X194" i="11"/>
  <c r="Y194" i="11"/>
  <c r="Z194" i="11"/>
  <c r="X195" i="11"/>
  <c r="Y195" i="11"/>
  <c r="Z195" i="11"/>
  <c r="X196" i="11"/>
  <c r="Y196" i="11"/>
  <c r="Z196" i="11"/>
  <c r="X197" i="11"/>
  <c r="Y197" i="11"/>
  <c r="Z197" i="11"/>
  <c r="X198" i="11"/>
  <c r="Y198" i="11"/>
  <c r="Z198" i="11"/>
  <c r="X199" i="11"/>
  <c r="Y199" i="11"/>
  <c r="Z199" i="11"/>
  <c r="X200" i="11"/>
  <c r="Y200" i="11"/>
  <c r="Z200" i="11"/>
  <c r="X201" i="11"/>
  <c r="Y201" i="11"/>
  <c r="Z201" i="11"/>
  <c r="X202" i="11"/>
  <c r="Y202" i="11"/>
  <c r="Z202" i="11"/>
  <c r="X203" i="11"/>
  <c r="Y203" i="11"/>
  <c r="Z203" i="11"/>
  <c r="X204" i="11"/>
  <c r="Y204" i="11"/>
  <c r="Z204" i="11"/>
  <c r="X205" i="11"/>
  <c r="Y205" i="11"/>
  <c r="Z205" i="11"/>
  <c r="X206" i="11"/>
  <c r="Y206" i="11"/>
  <c r="Z206" i="11"/>
  <c r="X207" i="11"/>
  <c r="Y207" i="11"/>
  <c r="Z207" i="11"/>
  <c r="X208" i="11"/>
  <c r="Y208" i="11"/>
  <c r="Z208" i="11"/>
  <c r="X209" i="11"/>
  <c r="Y209" i="11"/>
  <c r="Z209" i="11"/>
  <c r="X210" i="11"/>
  <c r="Y210" i="11"/>
  <c r="Z210" i="11"/>
  <c r="X211" i="11"/>
  <c r="Y211" i="11"/>
  <c r="Z211" i="11"/>
  <c r="X212" i="11"/>
  <c r="Y212" i="11"/>
  <c r="Z212" i="11"/>
  <c r="X213" i="11"/>
  <c r="Y213" i="11"/>
  <c r="Z213" i="11"/>
  <c r="X214" i="11"/>
  <c r="Y214" i="11"/>
  <c r="Z214" i="11"/>
  <c r="X215" i="11"/>
  <c r="Y215" i="11"/>
  <c r="Z215" i="11"/>
  <c r="X216" i="11"/>
  <c r="Y216" i="11"/>
  <c r="Z216" i="11"/>
  <c r="X217" i="11"/>
  <c r="Y217" i="11"/>
  <c r="Z217" i="11"/>
  <c r="X218" i="11"/>
  <c r="Y218" i="11"/>
  <c r="Z218" i="11"/>
  <c r="X219" i="11"/>
  <c r="Y219" i="11"/>
  <c r="Z219" i="11"/>
  <c r="X220" i="11"/>
  <c r="Y220" i="11"/>
  <c r="Z220" i="11"/>
  <c r="X221" i="11"/>
  <c r="Y221" i="11"/>
  <c r="Z221" i="11"/>
  <c r="X222" i="11"/>
  <c r="Y222" i="11"/>
  <c r="Z222" i="11"/>
  <c r="X223" i="11"/>
  <c r="Y223" i="11"/>
  <c r="Z223" i="11"/>
  <c r="X224" i="11"/>
  <c r="Y224" i="11"/>
  <c r="Z224" i="11"/>
  <c r="X225" i="11"/>
  <c r="Y225" i="11"/>
  <c r="Z225" i="11"/>
  <c r="X226" i="11"/>
  <c r="Y226" i="11"/>
  <c r="Z226" i="11"/>
  <c r="X227" i="11"/>
  <c r="Y227" i="11"/>
  <c r="Z227" i="11"/>
  <c r="X228" i="11"/>
  <c r="Y228" i="11"/>
  <c r="Z228" i="11"/>
  <c r="X229" i="11"/>
  <c r="Y229" i="11"/>
  <c r="Z229" i="11"/>
  <c r="X230" i="11"/>
  <c r="Y230" i="11"/>
  <c r="Z230" i="11"/>
  <c r="X231" i="11"/>
  <c r="Y231" i="11"/>
  <c r="Z231" i="11"/>
  <c r="X232" i="11"/>
  <c r="Y232" i="11"/>
  <c r="Z232" i="11"/>
  <c r="X233" i="11"/>
  <c r="Y233" i="11"/>
  <c r="Z233" i="11"/>
  <c r="X234" i="11"/>
  <c r="Y234" i="11"/>
  <c r="Z234" i="11"/>
  <c r="X235" i="11"/>
  <c r="Y235" i="11"/>
  <c r="Z235" i="11"/>
  <c r="X236" i="11"/>
  <c r="Y236" i="11"/>
  <c r="Z236" i="11"/>
  <c r="X237" i="11"/>
  <c r="Y237" i="11"/>
  <c r="Z237" i="11"/>
  <c r="X238" i="11"/>
  <c r="Y238" i="11"/>
  <c r="Z238" i="11"/>
  <c r="X239" i="11"/>
  <c r="Y239" i="11"/>
  <c r="Z239" i="11"/>
  <c r="X240" i="11"/>
  <c r="Y240" i="11"/>
  <c r="Z240" i="11"/>
  <c r="X241" i="11"/>
  <c r="Y241" i="11"/>
  <c r="Z241" i="11"/>
  <c r="X242" i="11"/>
  <c r="Y242" i="11"/>
  <c r="Z242" i="11"/>
  <c r="X243" i="11"/>
  <c r="Y243" i="11"/>
  <c r="Z243" i="11"/>
  <c r="X244" i="11"/>
  <c r="Y244" i="11"/>
  <c r="Z244" i="11"/>
  <c r="X245" i="11"/>
  <c r="Y245" i="11"/>
  <c r="Z245" i="11"/>
  <c r="X246" i="11"/>
  <c r="Y246" i="11"/>
  <c r="Z246" i="11"/>
  <c r="X247" i="11"/>
  <c r="Y247" i="11"/>
  <c r="Z247" i="11"/>
  <c r="X248" i="11"/>
  <c r="Y248" i="11"/>
  <c r="Z248" i="11"/>
  <c r="X249" i="11"/>
  <c r="Y249" i="11"/>
  <c r="Z249" i="11"/>
  <c r="X250" i="11"/>
  <c r="Y250" i="11"/>
  <c r="Z250" i="11"/>
  <c r="X251" i="11"/>
  <c r="Y251" i="11"/>
  <c r="Z251" i="11"/>
  <c r="X252" i="11"/>
  <c r="Y252" i="11"/>
  <c r="Z252" i="11"/>
  <c r="X253" i="11"/>
  <c r="Y253" i="11"/>
  <c r="Z253" i="11"/>
  <c r="X254" i="11"/>
  <c r="Y254" i="11"/>
  <c r="Z254" i="11"/>
  <c r="X255" i="11"/>
  <c r="Y255" i="11"/>
  <c r="Z255" i="11"/>
  <c r="X256" i="11"/>
  <c r="Y256" i="11"/>
  <c r="Z256" i="11"/>
  <c r="X257" i="11"/>
  <c r="Y257" i="11"/>
  <c r="Z257" i="11"/>
  <c r="X258" i="11"/>
  <c r="Y258" i="11"/>
  <c r="Z258" i="11"/>
  <c r="X259" i="11"/>
  <c r="Y259" i="11"/>
  <c r="Z259" i="11"/>
  <c r="X260" i="11"/>
  <c r="Y260" i="11"/>
  <c r="Z260" i="11"/>
  <c r="X261" i="11"/>
  <c r="Y261" i="11"/>
  <c r="Z261" i="11"/>
  <c r="X262" i="11"/>
  <c r="Y262" i="11"/>
  <c r="Z262" i="11"/>
  <c r="X263" i="11"/>
  <c r="Y263" i="11"/>
  <c r="Z263" i="11"/>
  <c r="X264" i="11"/>
  <c r="Y264" i="11"/>
  <c r="Z264" i="11"/>
  <c r="X265" i="11"/>
  <c r="Y265" i="11"/>
  <c r="Z265" i="11"/>
  <c r="X266" i="11"/>
  <c r="Y266" i="11"/>
  <c r="Z266" i="11"/>
  <c r="X267" i="11"/>
  <c r="Y267" i="11"/>
  <c r="Z267" i="11"/>
  <c r="X268" i="11"/>
  <c r="Y268" i="11"/>
  <c r="Z268" i="11"/>
  <c r="X269" i="11"/>
  <c r="Y269" i="11"/>
  <c r="Z269" i="11"/>
  <c r="X270" i="11"/>
  <c r="Y270" i="11"/>
  <c r="Z270" i="11"/>
  <c r="X271" i="11"/>
  <c r="Y271" i="11"/>
  <c r="Z271" i="11"/>
  <c r="X272" i="11"/>
  <c r="Y272" i="11"/>
  <c r="Z272" i="11"/>
  <c r="X273" i="11"/>
  <c r="Y273" i="11"/>
  <c r="Z273" i="11"/>
  <c r="X274" i="11"/>
  <c r="Y274" i="11"/>
  <c r="Z274" i="11"/>
  <c r="X275" i="11"/>
  <c r="Y275" i="11"/>
  <c r="Z275" i="11"/>
  <c r="X276" i="11"/>
  <c r="Y276" i="11"/>
  <c r="Z276" i="11"/>
  <c r="X277" i="11"/>
  <c r="Y277" i="11"/>
  <c r="Z277" i="11"/>
  <c r="X278" i="11"/>
  <c r="Y278" i="11"/>
  <c r="Z278" i="11"/>
  <c r="X279" i="11"/>
  <c r="Y279" i="11"/>
  <c r="Z279" i="11"/>
  <c r="X280" i="11"/>
  <c r="Y280" i="11"/>
  <c r="Z280" i="11"/>
  <c r="X281" i="11"/>
  <c r="Y281" i="11"/>
  <c r="Z281" i="11"/>
  <c r="X282" i="11"/>
  <c r="Y282" i="11"/>
  <c r="Z282" i="11"/>
  <c r="X283" i="11"/>
  <c r="Y283" i="11"/>
  <c r="Z283" i="11"/>
  <c r="X284" i="11"/>
  <c r="Y284" i="11"/>
  <c r="Z284" i="11"/>
  <c r="X285" i="11"/>
  <c r="Y285" i="11"/>
  <c r="Z285" i="11"/>
  <c r="X286" i="11"/>
  <c r="Y286" i="11"/>
  <c r="Z286" i="11"/>
  <c r="X287" i="11"/>
  <c r="Y287" i="11"/>
  <c r="Z287" i="11"/>
  <c r="X288" i="11"/>
  <c r="Y288" i="11"/>
  <c r="Z288" i="11"/>
  <c r="X289" i="11"/>
  <c r="Y289" i="11"/>
  <c r="Z289" i="11"/>
  <c r="X290" i="11"/>
  <c r="Y290" i="11"/>
  <c r="Z290" i="11"/>
  <c r="X291" i="11"/>
  <c r="Y291" i="11"/>
  <c r="Z291" i="11"/>
  <c r="X292" i="11"/>
  <c r="Y292" i="11"/>
  <c r="Z292" i="11"/>
  <c r="X293" i="11"/>
  <c r="Y293" i="11"/>
  <c r="Z293" i="11"/>
  <c r="X294" i="11"/>
  <c r="Y294" i="11"/>
  <c r="Z294" i="11"/>
  <c r="X295" i="11"/>
  <c r="Y295" i="11"/>
  <c r="Z295" i="11"/>
  <c r="X296" i="11"/>
  <c r="Y296" i="11"/>
  <c r="Z296" i="11"/>
  <c r="X297" i="11"/>
  <c r="Y297" i="11"/>
  <c r="Z297" i="11"/>
  <c r="X298" i="11"/>
  <c r="Y298" i="11"/>
  <c r="Z298" i="11"/>
  <c r="X299" i="11"/>
  <c r="Y299" i="11"/>
  <c r="Z299" i="11"/>
  <c r="X300" i="11"/>
  <c r="Y300" i="11"/>
  <c r="Z300" i="11"/>
  <c r="X301" i="11"/>
  <c r="Y301" i="11"/>
  <c r="Z301" i="11"/>
  <c r="X302" i="11"/>
  <c r="Y302" i="11"/>
  <c r="Z302" i="11"/>
  <c r="X303" i="11"/>
  <c r="Y303" i="11"/>
  <c r="Z303" i="11"/>
  <c r="X304" i="11"/>
  <c r="Y304" i="11"/>
  <c r="Z304" i="11"/>
  <c r="X305" i="11"/>
  <c r="Y305" i="11"/>
  <c r="Z305" i="11"/>
  <c r="X306" i="11"/>
  <c r="Y306" i="11"/>
  <c r="Z306" i="11"/>
  <c r="X307" i="11"/>
  <c r="Y307" i="11"/>
  <c r="Z307" i="11"/>
  <c r="X308" i="11"/>
  <c r="Y308" i="11"/>
  <c r="Z308" i="11"/>
  <c r="X309" i="11"/>
  <c r="Y309" i="11"/>
  <c r="Z309" i="11"/>
  <c r="X310" i="11"/>
  <c r="Y310" i="11"/>
  <c r="Z310" i="11"/>
  <c r="X311" i="11"/>
  <c r="Y311" i="11"/>
  <c r="Z311" i="11"/>
  <c r="X312" i="11"/>
  <c r="Y312" i="11"/>
  <c r="Z312" i="11"/>
  <c r="X313" i="11"/>
  <c r="Y313" i="11"/>
  <c r="Z313" i="11"/>
  <c r="X314" i="11"/>
  <c r="Y314" i="11"/>
  <c r="Z314" i="11"/>
  <c r="X315" i="11"/>
  <c r="Y315" i="11"/>
  <c r="Z315" i="11"/>
  <c r="X316" i="11"/>
  <c r="Y316" i="11"/>
  <c r="Z316" i="11"/>
  <c r="X317" i="11"/>
  <c r="Y317" i="11"/>
  <c r="Z317" i="11"/>
  <c r="X318" i="11"/>
  <c r="Y318" i="11"/>
  <c r="Z318" i="11"/>
  <c r="X319" i="11"/>
  <c r="Y319" i="11"/>
  <c r="Z319" i="11"/>
  <c r="X320" i="11"/>
  <c r="Y320" i="11"/>
  <c r="Z320" i="11"/>
  <c r="X321" i="11"/>
  <c r="Y321" i="11"/>
  <c r="Z321" i="11"/>
  <c r="X322" i="11"/>
  <c r="Y322" i="11"/>
  <c r="Z322" i="11"/>
  <c r="X323" i="11"/>
  <c r="Y323" i="11"/>
  <c r="Z323" i="11"/>
  <c r="X324" i="11"/>
  <c r="Y324" i="11"/>
  <c r="Z324" i="11"/>
  <c r="X325" i="11"/>
  <c r="Y325" i="11"/>
  <c r="Z325" i="11"/>
  <c r="X326" i="11"/>
  <c r="Y326" i="11"/>
  <c r="Z326" i="11"/>
  <c r="X327" i="11"/>
  <c r="Y327" i="11"/>
  <c r="Z327" i="11"/>
  <c r="X328" i="11"/>
  <c r="Y328" i="11"/>
  <c r="Z328" i="11"/>
  <c r="X329" i="11"/>
  <c r="Y329" i="11"/>
  <c r="Z329" i="11"/>
  <c r="X330" i="11"/>
  <c r="Y330" i="11"/>
  <c r="Z330" i="11"/>
  <c r="X331" i="11"/>
  <c r="Y331" i="11"/>
  <c r="Z331" i="11"/>
  <c r="X332" i="11"/>
  <c r="Y332" i="11"/>
  <c r="Z332" i="11"/>
  <c r="X333" i="11"/>
  <c r="Y333" i="11"/>
  <c r="Z333" i="11"/>
  <c r="X334" i="11"/>
  <c r="Y334" i="11"/>
  <c r="Z334" i="11"/>
  <c r="X335" i="11"/>
  <c r="Y335" i="11"/>
  <c r="Z335" i="11"/>
  <c r="X336" i="11"/>
  <c r="Y336" i="11"/>
  <c r="Z336" i="11"/>
  <c r="X337" i="11"/>
  <c r="Y337" i="11"/>
  <c r="Z337" i="11"/>
  <c r="X338" i="11"/>
  <c r="Y338" i="11"/>
  <c r="Z338" i="11"/>
  <c r="X339" i="11"/>
  <c r="Y339" i="11"/>
  <c r="Z339" i="11"/>
  <c r="X340" i="11"/>
  <c r="Y340" i="11"/>
  <c r="Z340" i="11"/>
  <c r="X341" i="11"/>
  <c r="Y341" i="11"/>
  <c r="Z341" i="11"/>
  <c r="X342" i="11"/>
  <c r="Y342" i="11"/>
  <c r="Z342" i="11"/>
  <c r="X343" i="11"/>
  <c r="Y343" i="11"/>
  <c r="Z343" i="11"/>
  <c r="X344" i="11"/>
  <c r="Y344" i="11"/>
  <c r="Z344" i="11"/>
  <c r="X345" i="11"/>
  <c r="Y345" i="11"/>
  <c r="Z345" i="11"/>
  <c r="X346" i="11"/>
  <c r="Y346" i="11"/>
  <c r="Z346" i="11"/>
  <c r="X347" i="11"/>
  <c r="Y347" i="11"/>
  <c r="Z347" i="11"/>
  <c r="X348" i="11"/>
  <c r="Y348" i="11"/>
  <c r="Z348" i="11"/>
  <c r="X349" i="11"/>
  <c r="Y349" i="11"/>
  <c r="Z349" i="11"/>
  <c r="X350" i="11"/>
  <c r="Y350" i="11"/>
  <c r="Z350" i="11"/>
  <c r="X6" i="11"/>
  <c r="Y6" i="11"/>
  <c r="Z6" i="11"/>
  <c r="W7" i="11"/>
  <c r="W8" i="11"/>
  <c r="W9" i="11"/>
  <c r="W10" i="11"/>
  <c r="W11" i="11"/>
  <c r="W12" i="11"/>
  <c r="W13" i="11"/>
  <c r="W14" i="11"/>
  <c r="W15" i="11"/>
  <c r="W16" i="11"/>
  <c r="W17" i="11"/>
  <c r="W18" i="11"/>
  <c r="W19" i="11"/>
  <c r="W20" i="11"/>
  <c r="W21" i="11"/>
  <c r="W22" i="11"/>
  <c r="W23" i="11"/>
  <c r="W24" i="11"/>
  <c r="W25" i="11"/>
  <c r="W26" i="11"/>
  <c r="W27" i="11"/>
  <c r="W28" i="11"/>
  <c r="W29" i="11"/>
  <c r="W30" i="11"/>
  <c r="W31" i="11"/>
  <c r="W32" i="11"/>
  <c r="W33" i="11"/>
  <c r="W34" i="11"/>
  <c r="W35" i="11"/>
  <c r="W36" i="11"/>
  <c r="W37" i="11"/>
  <c r="W38" i="11"/>
  <c r="W39" i="11"/>
  <c r="W40" i="11"/>
  <c r="W41" i="11"/>
  <c r="W42" i="11"/>
  <c r="W43" i="11"/>
  <c r="W44" i="11"/>
  <c r="W45" i="11"/>
  <c r="W46" i="11"/>
  <c r="W47" i="11"/>
  <c r="W48" i="11"/>
  <c r="W49" i="11"/>
  <c r="W50" i="11"/>
  <c r="W51" i="11"/>
  <c r="W52" i="11"/>
  <c r="W53" i="11"/>
  <c r="W54" i="11"/>
  <c r="W55" i="11"/>
  <c r="W56" i="11"/>
  <c r="W57" i="11"/>
  <c r="W58" i="11"/>
  <c r="W59" i="11"/>
  <c r="W60" i="11"/>
  <c r="W61" i="11"/>
  <c r="W62" i="11"/>
  <c r="W63" i="11"/>
  <c r="W64" i="11"/>
  <c r="W65" i="11"/>
  <c r="W66" i="11"/>
  <c r="W67" i="11"/>
  <c r="W68" i="11"/>
  <c r="W69" i="11"/>
  <c r="W70" i="11"/>
  <c r="W71" i="11"/>
  <c r="W72" i="11"/>
  <c r="W73" i="11"/>
  <c r="W74" i="11"/>
  <c r="W75" i="11"/>
  <c r="W76" i="11"/>
  <c r="W77" i="11"/>
  <c r="W78" i="11"/>
  <c r="W79" i="11"/>
  <c r="W80" i="11"/>
  <c r="W81" i="11"/>
  <c r="W82" i="11"/>
  <c r="W83" i="11"/>
  <c r="W84" i="11"/>
  <c r="W85" i="11"/>
  <c r="W86" i="11"/>
  <c r="W87" i="11"/>
  <c r="W88" i="11"/>
  <c r="W89" i="11"/>
  <c r="W90" i="11"/>
  <c r="W91" i="11"/>
  <c r="W92" i="11"/>
  <c r="W93" i="11"/>
  <c r="W94" i="11"/>
  <c r="W95" i="11"/>
  <c r="W96" i="11"/>
  <c r="W97" i="11"/>
  <c r="W98" i="11"/>
  <c r="W99" i="11"/>
  <c r="W100" i="11"/>
  <c r="W101" i="11"/>
  <c r="W102" i="11"/>
  <c r="W103" i="11"/>
  <c r="W104" i="11"/>
  <c r="W105" i="11"/>
  <c r="W106" i="11"/>
  <c r="W107" i="11"/>
  <c r="W108" i="11"/>
  <c r="W109" i="11"/>
  <c r="W110" i="11"/>
  <c r="W111" i="11"/>
  <c r="W112" i="11"/>
  <c r="W113" i="11"/>
  <c r="W114" i="11"/>
  <c r="W115" i="11"/>
  <c r="W116" i="11"/>
  <c r="W117" i="11"/>
  <c r="W118" i="11"/>
  <c r="W119" i="11"/>
  <c r="W120" i="11"/>
  <c r="W121" i="11"/>
  <c r="W122" i="11"/>
  <c r="W123" i="11"/>
  <c r="W124" i="11"/>
  <c r="W125" i="11"/>
  <c r="W126" i="11"/>
  <c r="W127" i="11"/>
  <c r="W128" i="11"/>
  <c r="W129" i="11"/>
  <c r="W130" i="11"/>
  <c r="W131" i="11"/>
  <c r="W132" i="11"/>
  <c r="W133" i="11"/>
  <c r="W134" i="11"/>
  <c r="W135" i="11"/>
  <c r="W136" i="11"/>
  <c r="W137" i="11"/>
  <c r="W138" i="11"/>
  <c r="W139" i="11"/>
  <c r="W140" i="11"/>
  <c r="W141" i="11"/>
  <c r="W142" i="11"/>
  <c r="W143" i="11"/>
  <c r="W144" i="11"/>
  <c r="W145" i="11"/>
  <c r="W146" i="11"/>
  <c r="W147" i="11"/>
  <c r="W148" i="11"/>
  <c r="W149" i="11"/>
  <c r="W150" i="11"/>
  <c r="W151" i="11"/>
  <c r="W152" i="11"/>
  <c r="W153" i="11"/>
  <c r="W154" i="11"/>
  <c r="W155" i="11"/>
  <c r="W156" i="11"/>
  <c r="W157" i="11"/>
  <c r="W158" i="11"/>
  <c r="W159" i="11"/>
  <c r="W160" i="11"/>
  <c r="W161" i="11"/>
  <c r="W162" i="11"/>
  <c r="W163" i="11"/>
  <c r="W164" i="11"/>
  <c r="W165" i="11"/>
  <c r="W166" i="11"/>
  <c r="W167" i="11"/>
  <c r="W168" i="11"/>
  <c r="W169" i="11"/>
  <c r="W170" i="11"/>
  <c r="W171" i="11"/>
  <c r="W172" i="11"/>
  <c r="W173" i="11"/>
  <c r="W174" i="11"/>
  <c r="W175" i="11"/>
  <c r="W176" i="11"/>
  <c r="W177" i="11"/>
  <c r="W178" i="11"/>
  <c r="W179" i="11"/>
  <c r="W180" i="11"/>
  <c r="W181" i="11"/>
  <c r="W182" i="11"/>
  <c r="W183" i="11"/>
  <c r="W184" i="11"/>
  <c r="W185" i="11"/>
  <c r="W186" i="11"/>
  <c r="W187" i="11"/>
  <c r="W188" i="11"/>
  <c r="W189" i="11"/>
  <c r="W190" i="11"/>
  <c r="W191" i="11"/>
  <c r="W192" i="11"/>
  <c r="W193" i="11"/>
  <c r="W194" i="11"/>
  <c r="W195" i="11"/>
  <c r="W196" i="11"/>
  <c r="W197" i="11"/>
  <c r="W198" i="11"/>
  <c r="W199" i="11"/>
  <c r="W200" i="11"/>
  <c r="W201" i="11"/>
  <c r="W202" i="11"/>
  <c r="W203" i="11"/>
  <c r="W204" i="11"/>
  <c r="W205" i="11"/>
  <c r="W206" i="11"/>
  <c r="W207" i="11"/>
  <c r="W208" i="11"/>
  <c r="W209" i="11"/>
  <c r="W210" i="11"/>
  <c r="W211" i="11"/>
  <c r="W212" i="11"/>
  <c r="W213" i="11"/>
  <c r="W214" i="11"/>
  <c r="W215" i="11"/>
  <c r="W216" i="11"/>
  <c r="W217" i="11"/>
  <c r="W218" i="11"/>
  <c r="W219" i="11"/>
  <c r="W220" i="11"/>
  <c r="W221" i="11"/>
  <c r="W222" i="11"/>
  <c r="W223" i="11"/>
  <c r="W224" i="11"/>
  <c r="W225" i="11"/>
  <c r="W226" i="11"/>
  <c r="W227" i="11"/>
  <c r="W228" i="11"/>
  <c r="W229" i="11"/>
  <c r="W230" i="11"/>
  <c r="W231" i="11"/>
  <c r="W232" i="11"/>
  <c r="W233" i="11"/>
  <c r="W234" i="11"/>
  <c r="W235" i="11"/>
  <c r="W236" i="11"/>
  <c r="W237" i="11"/>
  <c r="W238" i="11"/>
  <c r="W239" i="11"/>
  <c r="W240" i="11"/>
  <c r="W241" i="11"/>
  <c r="W242" i="11"/>
  <c r="W243" i="11"/>
  <c r="W244" i="11"/>
  <c r="W245" i="11"/>
  <c r="W246" i="11"/>
  <c r="W247" i="11"/>
  <c r="W248" i="11"/>
  <c r="W249" i="11"/>
  <c r="W250" i="11"/>
  <c r="W251" i="11"/>
  <c r="W252" i="11"/>
  <c r="W253" i="11"/>
  <c r="W254" i="11"/>
  <c r="W255" i="11"/>
  <c r="W256" i="11"/>
  <c r="W257" i="11"/>
  <c r="W258" i="11"/>
  <c r="W259" i="11"/>
  <c r="W260" i="11"/>
  <c r="W261" i="11"/>
  <c r="W262" i="11"/>
  <c r="W263" i="11"/>
  <c r="W264" i="11"/>
  <c r="W265" i="11"/>
  <c r="W266" i="11"/>
  <c r="W267" i="11"/>
  <c r="W268" i="11"/>
  <c r="W269" i="11"/>
  <c r="W270" i="11"/>
  <c r="W271" i="11"/>
  <c r="W272" i="11"/>
  <c r="W273" i="11"/>
  <c r="W274" i="11"/>
  <c r="W275" i="11"/>
  <c r="W276" i="11"/>
  <c r="W277" i="11"/>
  <c r="W278" i="11"/>
  <c r="W279" i="11"/>
  <c r="W280" i="11"/>
  <c r="W281" i="11"/>
  <c r="W282" i="11"/>
  <c r="W283" i="11"/>
  <c r="W284" i="11"/>
  <c r="W285" i="11"/>
  <c r="W286" i="11"/>
  <c r="W287" i="11"/>
  <c r="W288" i="11"/>
  <c r="W289" i="11"/>
  <c r="W290" i="11"/>
  <c r="W291" i="11"/>
  <c r="W292" i="11"/>
  <c r="W293" i="11"/>
  <c r="W294" i="11"/>
  <c r="W295" i="11"/>
  <c r="W296" i="11"/>
  <c r="W297" i="11"/>
  <c r="W298" i="11"/>
  <c r="W299" i="11"/>
  <c r="W300" i="11"/>
  <c r="W301" i="11"/>
  <c r="W302" i="11"/>
  <c r="W303" i="11"/>
  <c r="W304" i="11"/>
  <c r="W305" i="11"/>
  <c r="W306" i="11"/>
  <c r="W307" i="11"/>
  <c r="W308" i="11"/>
  <c r="W309" i="11"/>
  <c r="W310" i="11"/>
  <c r="W311" i="11"/>
  <c r="W312" i="11"/>
  <c r="W313" i="11"/>
  <c r="W314" i="11"/>
  <c r="W315" i="11"/>
  <c r="W316" i="11"/>
  <c r="W317" i="11"/>
  <c r="W318" i="11"/>
  <c r="W319" i="11"/>
  <c r="W320" i="11"/>
  <c r="W321" i="11"/>
  <c r="W322" i="11"/>
  <c r="W323" i="11"/>
  <c r="W324" i="11"/>
  <c r="W325" i="11"/>
  <c r="W326" i="11"/>
  <c r="W327" i="11"/>
  <c r="W328" i="11"/>
  <c r="W329" i="11"/>
  <c r="W330" i="11"/>
  <c r="W331" i="11"/>
  <c r="W332" i="11"/>
  <c r="W333" i="11"/>
  <c r="W334" i="11"/>
  <c r="W335" i="11"/>
  <c r="W336" i="11"/>
  <c r="W337" i="11"/>
  <c r="W338" i="11"/>
  <c r="W339" i="11"/>
  <c r="W340" i="11"/>
  <c r="W341" i="11"/>
  <c r="W342" i="11"/>
  <c r="W343" i="11"/>
  <c r="W344" i="11"/>
  <c r="W345" i="11"/>
  <c r="W346" i="11"/>
  <c r="W347" i="11"/>
  <c r="W348" i="11"/>
  <c r="W349" i="11"/>
  <c r="W350" i="11"/>
  <c r="W6" i="11"/>
  <c r="S9" i="11"/>
  <c r="Q7" i="11"/>
  <c r="R7" i="11" s="1"/>
  <c r="H91" i="12" s="1"/>
  <c r="Q8" i="11"/>
  <c r="R8" i="11" s="1"/>
  <c r="H194" i="12" s="1"/>
  <c r="Q9" i="11"/>
  <c r="R9" i="11" s="1"/>
  <c r="H306" i="12" s="1"/>
  <c r="Q10" i="11"/>
  <c r="R10" i="11" s="1"/>
  <c r="H351" i="12" s="1"/>
  <c r="Q11" i="11"/>
  <c r="R11" i="11" s="1"/>
  <c r="H319" i="12" s="1"/>
  <c r="Q12" i="11"/>
  <c r="R12" i="11" s="1"/>
  <c r="H169" i="12" s="1"/>
  <c r="Q13" i="11"/>
  <c r="R13" i="11" s="1"/>
  <c r="H44" i="12" s="1"/>
  <c r="Q14" i="11"/>
  <c r="R14" i="11" s="1"/>
  <c r="H176" i="12" s="1"/>
  <c r="Q15" i="11"/>
  <c r="R15" i="11" s="1"/>
  <c r="H245" i="12" s="1"/>
  <c r="Q16" i="11"/>
  <c r="R16" i="11" s="1"/>
  <c r="H153" i="12" s="1"/>
  <c r="Q17" i="11"/>
  <c r="R17" i="11" s="1"/>
  <c r="H95" i="12" s="1"/>
  <c r="Q18" i="11"/>
  <c r="R18" i="11" s="1"/>
  <c r="H324" i="12" s="1"/>
  <c r="Q19" i="11"/>
  <c r="R19" i="11" s="1"/>
  <c r="H236" i="12" s="1"/>
  <c r="Q20" i="11"/>
  <c r="R20" i="11" s="1"/>
  <c r="H127" i="12" s="1"/>
  <c r="Q21" i="11"/>
  <c r="R21" i="11" s="1"/>
  <c r="H228" i="12" s="1"/>
  <c r="Q22" i="11"/>
  <c r="R22" i="11" s="1"/>
  <c r="H74" i="12" s="1"/>
  <c r="Q23" i="11"/>
  <c r="R23" i="11" s="1"/>
  <c r="H147" i="12" s="1"/>
  <c r="Q24" i="11"/>
  <c r="R24" i="11" s="1"/>
  <c r="H242" i="12" s="1"/>
  <c r="Q25" i="11"/>
  <c r="R25" i="11" s="1"/>
  <c r="H113" i="12" s="1"/>
  <c r="Q26" i="11"/>
  <c r="R26" i="11" s="1"/>
  <c r="H192" i="12" s="1"/>
  <c r="Q27" i="11"/>
  <c r="R27" i="11" s="1"/>
  <c r="H117" i="12" s="1"/>
  <c r="Q28" i="11"/>
  <c r="R28" i="11" s="1"/>
  <c r="H309" i="12" s="1"/>
  <c r="Q29" i="11"/>
  <c r="R29" i="11" s="1"/>
  <c r="H231" i="12" s="1"/>
  <c r="Q30" i="11"/>
  <c r="R30" i="11" s="1"/>
  <c r="H218" i="12" s="1"/>
  <c r="Q31" i="11"/>
  <c r="R31" i="11" s="1"/>
  <c r="H96" i="12" s="1"/>
  <c r="Q32" i="11"/>
  <c r="R32" i="11" s="1"/>
  <c r="H80" i="12" s="1"/>
  <c r="Q33" i="11"/>
  <c r="R33" i="11" s="1"/>
  <c r="H148" i="12" s="1"/>
  <c r="Q34" i="11"/>
  <c r="R34" i="11" s="1"/>
  <c r="H298" i="12" s="1"/>
  <c r="Q35" i="11"/>
  <c r="R35" i="11" s="1"/>
  <c r="H212" i="12" s="1"/>
  <c r="Q36" i="11"/>
  <c r="R36" i="11" s="1"/>
  <c r="H230" i="12" s="1"/>
  <c r="Q37" i="11"/>
  <c r="R37" i="11" s="1"/>
  <c r="H156" i="12" s="1"/>
  <c r="Q38" i="11"/>
  <c r="R38" i="11" s="1"/>
  <c r="H321" i="12" s="1"/>
  <c r="Q39" i="11"/>
  <c r="R39" i="11" s="1"/>
  <c r="H214" i="12" s="1"/>
  <c r="Q40" i="11"/>
  <c r="R40" i="11" s="1"/>
  <c r="H353" i="12" s="1"/>
  <c r="Q41" i="11"/>
  <c r="R41" i="11" s="1"/>
  <c r="H132" i="12" s="1"/>
  <c r="Q42" i="11"/>
  <c r="R42" i="11" s="1"/>
  <c r="H290" i="12" s="1"/>
  <c r="Q43" i="11"/>
  <c r="R43" i="11" s="1"/>
  <c r="H292" i="12" s="1"/>
  <c r="Q44" i="11"/>
  <c r="R44" i="11" s="1"/>
  <c r="H341" i="12" s="1"/>
  <c r="Q45" i="11"/>
  <c r="R45" i="11" s="1"/>
  <c r="H275" i="12" s="1"/>
  <c r="Q46" i="11"/>
  <c r="R46" i="11" s="1"/>
  <c r="H61" i="12" s="1"/>
  <c r="Q47" i="11"/>
  <c r="R47" i="11" s="1"/>
  <c r="H182" i="12" s="1"/>
  <c r="Q48" i="11"/>
  <c r="R48" i="11" s="1"/>
  <c r="H83" i="12" s="1"/>
  <c r="Q49" i="11"/>
  <c r="R49" i="11" s="1"/>
  <c r="H310" i="12" s="1"/>
  <c r="Q50" i="11"/>
  <c r="R50" i="11" s="1"/>
  <c r="H205" i="12" s="1"/>
  <c r="Q51" i="11"/>
  <c r="R51" i="11" s="1"/>
  <c r="H149" i="12" s="1"/>
  <c r="Q52" i="11"/>
  <c r="R52" i="11" s="1"/>
  <c r="H62" i="12" s="1"/>
  <c r="Q53" i="11"/>
  <c r="R53" i="11" s="1"/>
  <c r="H257" i="12" s="1"/>
  <c r="Q54" i="11"/>
  <c r="R54" i="11" s="1"/>
  <c r="H133" i="12" s="1"/>
  <c r="Q55" i="11"/>
  <c r="R55" i="11" s="1"/>
  <c r="H179" i="12" s="1"/>
  <c r="Q56" i="11"/>
  <c r="R56" i="11" s="1"/>
  <c r="H154" i="12" s="1"/>
  <c r="Q57" i="11"/>
  <c r="R57" i="11" s="1"/>
  <c r="H184" i="12" s="1"/>
  <c r="Q58" i="11"/>
  <c r="R58" i="11" s="1"/>
  <c r="H238" i="12" s="1"/>
  <c r="Q59" i="11"/>
  <c r="R59" i="11" s="1"/>
  <c r="H234" i="12" s="1"/>
  <c r="Q60" i="11"/>
  <c r="R60" i="11" s="1"/>
  <c r="H207" i="12" s="1"/>
  <c r="Q61" i="11"/>
  <c r="R61" i="11" s="1"/>
  <c r="H303" i="12" s="1"/>
  <c r="Q62" i="11"/>
  <c r="R62" i="11" s="1"/>
  <c r="H171" i="12" s="1"/>
  <c r="Q63" i="11"/>
  <c r="R63" i="11" s="1"/>
  <c r="H75" i="12" s="1"/>
  <c r="Q64" i="11"/>
  <c r="R64" i="11" s="1"/>
  <c r="H92" i="12" s="1"/>
  <c r="Q65" i="11"/>
  <c r="R65" i="11" s="1"/>
  <c r="H119" i="12" s="1"/>
  <c r="Q66" i="11"/>
  <c r="R66" i="11" s="1"/>
  <c r="H76" i="12" s="1"/>
  <c r="Q67" i="11"/>
  <c r="R67" i="11" s="1"/>
  <c r="H226" i="12" s="1"/>
  <c r="Q68" i="11"/>
  <c r="R68" i="11" s="1"/>
  <c r="H86" i="12" s="1"/>
  <c r="Q69" i="11"/>
  <c r="R69" i="11" s="1"/>
  <c r="H241" i="12" s="1"/>
  <c r="Q70" i="11"/>
  <c r="R70" i="11" s="1"/>
  <c r="H85" i="12" s="1"/>
  <c r="Q71" i="11"/>
  <c r="R71" i="11" s="1"/>
  <c r="H106" i="12" s="1"/>
  <c r="Q72" i="11"/>
  <c r="R72" i="11" s="1"/>
  <c r="H97" i="12" s="1"/>
  <c r="Q73" i="11"/>
  <c r="R73" i="11" s="1"/>
  <c r="H69" i="12" s="1"/>
  <c r="Q74" i="11"/>
  <c r="R74" i="11" s="1"/>
  <c r="H142" i="12" s="1"/>
  <c r="Q75" i="11"/>
  <c r="R75" i="11" s="1"/>
  <c r="H168" i="12" s="1"/>
  <c r="Q76" i="11"/>
  <c r="R76" i="11" s="1"/>
  <c r="H185" i="12" s="1"/>
  <c r="Q77" i="11"/>
  <c r="R77" i="11" s="1"/>
  <c r="H200" i="12" s="1"/>
  <c r="Q78" i="11"/>
  <c r="R78" i="11" s="1"/>
  <c r="H348" i="12" s="1"/>
  <c r="Q79" i="11"/>
  <c r="R79" i="11" s="1"/>
  <c r="H167" i="12" s="1"/>
  <c r="Q80" i="11"/>
  <c r="R80" i="11" s="1"/>
  <c r="H63" i="12" s="1"/>
  <c r="Q81" i="11"/>
  <c r="R81" i="11" s="1"/>
  <c r="H141" i="12" s="1"/>
  <c r="Q82" i="11"/>
  <c r="R82" i="11" s="1"/>
  <c r="H120" i="12" s="1"/>
  <c r="Q83" i="11"/>
  <c r="R83" i="11" s="1"/>
  <c r="H57" i="12" s="1"/>
  <c r="Q84" i="11"/>
  <c r="R84" i="11" s="1"/>
  <c r="H40" i="12" s="1"/>
  <c r="Q85" i="11"/>
  <c r="R85" i="11" s="1"/>
  <c r="H172" i="12" s="1"/>
  <c r="Q86" i="11"/>
  <c r="R86" i="11" s="1"/>
  <c r="H180" i="12" s="1"/>
  <c r="Q87" i="11"/>
  <c r="R87" i="11" s="1"/>
  <c r="H189" i="12" s="1"/>
  <c r="Q88" i="11"/>
  <c r="R88" i="11" s="1"/>
  <c r="H110" i="12" s="1"/>
  <c r="Q89" i="11"/>
  <c r="R89" i="11" s="1"/>
  <c r="H155" i="12" s="1"/>
  <c r="Q90" i="11"/>
  <c r="R90" i="11" s="1"/>
  <c r="H187" i="12" s="1"/>
  <c r="Q91" i="11"/>
  <c r="R91" i="11" s="1"/>
  <c r="H84" i="12" s="1"/>
  <c r="Q92" i="11"/>
  <c r="R92" i="11" s="1"/>
  <c r="H296" i="12" s="1"/>
  <c r="Q93" i="11"/>
  <c r="R93" i="11" s="1"/>
  <c r="H112" i="12" s="1"/>
  <c r="Q94" i="11"/>
  <c r="R94" i="11" s="1"/>
  <c r="H174" i="12" s="1"/>
  <c r="Q95" i="11"/>
  <c r="R95" i="11" s="1"/>
  <c r="H233" i="12" s="1"/>
  <c r="Q96" i="11"/>
  <c r="R96" i="11" s="1"/>
  <c r="H307" i="12" s="1"/>
  <c r="Q97" i="11"/>
  <c r="R97" i="11" s="1"/>
  <c r="H196" i="12" s="1"/>
  <c r="Q98" i="11"/>
  <c r="R98" i="11" s="1"/>
  <c r="H243" i="12" s="1"/>
  <c r="Q99" i="11"/>
  <c r="R99" i="11" s="1"/>
  <c r="H163" i="12" s="1"/>
  <c r="Q100" i="11"/>
  <c r="R100" i="11" s="1"/>
  <c r="H246" i="12" s="1"/>
  <c r="Q101" i="11"/>
  <c r="R101" i="11" s="1"/>
  <c r="H126" i="12" s="1"/>
  <c r="Q102" i="11"/>
  <c r="R102" i="11" s="1"/>
  <c r="H195" i="12" s="1"/>
  <c r="Q103" i="11"/>
  <c r="R103" i="11" s="1"/>
  <c r="H260" i="12" s="1"/>
  <c r="Q104" i="11"/>
  <c r="R104" i="11" s="1"/>
  <c r="H258" i="12" s="1"/>
  <c r="Q105" i="11"/>
  <c r="R105" i="11" s="1"/>
  <c r="H350" i="12" s="1"/>
  <c r="Q106" i="11"/>
  <c r="R106" i="11" s="1"/>
  <c r="H311" i="12" s="1"/>
  <c r="Q107" i="11"/>
  <c r="R107" i="11" s="1"/>
  <c r="H247" i="12" s="1"/>
  <c r="Q108" i="11"/>
  <c r="R108" i="11" s="1"/>
  <c r="H278" i="12" s="1"/>
  <c r="Q109" i="11"/>
  <c r="R109" i="11" s="1"/>
  <c r="H248" i="12" s="1"/>
  <c r="Q110" i="11"/>
  <c r="R110" i="11" s="1"/>
  <c r="H354" i="12" s="1"/>
  <c r="Q111" i="11"/>
  <c r="R111" i="11" s="1"/>
  <c r="H232" i="12" s="1"/>
  <c r="Q112" i="11"/>
  <c r="R112" i="11" s="1"/>
  <c r="H235" i="12" s="1"/>
  <c r="Q113" i="11"/>
  <c r="R113" i="11" s="1"/>
  <c r="H299" i="12" s="1"/>
  <c r="Q114" i="11"/>
  <c r="R114" i="11" s="1"/>
  <c r="H284" i="12" s="1"/>
  <c r="Q115" i="11"/>
  <c r="R115" i="11" s="1"/>
  <c r="H268" i="12" s="1"/>
  <c r="Q116" i="11"/>
  <c r="R116" i="11" s="1"/>
  <c r="H240" i="12" s="1"/>
  <c r="Q117" i="11"/>
  <c r="R117" i="11" s="1"/>
  <c r="H31" i="12" s="1"/>
  <c r="Q118" i="11"/>
  <c r="R118" i="11" s="1"/>
  <c r="H157" i="12" s="1"/>
  <c r="Q119" i="11"/>
  <c r="R119" i="11" s="1"/>
  <c r="H312" i="12" s="1"/>
  <c r="Q120" i="11"/>
  <c r="R120" i="11" s="1"/>
  <c r="H338" i="12" s="1"/>
  <c r="Q121" i="11"/>
  <c r="R121" i="11" s="1"/>
  <c r="H265" i="12" s="1"/>
  <c r="Q122" i="11"/>
  <c r="R122" i="11" s="1"/>
  <c r="H316" i="12" s="1"/>
  <c r="Q123" i="11"/>
  <c r="R123" i="11" s="1"/>
  <c r="H318" i="12" s="1"/>
  <c r="Q124" i="11"/>
  <c r="R124" i="11" s="1"/>
  <c r="H355" i="12" s="1"/>
  <c r="Q125" i="11"/>
  <c r="R125" i="11" s="1"/>
  <c r="H325" i="12" s="1"/>
  <c r="Q126" i="11"/>
  <c r="R126" i="11" s="1"/>
  <c r="H320" i="12" s="1"/>
  <c r="Q127" i="11"/>
  <c r="R127" i="11" s="1"/>
  <c r="H140" i="12" s="1"/>
  <c r="Q128" i="11"/>
  <c r="R128" i="11" s="1"/>
  <c r="H330" i="12" s="1"/>
  <c r="Q129" i="11"/>
  <c r="R129" i="11" s="1"/>
  <c r="H286" i="12" s="1"/>
  <c r="Q130" i="11"/>
  <c r="R130" i="11" s="1"/>
  <c r="H70" i="12" s="1"/>
  <c r="Q131" i="11"/>
  <c r="R131" i="11" s="1"/>
  <c r="H343" i="12" s="1"/>
  <c r="Q132" i="11"/>
  <c r="R132" i="11" s="1"/>
  <c r="H340" i="12" s="1"/>
  <c r="Q133" i="11"/>
  <c r="R133" i="11" s="1"/>
  <c r="H130" i="12" s="1"/>
  <c r="Q134" i="11"/>
  <c r="R134" i="11" s="1"/>
  <c r="H322" i="12" s="1"/>
  <c r="Q135" i="11"/>
  <c r="R135" i="11" s="1"/>
  <c r="H162" i="12" s="1"/>
  <c r="Q136" i="11"/>
  <c r="R136" i="11" s="1"/>
  <c r="H294" i="12" s="1"/>
  <c r="Q137" i="11"/>
  <c r="R137" i="11" s="1"/>
  <c r="H201" i="12" s="1"/>
  <c r="Q138" i="11"/>
  <c r="R138" i="11" s="1"/>
  <c r="H203" i="12" s="1"/>
  <c r="Q139" i="11"/>
  <c r="R139" i="11" s="1"/>
  <c r="H158" i="12" s="1"/>
  <c r="Q140" i="11"/>
  <c r="R140" i="11" s="1"/>
  <c r="H356" i="12" s="1"/>
  <c r="Q141" i="11"/>
  <c r="R141" i="11" s="1"/>
  <c r="H263" i="12" s="1"/>
  <c r="Q142" i="11"/>
  <c r="R142" i="11" s="1"/>
  <c r="H111" i="12" s="1"/>
  <c r="Q143" i="11"/>
  <c r="R143" i="11" s="1"/>
  <c r="H347" i="12" s="1"/>
  <c r="Q144" i="11"/>
  <c r="R144" i="11" s="1"/>
  <c r="H105" i="12" s="1"/>
  <c r="Q145" i="11"/>
  <c r="R145" i="11" s="1"/>
  <c r="H357" i="12" s="1"/>
  <c r="Q146" i="11"/>
  <c r="R146" i="11" s="1"/>
  <c r="H326" i="12" s="1"/>
  <c r="Q147" i="11"/>
  <c r="R147" i="11" s="1"/>
  <c r="H29" i="12" s="1"/>
  <c r="Q148" i="11"/>
  <c r="R148" i="11" s="1"/>
  <c r="H98" i="12" s="1"/>
  <c r="Q149" i="11"/>
  <c r="R149" i="11" s="1"/>
  <c r="H24" i="12" s="1"/>
  <c r="Q150" i="11"/>
  <c r="R150" i="11" s="1"/>
  <c r="H277" i="12" s="1"/>
  <c r="Q151" i="11"/>
  <c r="R151" i="11" s="1"/>
  <c r="H349" i="12" s="1"/>
  <c r="Q152" i="11"/>
  <c r="R152" i="11" s="1"/>
  <c r="H99" i="12" s="1"/>
  <c r="Q153" i="11"/>
  <c r="R153" i="11" s="1"/>
  <c r="H71" i="12" s="1"/>
  <c r="Q154" i="11"/>
  <c r="R154" i="11" s="1"/>
  <c r="H39" i="12" s="1"/>
  <c r="Q155" i="11"/>
  <c r="R155" i="11" s="1"/>
  <c r="H280" i="12" s="1"/>
  <c r="Q156" i="11"/>
  <c r="R156" i="11" s="1"/>
  <c r="H25" i="12" s="1"/>
  <c r="Q157" i="11"/>
  <c r="R157" i="11" s="1"/>
  <c r="H100" i="12" s="1"/>
  <c r="Q158" i="11"/>
  <c r="R158" i="11" s="1"/>
  <c r="H28" i="12" s="1"/>
  <c r="Q159" i="11"/>
  <c r="R159" i="11" s="1"/>
  <c r="H129" i="12" s="1"/>
  <c r="Q160" i="11"/>
  <c r="R160" i="11" s="1"/>
  <c r="H210" i="12" s="1"/>
  <c r="Q161" i="11"/>
  <c r="R161" i="11" s="1"/>
  <c r="H135" i="12" s="1"/>
  <c r="Q162" i="11"/>
  <c r="R162" i="11" s="1"/>
  <c r="H282" i="12" s="1"/>
  <c r="Q163" i="11"/>
  <c r="R163" i="11" s="1"/>
  <c r="H145" i="12" s="1"/>
  <c r="Q164" i="11"/>
  <c r="R164" i="11" s="1"/>
  <c r="H124" i="12" s="1"/>
  <c r="Q165" i="11"/>
  <c r="R165" i="11" s="1"/>
  <c r="H337" i="12" s="1"/>
  <c r="Q166" i="11"/>
  <c r="R166" i="11" s="1"/>
  <c r="H87" i="12" s="1"/>
  <c r="Q167" i="11"/>
  <c r="R167" i="11" s="1"/>
  <c r="H308" i="12" s="1"/>
  <c r="Q168" i="11"/>
  <c r="R168" i="11" s="1"/>
  <c r="H151" i="12" s="1"/>
  <c r="Q169" i="11"/>
  <c r="R169" i="11" s="1"/>
  <c r="H164" i="12" s="1"/>
  <c r="Q170" i="11"/>
  <c r="R170" i="11" s="1"/>
  <c r="H152" i="12" s="1"/>
  <c r="Q171" i="11"/>
  <c r="R171" i="11" s="1"/>
  <c r="H123" i="12" s="1"/>
  <c r="Q172" i="11"/>
  <c r="R172" i="11" s="1"/>
  <c r="H331" i="12" s="1"/>
  <c r="Q173" i="11"/>
  <c r="R173" i="11" s="1"/>
  <c r="H315" i="12" s="1"/>
  <c r="Q174" i="11"/>
  <c r="R174" i="11" s="1"/>
  <c r="H344" i="12" s="1"/>
  <c r="Q175" i="11"/>
  <c r="R175" i="11" s="1"/>
  <c r="H128" i="12" s="1"/>
  <c r="Q176" i="11"/>
  <c r="R176" i="11" s="1"/>
  <c r="H116" i="12" s="1"/>
  <c r="Q177" i="11"/>
  <c r="R177" i="11" s="1"/>
  <c r="H262" i="12" s="1"/>
  <c r="Q178" i="11"/>
  <c r="R178" i="11" s="1"/>
  <c r="H336" i="12" s="1"/>
  <c r="Q179" i="11"/>
  <c r="R179" i="11" s="1"/>
  <c r="H304" i="12" s="1"/>
  <c r="Q180" i="11"/>
  <c r="R180" i="11" s="1"/>
  <c r="H38" i="12" s="1"/>
  <c r="Q181" i="11"/>
  <c r="R181" i="11" s="1"/>
  <c r="H334" i="12" s="1"/>
  <c r="Q182" i="11"/>
  <c r="R182" i="11" s="1"/>
  <c r="H223" i="12" s="1"/>
  <c r="Q183" i="11"/>
  <c r="R183" i="11" s="1"/>
  <c r="H358" i="12" s="1"/>
  <c r="Q184" i="11"/>
  <c r="R184" i="11" s="1"/>
  <c r="H342" i="12" s="1"/>
  <c r="Q185" i="11"/>
  <c r="R185" i="11" s="1"/>
  <c r="H333" i="12" s="1"/>
  <c r="Q186" i="11"/>
  <c r="R186" i="11" s="1"/>
  <c r="H136" i="12" s="1"/>
  <c r="Q187" i="11"/>
  <c r="R187" i="11" s="1"/>
  <c r="H125" i="12" s="1"/>
  <c r="Q188" i="11"/>
  <c r="R188" i="11" s="1"/>
  <c r="H115" i="12" s="1"/>
  <c r="Q189" i="11"/>
  <c r="R189" i="11" s="1"/>
  <c r="H269" i="12" s="1"/>
  <c r="Q190" i="11"/>
  <c r="R190" i="11" s="1"/>
  <c r="H293" i="12" s="1"/>
  <c r="Q191" i="11"/>
  <c r="R191" i="11" s="1"/>
  <c r="H146" i="12" s="1"/>
  <c r="Q192" i="11"/>
  <c r="R192" i="11" s="1"/>
  <c r="H281" i="12" s="1"/>
  <c r="Q193" i="11"/>
  <c r="R193" i="11" s="1"/>
  <c r="H121" i="12" s="1"/>
  <c r="Q194" i="11"/>
  <c r="R194" i="11" s="1"/>
  <c r="H216" i="12" s="1"/>
  <c r="Q195" i="11"/>
  <c r="R195" i="11" s="1"/>
  <c r="H283" i="12" s="1"/>
  <c r="Q196" i="11"/>
  <c r="R196" i="11" s="1"/>
  <c r="H332" i="12" s="1"/>
  <c r="Q197" i="11"/>
  <c r="R197" i="11" s="1"/>
  <c r="H328" i="12" s="1"/>
  <c r="Q198" i="11"/>
  <c r="R198" i="11" s="1"/>
  <c r="H229" i="12" s="1"/>
  <c r="Q199" i="11"/>
  <c r="R199" i="11" s="1"/>
  <c r="H139" i="12" s="1"/>
  <c r="Q200" i="11"/>
  <c r="R200" i="11" s="1"/>
  <c r="H279" i="12" s="1"/>
  <c r="Q201" i="11"/>
  <c r="R201" i="11" s="1"/>
  <c r="H144" i="12" s="1"/>
  <c r="Q202" i="11"/>
  <c r="R202" i="11" s="1"/>
  <c r="H107" i="12" s="1"/>
  <c r="Q203" i="11"/>
  <c r="R203" i="11" s="1"/>
  <c r="H131" i="12" s="1"/>
  <c r="Q204" i="11"/>
  <c r="R204" i="11" s="1"/>
  <c r="H359" i="12" s="1"/>
  <c r="Q205" i="11"/>
  <c r="R205" i="11" s="1"/>
  <c r="H291" i="12" s="1"/>
  <c r="Q206" i="11"/>
  <c r="R206" i="11" s="1"/>
  <c r="H305" i="12" s="1"/>
  <c r="Q207" i="11"/>
  <c r="R207" i="11" s="1"/>
  <c r="H360" i="12" s="1"/>
  <c r="Q208" i="11"/>
  <c r="R208" i="11" s="1"/>
  <c r="H335" i="12" s="1"/>
  <c r="Q209" i="11"/>
  <c r="R209" i="11" s="1"/>
  <c r="H150" i="12" s="1"/>
  <c r="Q210" i="11"/>
  <c r="R210" i="11" s="1"/>
  <c r="H114" i="12" s="1"/>
  <c r="Q211" i="11"/>
  <c r="R211" i="11" s="1"/>
  <c r="H137" i="12" s="1"/>
  <c r="Q212" i="11"/>
  <c r="R212" i="11" s="1"/>
  <c r="H78" i="12" s="1"/>
  <c r="Q213" i="11"/>
  <c r="R213" i="11" s="1"/>
  <c r="H204" i="12" s="1"/>
  <c r="Q214" i="11"/>
  <c r="R214" i="11" s="1"/>
  <c r="H219" i="12" s="1"/>
  <c r="Q215" i="11"/>
  <c r="R215" i="11" s="1"/>
  <c r="H197" i="12" s="1"/>
  <c r="Q216" i="11"/>
  <c r="R216" i="11" s="1"/>
  <c r="H161" i="12" s="1"/>
  <c r="Q217" i="11"/>
  <c r="R217" i="11" s="1"/>
  <c r="H224" i="12" s="1"/>
  <c r="Q218" i="11"/>
  <c r="R218" i="11" s="1"/>
  <c r="H215" i="12" s="1"/>
  <c r="Q219" i="11"/>
  <c r="R219" i="11" s="1"/>
  <c r="H206" i="12" s="1"/>
  <c r="Q220" i="11"/>
  <c r="R220" i="11" s="1"/>
  <c r="H72" i="12" s="1"/>
  <c r="Q221" i="11"/>
  <c r="R221" i="11" s="1"/>
  <c r="H143" i="12" s="1"/>
  <c r="Q222" i="11"/>
  <c r="R222" i="11" s="1"/>
  <c r="H159" i="12" s="1"/>
  <c r="Q223" i="11"/>
  <c r="R223" i="11" s="1"/>
  <c r="H175" i="12" s="1"/>
  <c r="Q224" i="11"/>
  <c r="R224" i="11" s="1"/>
  <c r="H285" i="12" s="1"/>
  <c r="Q225" i="11"/>
  <c r="R225" i="11" s="1"/>
  <c r="H170" i="12" s="1"/>
  <c r="Q226" i="11"/>
  <c r="R226" i="11" s="1"/>
  <c r="H301" i="12" s="1"/>
  <c r="Q227" i="11"/>
  <c r="R227" i="11" s="1"/>
  <c r="H346" i="12" s="1"/>
  <c r="Q228" i="11"/>
  <c r="R228" i="11" s="1"/>
  <c r="H249" i="12" s="1"/>
  <c r="Q229" i="11"/>
  <c r="R229" i="11" s="1"/>
  <c r="H313" i="12" s="1"/>
  <c r="Q230" i="11"/>
  <c r="R230" i="11" s="1"/>
  <c r="H250" i="12" s="1"/>
  <c r="Q231" i="11"/>
  <c r="R231" i="11" s="1"/>
  <c r="H73" i="12" s="1"/>
  <c r="Q232" i="11"/>
  <c r="R232" i="11" s="1"/>
  <c r="H198" i="12" s="1"/>
  <c r="Q233" i="11"/>
  <c r="R233" i="11" s="1"/>
  <c r="H183" i="12" s="1"/>
  <c r="Q234" i="11"/>
  <c r="R234" i="11" s="1"/>
  <c r="H237" i="12" s="1"/>
  <c r="Q235" i="11"/>
  <c r="R235" i="11" s="1"/>
  <c r="H217" i="12" s="1"/>
  <c r="Q236" i="11"/>
  <c r="R236" i="11" s="1"/>
  <c r="H361" i="12" s="1"/>
  <c r="Q237" i="11"/>
  <c r="R237" i="11" s="1"/>
  <c r="H251" i="12" s="1"/>
  <c r="Q238" i="11"/>
  <c r="R238" i="11" s="1"/>
  <c r="H191" i="12" s="1"/>
  <c r="Q239" i="11"/>
  <c r="R239" i="11" s="1"/>
  <c r="H188" i="12" s="1"/>
  <c r="Q240" i="11"/>
  <c r="R240" i="11" s="1"/>
  <c r="H177" i="12" s="1"/>
  <c r="Q241" i="11"/>
  <c r="R241" i="11" s="1"/>
  <c r="H220" i="12" s="1"/>
  <c r="Q242" i="11"/>
  <c r="R242" i="11" s="1"/>
  <c r="H90" i="12" s="1"/>
  <c r="Q243" i="11"/>
  <c r="R243" i="11" s="1"/>
  <c r="H273" i="12" s="1"/>
  <c r="Q244" i="11"/>
  <c r="R244" i="11" s="1"/>
  <c r="H209" i="12" s="1"/>
  <c r="Q245" i="11"/>
  <c r="R245" i="11" s="1"/>
  <c r="H211" i="12" s="1"/>
  <c r="Q246" i="11"/>
  <c r="R246" i="11" s="1"/>
  <c r="H317" i="12" s="1"/>
  <c r="Q247" i="11"/>
  <c r="R247" i="11" s="1"/>
  <c r="H165" i="12" s="1"/>
  <c r="Q248" i="11"/>
  <c r="R248" i="11" s="1"/>
  <c r="H267" i="12" s="1"/>
  <c r="Q249" i="11"/>
  <c r="R249" i="11" s="1"/>
  <c r="H297" i="12" s="1"/>
  <c r="Q250" i="11"/>
  <c r="R250" i="11" s="1"/>
  <c r="H208" i="12" s="1"/>
  <c r="Q251" i="11"/>
  <c r="R251" i="11" s="1"/>
  <c r="H186" i="12" s="1"/>
  <c r="Q252" i="11"/>
  <c r="R252" i="11" s="1"/>
  <c r="H101" i="12" s="1"/>
  <c r="Q253" i="11"/>
  <c r="R253" i="11" s="1"/>
  <c r="H288" i="12" s="1"/>
  <c r="Q254" i="11"/>
  <c r="R254" i="11" s="1"/>
  <c r="H302" i="12" s="1"/>
  <c r="Q255" i="11"/>
  <c r="R255" i="11" s="1"/>
  <c r="H181" i="12" s="1"/>
  <c r="Q256" i="11"/>
  <c r="R256" i="11" s="1"/>
  <c r="H225" i="12" s="1"/>
  <c r="Q257" i="11"/>
  <c r="R257" i="11" s="1"/>
  <c r="H173" i="12" s="1"/>
  <c r="Q258" i="11"/>
  <c r="R258" i="11" s="1"/>
  <c r="H193" i="12" s="1"/>
  <c r="Q259" i="11"/>
  <c r="R259" i="11" s="1"/>
  <c r="H327" i="12" s="1"/>
  <c r="Q260" i="11"/>
  <c r="R260" i="11" s="1"/>
  <c r="H160" i="12" s="1"/>
  <c r="Q261" i="11"/>
  <c r="R261" i="11" s="1"/>
  <c r="H261" i="12" s="1"/>
  <c r="Q262" i="11"/>
  <c r="R262" i="11" s="1"/>
  <c r="H35" i="12" s="1"/>
  <c r="Q263" i="11"/>
  <c r="R263" i="11" s="1"/>
  <c r="H52" i="12" s="1"/>
  <c r="Q264" i="11"/>
  <c r="R264" i="11" s="1"/>
  <c r="H64" i="12" s="1"/>
  <c r="Q265" i="11"/>
  <c r="R265" i="11" s="1"/>
  <c r="H48" i="12" s="1"/>
  <c r="Q266" i="11"/>
  <c r="R266" i="11" s="1"/>
  <c r="H53" i="12" s="1"/>
  <c r="Q267" i="11"/>
  <c r="R267" i="11" s="1"/>
  <c r="H34" i="12" s="1"/>
  <c r="Q268" i="11"/>
  <c r="R268" i="11" s="1"/>
  <c r="H27" i="12" s="1"/>
  <c r="Q269" i="11"/>
  <c r="R269" i="11" s="1"/>
  <c r="H46" i="12" s="1"/>
  <c r="Q270" i="11"/>
  <c r="R270" i="11" s="1"/>
  <c r="H42" i="12" s="1"/>
  <c r="Q271" i="11"/>
  <c r="R271" i="11" s="1"/>
  <c r="H49" i="12" s="1"/>
  <c r="Q272" i="11"/>
  <c r="R272" i="11" s="1"/>
  <c r="H56" i="12" s="1"/>
  <c r="Q273" i="11"/>
  <c r="R273" i="11" s="1"/>
  <c r="H43" i="12" s="1"/>
  <c r="Q274" i="11"/>
  <c r="R274" i="11" s="1"/>
  <c r="H45" i="12" s="1"/>
  <c r="Q275" i="11"/>
  <c r="R275" i="11" s="1"/>
  <c r="H22" i="12" s="1"/>
  <c r="Q276" i="11"/>
  <c r="R276" i="11" s="1"/>
  <c r="H37" i="12" s="1"/>
  <c r="Q277" i="11"/>
  <c r="R277" i="11" s="1"/>
  <c r="H58" i="12" s="1"/>
  <c r="Q278" i="11"/>
  <c r="R278" i="11" s="1"/>
  <c r="H54" i="12" s="1"/>
  <c r="Q279" i="11"/>
  <c r="R279" i="11" s="1"/>
  <c r="H30" i="12" s="1"/>
  <c r="Q280" i="11"/>
  <c r="R280" i="11" s="1"/>
  <c r="H32" i="12" s="1"/>
  <c r="Q281" i="11"/>
  <c r="R281" i="11" s="1"/>
  <c r="H55" i="12" s="1"/>
  <c r="Q282" i="11"/>
  <c r="R282" i="11" s="1"/>
  <c r="H65" i="12" s="1"/>
  <c r="Q283" i="11"/>
  <c r="R283" i="11" s="1"/>
  <c r="H26" i="12" s="1"/>
  <c r="Q284" i="11"/>
  <c r="R284" i="11" s="1"/>
  <c r="H21" i="12" s="1"/>
  <c r="Q285" i="11"/>
  <c r="R285" i="11" s="1"/>
  <c r="H33" i="12" s="1"/>
  <c r="Q286" i="11"/>
  <c r="R286" i="11" s="1"/>
  <c r="H41" i="12" s="1"/>
  <c r="Q287" i="11"/>
  <c r="R287" i="11" s="1"/>
  <c r="H66" i="12" s="1"/>
  <c r="Q288" i="11"/>
  <c r="R288" i="11" s="1"/>
  <c r="H59" i="12" s="1"/>
  <c r="Q289" i="11"/>
  <c r="R289" i="11" s="1"/>
  <c r="H47" i="12" s="1"/>
  <c r="Q290" i="11"/>
  <c r="R290" i="11" s="1"/>
  <c r="H36" i="12" s="1"/>
  <c r="Q291" i="11"/>
  <c r="R291" i="11" s="1"/>
  <c r="H67" i="12" s="1"/>
  <c r="Q292" i="11"/>
  <c r="R292" i="11" s="1"/>
  <c r="H50" i="12" s="1"/>
  <c r="Q293" i="11"/>
  <c r="R293" i="11" s="1"/>
  <c r="H23" i="12" s="1"/>
  <c r="Q294" i="11"/>
  <c r="R294" i="11" s="1"/>
  <c r="H51" i="12" s="1"/>
  <c r="Q295" i="11"/>
  <c r="R295" i="11" s="1"/>
  <c r="H82" i="12" s="1"/>
  <c r="Q296" i="11"/>
  <c r="R296" i="11" s="1"/>
  <c r="H252" i="12" s="1"/>
  <c r="Q297" i="11"/>
  <c r="R297" i="11" s="1"/>
  <c r="H77" i="12" s="1"/>
  <c r="Q298" i="11"/>
  <c r="R298" i="11" s="1"/>
  <c r="H102" i="12" s="1"/>
  <c r="Q299" i="11"/>
  <c r="R299" i="11" s="1"/>
  <c r="H253" i="12" s="1"/>
  <c r="Q300" i="11"/>
  <c r="R300" i="11" s="1"/>
  <c r="H60" i="12" s="1"/>
  <c r="Q301" i="11"/>
  <c r="R301" i="11" s="1"/>
  <c r="H103" i="12" s="1"/>
  <c r="Q302" i="11"/>
  <c r="R302" i="11" s="1"/>
  <c r="H199" i="12" s="1"/>
  <c r="Q303" i="11"/>
  <c r="R303" i="11" s="1"/>
  <c r="H239" i="12" s="1"/>
  <c r="Q304" i="11"/>
  <c r="R304" i="11" s="1"/>
  <c r="H222" i="12" s="1"/>
  <c r="Q305" i="11"/>
  <c r="R305" i="11" s="1"/>
  <c r="H254" i="12" s="1"/>
  <c r="Q306" i="11"/>
  <c r="R306" i="11" s="1"/>
  <c r="H202" i="12" s="1"/>
  <c r="Q307" i="11"/>
  <c r="R307" i="11" s="1"/>
  <c r="H345" i="12" s="1"/>
  <c r="Q308" i="11"/>
  <c r="R308" i="11" s="1"/>
  <c r="H266" i="12" s="1"/>
  <c r="Q309" i="11"/>
  <c r="R309" i="11" s="1"/>
  <c r="H68" i="12" s="1"/>
  <c r="Q310" i="11"/>
  <c r="R310" i="11" s="1"/>
  <c r="H118" i="12" s="1"/>
  <c r="Q311" i="11"/>
  <c r="R311" i="11" s="1"/>
  <c r="H244" i="12" s="1"/>
  <c r="Q312" i="11"/>
  <c r="R312" i="11" s="1"/>
  <c r="H93" i="12" s="1"/>
  <c r="Q313" i="11"/>
  <c r="R313" i="11" s="1"/>
  <c r="H104" i="12" s="1"/>
  <c r="Q314" i="11"/>
  <c r="R314" i="11" s="1"/>
  <c r="H79" i="12" s="1"/>
  <c r="Q315" i="11"/>
  <c r="R315" i="11" s="1"/>
  <c r="H339" i="12" s="1"/>
  <c r="Q316" i="11"/>
  <c r="R316" i="11" s="1"/>
  <c r="H108" i="12" s="1"/>
  <c r="Q317" i="11"/>
  <c r="R317" i="11" s="1"/>
  <c r="H221" i="12" s="1"/>
  <c r="Q318" i="11"/>
  <c r="R318" i="11" s="1"/>
  <c r="H255" i="12" s="1"/>
  <c r="Q319" i="11"/>
  <c r="R319" i="11" s="1"/>
  <c r="H256" i="12" s="1"/>
  <c r="Q320" i="11"/>
  <c r="R320" i="11" s="1"/>
  <c r="H213" i="12" s="1"/>
  <c r="Q321" i="11"/>
  <c r="R321" i="11" s="1"/>
  <c r="H295" i="12" s="1"/>
  <c r="Q322" i="11"/>
  <c r="R322" i="11" s="1"/>
  <c r="H190" i="12" s="1"/>
  <c r="Q323" i="11"/>
  <c r="R323" i="11" s="1"/>
  <c r="H227" i="12" s="1"/>
  <c r="Q324" i="11"/>
  <c r="R324" i="11" s="1"/>
  <c r="H271" i="12" s="1"/>
  <c r="Q325" i="11"/>
  <c r="R325" i="11" s="1"/>
  <c r="H122" i="12" s="1"/>
  <c r="Q326" i="11"/>
  <c r="R326" i="11" s="1"/>
  <c r="H94" i="12" s="1"/>
  <c r="Q327" i="11"/>
  <c r="R327" i="11" s="1"/>
  <c r="H352" i="12" s="1"/>
  <c r="Q328" i="11"/>
  <c r="R328" i="11" s="1"/>
  <c r="H323" i="12" s="1"/>
  <c r="Q329" i="11"/>
  <c r="R329" i="11" s="1"/>
  <c r="H289" i="12" s="1"/>
  <c r="Q330" i="11"/>
  <c r="R330" i="11" s="1"/>
  <c r="H81" i="12" s="1"/>
  <c r="Q331" i="11"/>
  <c r="R331" i="11" s="1"/>
  <c r="H166" i="12" s="1"/>
  <c r="Q332" i="11"/>
  <c r="R332" i="11" s="1"/>
  <c r="H89" i="12" s="1"/>
  <c r="Q333" i="11"/>
  <c r="R333" i="11" s="1"/>
  <c r="H287" i="12" s="1"/>
  <c r="Q334" i="11"/>
  <c r="R334" i="11" s="1"/>
  <c r="H314" i="12" s="1"/>
  <c r="Q335" i="11"/>
  <c r="R335" i="11" s="1"/>
  <c r="H276" i="12" s="1"/>
  <c r="Q336" i="11"/>
  <c r="R336" i="11" s="1"/>
  <c r="H329" i="12" s="1"/>
  <c r="Q337" i="11"/>
  <c r="R337" i="11" s="1"/>
  <c r="H362" i="12" s="1"/>
  <c r="Q338" i="11"/>
  <c r="R338" i="11" s="1"/>
  <c r="H138" i="12" s="1"/>
  <c r="Q339" i="11"/>
  <c r="R339" i="11" s="1"/>
  <c r="H134" i="12" s="1"/>
  <c r="Q340" i="11"/>
  <c r="R340" i="11" s="1"/>
  <c r="H363" i="12" s="1"/>
  <c r="Q341" i="11"/>
  <c r="R341" i="11" s="1"/>
  <c r="H274" i="12" s="1"/>
  <c r="Q342" i="11"/>
  <c r="R342" i="11" s="1"/>
  <c r="H300" i="12" s="1"/>
  <c r="Q343" i="11"/>
  <c r="R343" i="11" s="1"/>
  <c r="H264" i="12" s="1"/>
  <c r="Q344" i="11"/>
  <c r="R344" i="11" s="1"/>
  <c r="H178" i="12" s="1"/>
  <c r="Q345" i="11"/>
  <c r="R345" i="11" s="1"/>
  <c r="H364" i="12" s="1"/>
  <c r="Q346" i="11"/>
  <c r="R346" i="11" s="1"/>
  <c r="H109" i="12" s="1"/>
  <c r="Q347" i="11"/>
  <c r="R347" i="11" s="1"/>
  <c r="H270" i="12" s="1"/>
  <c r="Q348" i="11"/>
  <c r="R348" i="11" s="1"/>
  <c r="H365" i="12" s="1"/>
  <c r="Q349" i="11"/>
  <c r="R349" i="11" s="1"/>
  <c r="H272" i="12" s="1"/>
  <c r="Q350" i="11"/>
  <c r="R350" i="11" s="1"/>
  <c r="H259" i="12" s="1"/>
  <c r="Q6" i="11"/>
  <c r="R6" i="11" s="1"/>
  <c r="H88" i="12" s="1"/>
  <c r="AB261" i="11" l="1"/>
  <c r="J261" i="12" s="1"/>
  <c r="AB109" i="11"/>
  <c r="J248" i="12" s="1"/>
  <c r="AB324" i="11"/>
  <c r="J271" i="12" s="1"/>
  <c r="AB316" i="11"/>
  <c r="J108" i="12" s="1"/>
  <c r="AB308" i="11"/>
  <c r="J266" i="12" s="1"/>
  <c r="AB300" i="11"/>
  <c r="J60" i="12" s="1"/>
  <c r="AB292" i="11"/>
  <c r="J50" i="12" s="1"/>
  <c r="AB284" i="11"/>
  <c r="J21" i="12" s="1"/>
  <c r="AB276" i="11"/>
  <c r="J37" i="12" s="1"/>
  <c r="AB268" i="11"/>
  <c r="J27" i="12" s="1"/>
  <c r="AB260" i="11"/>
  <c r="J160" i="12" s="1"/>
  <c r="AB252" i="11"/>
  <c r="J101" i="12" s="1"/>
  <c r="AB244" i="11"/>
  <c r="J209" i="12" s="1"/>
  <c r="AB236" i="11"/>
  <c r="J361" i="12" s="1"/>
  <c r="AB228" i="11"/>
  <c r="J249" i="12" s="1"/>
  <c r="AB220" i="11"/>
  <c r="J72" i="12" s="1"/>
  <c r="AB212" i="11"/>
  <c r="J78" i="12" s="1"/>
  <c r="AB204" i="11"/>
  <c r="J359" i="12" s="1"/>
  <c r="AB196" i="11"/>
  <c r="J332" i="12" s="1"/>
  <c r="AB188" i="11"/>
  <c r="J115" i="12" s="1"/>
  <c r="AB180" i="11"/>
  <c r="J38" i="12" s="1"/>
  <c r="AB172" i="11"/>
  <c r="J331" i="12" s="1"/>
  <c r="AB164" i="11"/>
  <c r="J124" i="12" s="1"/>
  <c r="AB156" i="11"/>
  <c r="J25" i="12" s="1"/>
  <c r="AB148" i="11"/>
  <c r="J98" i="12" s="1"/>
  <c r="AB140" i="11"/>
  <c r="J356" i="12" s="1"/>
  <c r="AB132" i="11"/>
  <c r="J340" i="12" s="1"/>
  <c r="AB124" i="11"/>
  <c r="J355" i="12" s="1"/>
  <c r="AB116" i="11"/>
  <c r="J240" i="12" s="1"/>
  <c r="AB108" i="11"/>
  <c r="J278" i="12" s="1"/>
  <c r="AB100" i="11"/>
  <c r="J246" i="12" s="1"/>
  <c r="AB92" i="11"/>
  <c r="J296" i="12" s="1"/>
  <c r="AB84" i="11"/>
  <c r="J40" i="12" s="1"/>
  <c r="AB76" i="11"/>
  <c r="J185" i="12" s="1"/>
  <c r="AB68" i="11"/>
  <c r="J86" i="12" s="1"/>
  <c r="AB60" i="11"/>
  <c r="J207" i="12" s="1"/>
  <c r="AB52" i="11"/>
  <c r="J62" i="12" s="1"/>
  <c r="AB44" i="11"/>
  <c r="J341" i="12" s="1"/>
  <c r="AB36" i="11"/>
  <c r="J230" i="12" s="1"/>
  <c r="AB28" i="11"/>
  <c r="J309" i="12" s="1"/>
  <c r="AB20" i="11"/>
  <c r="J127" i="12" s="1"/>
  <c r="AB12" i="11"/>
  <c r="J169" i="12" s="1"/>
  <c r="AB326" i="11"/>
  <c r="J94" i="12" s="1"/>
  <c r="AB262" i="11"/>
  <c r="J35" i="12" s="1"/>
  <c r="AB150" i="11"/>
  <c r="J277" i="12" s="1"/>
  <c r="AB110" i="11"/>
  <c r="J354" i="12" s="1"/>
  <c r="AB70" i="11"/>
  <c r="J85" i="12" s="1"/>
  <c r="AB348" i="11"/>
  <c r="J365" i="12" s="1"/>
  <c r="AB340" i="11"/>
  <c r="J363" i="12" s="1"/>
  <c r="AB332" i="11"/>
  <c r="J89" i="12" s="1"/>
  <c r="AB6" i="11"/>
  <c r="J88" i="12" s="1"/>
  <c r="AB343" i="11"/>
  <c r="J264" i="12" s="1"/>
  <c r="AB335" i="11"/>
  <c r="J276" i="12" s="1"/>
  <c r="AB327" i="11"/>
  <c r="J352" i="12" s="1"/>
  <c r="AB319" i="11"/>
  <c r="J256" i="12" s="1"/>
  <c r="AB311" i="11"/>
  <c r="J244" i="12" s="1"/>
  <c r="AB303" i="11"/>
  <c r="J239" i="12" s="1"/>
  <c r="AB295" i="11"/>
  <c r="J82" i="12" s="1"/>
  <c r="AB287" i="11"/>
  <c r="J66" i="12" s="1"/>
  <c r="AB279" i="11"/>
  <c r="J30" i="12" s="1"/>
  <c r="AB271" i="11"/>
  <c r="J49" i="12" s="1"/>
  <c r="AB263" i="11"/>
  <c r="J52" i="12" s="1"/>
  <c r="AB255" i="11"/>
  <c r="J181" i="12" s="1"/>
  <c r="AB247" i="11"/>
  <c r="J165" i="12" s="1"/>
  <c r="AB239" i="11"/>
  <c r="J188" i="12" s="1"/>
  <c r="AB231" i="11"/>
  <c r="J73" i="12" s="1"/>
  <c r="AB223" i="11"/>
  <c r="J175" i="12" s="1"/>
  <c r="AB215" i="11"/>
  <c r="J197" i="12" s="1"/>
  <c r="AB207" i="11"/>
  <c r="J360" i="12" s="1"/>
  <c r="AB199" i="11"/>
  <c r="J139" i="12" s="1"/>
  <c r="AB191" i="11"/>
  <c r="J146" i="12" s="1"/>
  <c r="AB183" i="11"/>
  <c r="J358" i="12" s="1"/>
  <c r="AB175" i="11"/>
  <c r="J128" i="12" s="1"/>
  <c r="AB167" i="11"/>
  <c r="J308" i="12" s="1"/>
  <c r="AB159" i="11"/>
  <c r="J129" i="12" s="1"/>
  <c r="AB151" i="11"/>
  <c r="J349" i="12" s="1"/>
  <c r="AB143" i="11"/>
  <c r="J347" i="12" s="1"/>
  <c r="AB135" i="11"/>
  <c r="J162" i="12" s="1"/>
  <c r="AB127" i="11"/>
  <c r="J140" i="12" s="1"/>
  <c r="AB119" i="11"/>
  <c r="J312" i="12" s="1"/>
  <c r="AB111" i="11"/>
  <c r="J232" i="12" s="1"/>
  <c r="AB103" i="11"/>
  <c r="J260" i="12" s="1"/>
  <c r="AB95" i="11"/>
  <c r="J233" i="12" s="1"/>
  <c r="AB87" i="11"/>
  <c r="J189" i="12" s="1"/>
  <c r="AB79" i="11"/>
  <c r="J167" i="12" s="1"/>
  <c r="AB71" i="11"/>
  <c r="J106" i="12" s="1"/>
  <c r="AB63" i="11"/>
  <c r="J75" i="12" s="1"/>
  <c r="AB55" i="11"/>
  <c r="J179" i="12" s="1"/>
  <c r="AB47" i="11"/>
  <c r="J182" i="12" s="1"/>
  <c r="AB39" i="11"/>
  <c r="J214" i="12" s="1"/>
  <c r="AB31" i="11"/>
  <c r="J96" i="12" s="1"/>
  <c r="AB23" i="11"/>
  <c r="J147" i="12" s="1"/>
  <c r="AB15" i="11"/>
  <c r="J245" i="12" s="1"/>
  <c r="AB7" i="11"/>
  <c r="J91" i="12" s="1"/>
  <c r="AB345" i="11"/>
  <c r="J364" i="12" s="1"/>
  <c r="AB337" i="11"/>
  <c r="J362" i="12" s="1"/>
  <c r="AB329" i="11"/>
  <c r="J289" i="12" s="1"/>
  <c r="AB321" i="11"/>
  <c r="J295" i="12" s="1"/>
  <c r="AB313" i="11"/>
  <c r="J104" i="12" s="1"/>
  <c r="AB305" i="11"/>
  <c r="J254" i="12" s="1"/>
  <c r="AB297" i="11"/>
  <c r="J77" i="12" s="1"/>
  <c r="AB289" i="11"/>
  <c r="J47" i="12" s="1"/>
  <c r="AB281" i="11"/>
  <c r="J55" i="12" s="1"/>
  <c r="AB273" i="11"/>
  <c r="J43" i="12" s="1"/>
  <c r="AB265" i="11"/>
  <c r="J48" i="12" s="1"/>
  <c r="AB257" i="11"/>
  <c r="J173" i="12" s="1"/>
  <c r="AB249" i="11"/>
  <c r="J297" i="12" s="1"/>
  <c r="AB241" i="11"/>
  <c r="J220" i="12" s="1"/>
  <c r="AB233" i="11"/>
  <c r="J183" i="12" s="1"/>
  <c r="AB225" i="11"/>
  <c r="J170" i="12" s="1"/>
  <c r="AB217" i="11"/>
  <c r="J224" i="12" s="1"/>
  <c r="AB209" i="11"/>
  <c r="J150" i="12" s="1"/>
  <c r="AB201" i="11"/>
  <c r="J144" i="12" s="1"/>
  <c r="AB193" i="11"/>
  <c r="J121" i="12" s="1"/>
  <c r="AB185" i="11"/>
  <c r="J333" i="12" s="1"/>
  <c r="AB177" i="11"/>
  <c r="J262" i="12" s="1"/>
  <c r="AB169" i="11"/>
  <c r="J164" i="12" s="1"/>
  <c r="AB161" i="11"/>
  <c r="J135" i="12" s="1"/>
  <c r="AB153" i="11"/>
  <c r="J71" i="12" s="1"/>
  <c r="AB145" i="11"/>
  <c r="J357" i="12" s="1"/>
  <c r="AB137" i="11"/>
  <c r="J201" i="12" s="1"/>
  <c r="AB129" i="11"/>
  <c r="J286" i="12" s="1"/>
  <c r="AB121" i="11"/>
  <c r="J265" i="12" s="1"/>
  <c r="AB113" i="11"/>
  <c r="J299" i="12" s="1"/>
  <c r="AB105" i="11"/>
  <c r="J350" i="12" s="1"/>
  <c r="AB97" i="11"/>
  <c r="J196" i="12" s="1"/>
  <c r="AB89" i="11"/>
  <c r="J155" i="12" s="1"/>
  <c r="AB81" i="11"/>
  <c r="J141" i="12" s="1"/>
  <c r="AB73" i="11"/>
  <c r="J69" i="12" s="1"/>
  <c r="AB65" i="11"/>
  <c r="J119" i="12" s="1"/>
  <c r="AB57" i="11"/>
  <c r="J184" i="12" s="1"/>
  <c r="AB49" i="11"/>
  <c r="J310" i="12" s="1"/>
  <c r="AB41" i="11"/>
  <c r="J132" i="12" s="1"/>
  <c r="AB33" i="11"/>
  <c r="J148" i="12" s="1"/>
  <c r="AB25" i="11"/>
  <c r="J113" i="12" s="1"/>
  <c r="AB17" i="11"/>
  <c r="J95" i="12" s="1"/>
  <c r="AB9" i="11"/>
  <c r="J306" i="12" s="1"/>
  <c r="AB350" i="11"/>
  <c r="J259" i="12" s="1"/>
  <c r="AB342" i="11"/>
  <c r="J300" i="12" s="1"/>
  <c r="AB334" i="11"/>
  <c r="J314" i="12" s="1"/>
  <c r="AB318" i="11"/>
  <c r="J255" i="12" s="1"/>
  <c r="AB310" i="11"/>
  <c r="J118" i="12" s="1"/>
  <c r="AB302" i="11"/>
  <c r="J199" i="12" s="1"/>
  <c r="AB294" i="11"/>
  <c r="J51" i="12" s="1"/>
  <c r="AB286" i="11"/>
  <c r="J41" i="12" s="1"/>
  <c r="AB278" i="11"/>
  <c r="J54" i="12" s="1"/>
  <c r="AB270" i="11"/>
  <c r="J42" i="12" s="1"/>
  <c r="AB254" i="11"/>
  <c r="J302" i="12" s="1"/>
  <c r="AB246" i="11"/>
  <c r="J317" i="12" s="1"/>
  <c r="AB238" i="11"/>
  <c r="J191" i="12" s="1"/>
  <c r="AB230" i="11"/>
  <c r="J250" i="12" s="1"/>
  <c r="AB222" i="11"/>
  <c r="J159" i="12" s="1"/>
  <c r="AB214" i="11"/>
  <c r="J219" i="12" s="1"/>
  <c r="AB206" i="11"/>
  <c r="J305" i="12" s="1"/>
  <c r="AB198" i="11"/>
  <c r="J229" i="12" s="1"/>
  <c r="AB190" i="11"/>
  <c r="J293" i="12" s="1"/>
  <c r="AB182" i="11"/>
  <c r="J223" i="12" s="1"/>
  <c r="AB174" i="11"/>
  <c r="J344" i="12" s="1"/>
  <c r="AB166" i="11"/>
  <c r="J87" i="12" s="1"/>
  <c r="AB158" i="11"/>
  <c r="J28" i="12" s="1"/>
  <c r="AB142" i="11"/>
  <c r="J111" i="12" s="1"/>
  <c r="AB134" i="11"/>
  <c r="J322" i="12" s="1"/>
  <c r="AB86" i="11"/>
  <c r="J180" i="12" s="1"/>
  <c r="AB46" i="11"/>
  <c r="J61" i="12" s="1"/>
  <c r="AB22" i="11"/>
  <c r="J74" i="12" s="1"/>
  <c r="AB344" i="11"/>
  <c r="J178" i="12" s="1"/>
  <c r="AB336" i="11"/>
  <c r="J329" i="12" s="1"/>
  <c r="AB328" i="11"/>
  <c r="J323" i="12" s="1"/>
  <c r="AB320" i="11"/>
  <c r="J213" i="12" s="1"/>
  <c r="AB312" i="11"/>
  <c r="J93" i="12" s="1"/>
  <c r="AB304" i="11"/>
  <c r="J222" i="12" s="1"/>
  <c r="AB296" i="11"/>
  <c r="J252" i="12" s="1"/>
  <c r="AB288" i="11"/>
  <c r="J59" i="12" s="1"/>
  <c r="AB280" i="11"/>
  <c r="J32" i="12" s="1"/>
  <c r="AB272" i="11"/>
  <c r="J56" i="12" s="1"/>
  <c r="AB264" i="11"/>
  <c r="J64" i="12" s="1"/>
  <c r="AB256" i="11"/>
  <c r="J225" i="12" s="1"/>
  <c r="AB248" i="11"/>
  <c r="J267" i="12" s="1"/>
  <c r="AB240" i="11"/>
  <c r="J177" i="12" s="1"/>
  <c r="AB232" i="11"/>
  <c r="J198" i="12" s="1"/>
  <c r="AB224" i="11"/>
  <c r="J285" i="12" s="1"/>
  <c r="AB216" i="11"/>
  <c r="J161" i="12" s="1"/>
  <c r="AB208" i="11"/>
  <c r="J335" i="12" s="1"/>
  <c r="AB200" i="11"/>
  <c r="J279" i="12" s="1"/>
  <c r="AB192" i="11"/>
  <c r="J281" i="12" s="1"/>
  <c r="AB184" i="11"/>
  <c r="J342" i="12" s="1"/>
  <c r="AB176" i="11"/>
  <c r="J116" i="12" s="1"/>
  <c r="AB168" i="11"/>
  <c r="J151" i="12" s="1"/>
  <c r="AB160" i="11"/>
  <c r="J210" i="12" s="1"/>
  <c r="AB152" i="11"/>
  <c r="J99" i="12" s="1"/>
  <c r="AB144" i="11"/>
  <c r="J105" i="12" s="1"/>
  <c r="AB136" i="11"/>
  <c r="J294" i="12" s="1"/>
  <c r="AB128" i="11"/>
  <c r="J330" i="12" s="1"/>
  <c r="AB120" i="11"/>
  <c r="J338" i="12" s="1"/>
  <c r="AB112" i="11"/>
  <c r="J235" i="12" s="1"/>
  <c r="AB104" i="11"/>
  <c r="J258" i="12" s="1"/>
  <c r="AB96" i="11"/>
  <c r="J307" i="12" s="1"/>
  <c r="AB88" i="11"/>
  <c r="J110" i="12" s="1"/>
  <c r="AB80" i="11"/>
  <c r="J63" i="12" s="1"/>
  <c r="AB72" i="11"/>
  <c r="J97" i="12" s="1"/>
  <c r="AB64" i="11"/>
  <c r="J92" i="12" s="1"/>
  <c r="AB56" i="11"/>
  <c r="J154" i="12" s="1"/>
  <c r="AB48" i="11"/>
  <c r="J83" i="12" s="1"/>
  <c r="AB40" i="11"/>
  <c r="J353" i="12" s="1"/>
  <c r="AB32" i="11"/>
  <c r="J80" i="12" s="1"/>
  <c r="AB24" i="11"/>
  <c r="J242" i="12" s="1"/>
  <c r="AB16" i="11"/>
  <c r="J153" i="12" s="1"/>
  <c r="AB8" i="11"/>
  <c r="J194" i="12" s="1"/>
  <c r="AB349" i="11"/>
  <c r="J272" i="12" s="1"/>
  <c r="AB341" i="11"/>
  <c r="J274" i="12" s="1"/>
  <c r="AB333" i="11"/>
  <c r="J287" i="12" s="1"/>
  <c r="AB325" i="11"/>
  <c r="J122" i="12" s="1"/>
  <c r="AB317" i="11"/>
  <c r="J221" i="12" s="1"/>
  <c r="AB309" i="11"/>
  <c r="J68" i="12" s="1"/>
  <c r="AB301" i="11"/>
  <c r="J103" i="12" s="1"/>
  <c r="AB293" i="11"/>
  <c r="J23" i="12" s="1"/>
  <c r="AB285" i="11"/>
  <c r="J33" i="12" s="1"/>
  <c r="AB277" i="11"/>
  <c r="J58" i="12" s="1"/>
  <c r="AB269" i="11"/>
  <c r="J46" i="12" s="1"/>
  <c r="AB253" i="11"/>
  <c r="J288" i="12" s="1"/>
  <c r="AB245" i="11"/>
  <c r="J211" i="12" s="1"/>
  <c r="AB237" i="11"/>
  <c r="J251" i="12" s="1"/>
  <c r="AB229" i="11"/>
  <c r="J313" i="12" s="1"/>
  <c r="AB221" i="11"/>
  <c r="J143" i="12" s="1"/>
  <c r="AB213" i="11"/>
  <c r="J204" i="12" s="1"/>
  <c r="AB205" i="11"/>
  <c r="J291" i="12" s="1"/>
  <c r="AB197" i="11"/>
  <c r="J328" i="12" s="1"/>
  <c r="AB189" i="11"/>
  <c r="J269" i="12" s="1"/>
  <c r="AB181" i="11"/>
  <c r="J334" i="12" s="1"/>
  <c r="AB173" i="11"/>
  <c r="J315" i="12" s="1"/>
  <c r="AB165" i="11"/>
  <c r="J337" i="12" s="1"/>
  <c r="AB157" i="11"/>
  <c r="J100" i="12" s="1"/>
  <c r="AB149" i="11"/>
  <c r="J24" i="12" s="1"/>
  <c r="AB141" i="11"/>
  <c r="J263" i="12" s="1"/>
  <c r="AB133" i="11"/>
  <c r="J130" i="12" s="1"/>
  <c r="AB125" i="11"/>
  <c r="J325" i="12" s="1"/>
  <c r="AB117" i="11"/>
  <c r="J31" i="12" s="1"/>
  <c r="AB101" i="11"/>
  <c r="J126" i="12" s="1"/>
  <c r="AB93" i="11"/>
  <c r="J112" i="12" s="1"/>
  <c r="AB85" i="11"/>
  <c r="J172" i="12" s="1"/>
  <c r="AB77" i="11"/>
  <c r="J200" i="12" s="1"/>
  <c r="AB69" i="11"/>
  <c r="J241" i="12" s="1"/>
  <c r="AB61" i="11"/>
  <c r="J303" i="12" s="1"/>
  <c r="AB53" i="11"/>
  <c r="J257" i="12" s="1"/>
  <c r="AB45" i="11"/>
  <c r="J275" i="12" s="1"/>
  <c r="AB37" i="11"/>
  <c r="J156" i="12" s="1"/>
  <c r="AB29" i="11"/>
  <c r="J231" i="12" s="1"/>
  <c r="AB21" i="11"/>
  <c r="J228" i="12" s="1"/>
  <c r="AB13" i="11"/>
  <c r="J44" i="12" s="1"/>
  <c r="AB346" i="11"/>
  <c r="J109" i="12" s="1"/>
  <c r="AB338" i="11"/>
  <c r="J138" i="12" s="1"/>
  <c r="AB330" i="11"/>
  <c r="J81" i="12" s="1"/>
  <c r="AB322" i="11"/>
  <c r="J190" i="12" s="1"/>
  <c r="AB314" i="11"/>
  <c r="J79" i="12" s="1"/>
  <c r="AB306" i="11"/>
  <c r="J202" i="12" s="1"/>
  <c r="AB298" i="11"/>
  <c r="J102" i="12" s="1"/>
  <c r="AB290" i="11"/>
  <c r="J36" i="12" s="1"/>
  <c r="AB282" i="11"/>
  <c r="J65" i="12" s="1"/>
  <c r="AB274" i="11"/>
  <c r="J45" i="12" s="1"/>
  <c r="AB266" i="11"/>
  <c r="J53" i="12" s="1"/>
  <c r="AB258" i="11"/>
  <c r="J193" i="12" s="1"/>
  <c r="AB250" i="11"/>
  <c r="J208" i="12" s="1"/>
  <c r="AB242" i="11"/>
  <c r="J90" i="12" s="1"/>
  <c r="AB234" i="11"/>
  <c r="J237" i="12" s="1"/>
  <c r="AB226" i="11"/>
  <c r="J301" i="12" s="1"/>
  <c r="AB218" i="11"/>
  <c r="J215" i="12" s="1"/>
  <c r="AB210" i="11"/>
  <c r="J114" i="12" s="1"/>
  <c r="AB202" i="11"/>
  <c r="J107" i="12" s="1"/>
  <c r="AB194" i="11"/>
  <c r="J216" i="12" s="1"/>
  <c r="AB186" i="11"/>
  <c r="J136" i="12" s="1"/>
  <c r="AB178" i="11"/>
  <c r="J336" i="12" s="1"/>
  <c r="AB170" i="11"/>
  <c r="J152" i="12" s="1"/>
  <c r="AB162" i="11"/>
  <c r="J282" i="12" s="1"/>
  <c r="AB154" i="11"/>
  <c r="J39" i="12" s="1"/>
  <c r="AB146" i="11"/>
  <c r="J326" i="12" s="1"/>
  <c r="AB138" i="11"/>
  <c r="J203" i="12" s="1"/>
  <c r="AB130" i="11"/>
  <c r="J70" i="12" s="1"/>
  <c r="AB122" i="11"/>
  <c r="J316" i="12" s="1"/>
  <c r="AB114" i="11"/>
  <c r="J284" i="12" s="1"/>
  <c r="AB106" i="11"/>
  <c r="J311" i="12" s="1"/>
  <c r="AB98" i="11"/>
  <c r="J243" i="12" s="1"/>
  <c r="AB90" i="11"/>
  <c r="J187" i="12" s="1"/>
  <c r="AB82" i="11"/>
  <c r="J120" i="12" s="1"/>
  <c r="AB74" i="11"/>
  <c r="J142" i="12" s="1"/>
  <c r="AB66" i="11"/>
  <c r="J76" i="12" s="1"/>
  <c r="AB58" i="11"/>
  <c r="J238" i="12" s="1"/>
  <c r="AB50" i="11"/>
  <c r="J205" i="12" s="1"/>
  <c r="AB42" i="11"/>
  <c r="J290" i="12" s="1"/>
  <c r="AB34" i="11"/>
  <c r="J298" i="12" s="1"/>
  <c r="AB26" i="11"/>
  <c r="J192" i="12" s="1"/>
  <c r="AB18" i="11"/>
  <c r="J324" i="12" s="1"/>
  <c r="AB10" i="11"/>
  <c r="J351" i="12" s="1"/>
  <c r="AB126" i="11"/>
  <c r="J320" i="12" s="1"/>
  <c r="AB118" i="11"/>
  <c r="J157" i="12" s="1"/>
  <c r="AB102" i="11"/>
  <c r="J195" i="12" s="1"/>
  <c r="AB94" i="11"/>
  <c r="J174" i="12" s="1"/>
  <c r="AB78" i="11"/>
  <c r="J348" i="12" s="1"/>
  <c r="AB62" i="11"/>
  <c r="J171" i="12" s="1"/>
  <c r="AB54" i="11"/>
  <c r="J133" i="12" s="1"/>
  <c r="AB38" i="11"/>
  <c r="J321" i="12" s="1"/>
  <c r="AB30" i="11"/>
  <c r="J218" i="12" s="1"/>
  <c r="AB14" i="11"/>
  <c r="J176" i="12" s="1"/>
  <c r="AB347" i="11"/>
  <c r="J270" i="12" s="1"/>
  <c r="AB339" i="11"/>
  <c r="J134" i="12" s="1"/>
  <c r="AB331" i="11"/>
  <c r="J166" i="12" s="1"/>
  <c r="AB323" i="11"/>
  <c r="J227" i="12" s="1"/>
  <c r="AB315" i="11"/>
  <c r="J339" i="12" s="1"/>
  <c r="AB307" i="11"/>
  <c r="J345" i="12" s="1"/>
  <c r="AB299" i="11"/>
  <c r="J253" i="12" s="1"/>
  <c r="AB291" i="11"/>
  <c r="J67" i="12" s="1"/>
  <c r="AB283" i="11"/>
  <c r="J26" i="12" s="1"/>
  <c r="AB275" i="11"/>
  <c r="J22" i="12" s="1"/>
  <c r="AB267" i="11"/>
  <c r="J34" i="12" s="1"/>
  <c r="AB259" i="11"/>
  <c r="J327" i="12" s="1"/>
  <c r="AB251" i="11"/>
  <c r="J186" i="12" s="1"/>
  <c r="AB243" i="11"/>
  <c r="J273" i="12" s="1"/>
  <c r="AB235" i="11"/>
  <c r="J217" i="12" s="1"/>
  <c r="AB227" i="11"/>
  <c r="J346" i="12" s="1"/>
  <c r="AB219" i="11"/>
  <c r="J206" i="12" s="1"/>
  <c r="AB211" i="11"/>
  <c r="J137" i="12" s="1"/>
  <c r="AB203" i="11"/>
  <c r="J131" i="12" s="1"/>
  <c r="AB195" i="11"/>
  <c r="J283" i="12" s="1"/>
  <c r="AB187" i="11"/>
  <c r="J125" i="12" s="1"/>
  <c r="AB179" i="11"/>
  <c r="J304" i="12" s="1"/>
  <c r="AB171" i="11"/>
  <c r="J123" i="12" s="1"/>
  <c r="AB163" i="11"/>
  <c r="J145" i="12" s="1"/>
  <c r="AB155" i="11"/>
  <c r="J280" i="12" s="1"/>
  <c r="AB147" i="11"/>
  <c r="J29" i="12" s="1"/>
  <c r="AB139" i="11"/>
  <c r="J158" i="12" s="1"/>
  <c r="AB131" i="11"/>
  <c r="J343" i="12" s="1"/>
  <c r="AB123" i="11"/>
  <c r="J318" i="12" s="1"/>
  <c r="AB115" i="11"/>
  <c r="J268" i="12" s="1"/>
  <c r="AB107" i="11"/>
  <c r="J247" i="12" s="1"/>
  <c r="AB99" i="11"/>
  <c r="J163" i="12" s="1"/>
  <c r="AB91" i="11"/>
  <c r="J84" i="12" s="1"/>
  <c r="AB83" i="11"/>
  <c r="J57" i="12" s="1"/>
  <c r="AB75" i="11"/>
  <c r="J168" i="12" s="1"/>
  <c r="AB67" i="11"/>
  <c r="J226" i="12" s="1"/>
  <c r="AB59" i="11"/>
  <c r="J234" i="12" s="1"/>
  <c r="AB51" i="11"/>
  <c r="J149" i="12" s="1"/>
  <c r="AB43" i="11"/>
  <c r="J292" i="12" s="1"/>
  <c r="AB35" i="11"/>
  <c r="J212" i="12" s="1"/>
  <c r="AB27" i="11"/>
  <c r="J117" i="12" s="1"/>
  <c r="AB19" i="11"/>
  <c r="J236" i="12" s="1"/>
  <c r="AB11" i="11"/>
  <c r="J319" i="12" s="1"/>
  <c r="G7" i="11" l="1"/>
  <c r="H7" i="11"/>
  <c r="I7" i="11"/>
  <c r="G8" i="11"/>
  <c r="H8" i="11"/>
  <c r="I8" i="11"/>
  <c r="G9" i="11"/>
  <c r="H9" i="11"/>
  <c r="I9" i="11"/>
  <c r="G10" i="11"/>
  <c r="H10" i="11"/>
  <c r="I10" i="11"/>
  <c r="G11" i="11"/>
  <c r="H11" i="11"/>
  <c r="I11" i="11"/>
  <c r="G12" i="11"/>
  <c r="H12" i="11"/>
  <c r="I12" i="11"/>
  <c r="G13" i="11"/>
  <c r="H13" i="11"/>
  <c r="I13" i="11"/>
  <c r="G14" i="11"/>
  <c r="H14" i="11"/>
  <c r="I14" i="11"/>
  <c r="G15" i="11"/>
  <c r="H15" i="11"/>
  <c r="I15" i="11"/>
  <c r="G16" i="11"/>
  <c r="H16" i="11"/>
  <c r="I16" i="11"/>
  <c r="G17" i="11"/>
  <c r="H17" i="11"/>
  <c r="I17" i="11"/>
  <c r="G18" i="11"/>
  <c r="H18" i="11"/>
  <c r="I18" i="11"/>
  <c r="G19" i="11"/>
  <c r="H19" i="11"/>
  <c r="I19" i="11"/>
  <c r="G20" i="11"/>
  <c r="H20" i="11"/>
  <c r="I20" i="11"/>
  <c r="G21" i="11"/>
  <c r="H21" i="11"/>
  <c r="I21" i="11"/>
  <c r="G22" i="11"/>
  <c r="H22" i="11"/>
  <c r="I22" i="11"/>
  <c r="G23" i="11"/>
  <c r="H23" i="11"/>
  <c r="I23" i="11"/>
  <c r="G24" i="11"/>
  <c r="H24" i="11"/>
  <c r="I24" i="11"/>
  <c r="G25" i="11"/>
  <c r="H25" i="11"/>
  <c r="I25" i="11"/>
  <c r="G26" i="11"/>
  <c r="H26" i="11"/>
  <c r="I26" i="11"/>
  <c r="G27" i="11"/>
  <c r="H27" i="11"/>
  <c r="I27" i="11"/>
  <c r="G28" i="11"/>
  <c r="H28" i="11"/>
  <c r="I28" i="11"/>
  <c r="G29" i="11"/>
  <c r="H29" i="11"/>
  <c r="I29" i="11"/>
  <c r="G30" i="11"/>
  <c r="H30" i="11"/>
  <c r="I30" i="11"/>
  <c r="G31" i="11"/>
  <c r="H31" i="11"/>
  <c r="I31" i="11"/>
  <c r="G32" i="11"/>
  <c r="H32" i="11"/>
  <c r="I32" i="11"/>
  <c r="G33" i="11"/>
  <c r="H33" i="11"/>
  <c r="I33" i="11"/>
  <c r="G34" i="11"/>
  <c r="H34" i="11"/>
  <c r="I34" i="11"/>
  <c r="G35" i="11"/>
  <c r="H35" i="11"/>
  <c r="I35" i="11"/>
  <c r="G36" i="11"/>
  <c r="H36" i="11"/>
  <c r="I36" i="11"/>
  <c r="G37" i="11"/>
  <c r="H37" i="11"/>
  <c r="I37" i="11"/>
  <c r="G38" i="11"/>
  <c r="H38" i="11"/>
  <c r="I38" i="11"/>
  <c r="G39" i="11"/>
  <c r="H39" i="11"/>
  <c r="I39" i="11"/>
  <c r="G40" i="11"/>
  <c r="H40" i="11"/>
  <c r="I40" i="11"/>
  <c r="G41" i="11"/>
  <c r="H41" i="11"/>
  <c r="I41" i="11"/>
  <c r="G42" i="11"/>
  <c r="H42" i="11"/>
  <c r="I42" i="11"/>
  <c r="G43" i="11"/>
  <c r="H43" i="11"/>
  <c r="I43" i="11"/>
  <c r="G44" i="11"/>
  <c r="H44" i="11"/>
  <c r="I44" i="11"/>
  <c r="G45" i="11"/>
  <c r="H45" i="11"/>
  <c r="I45" i="11"/>
  <c r="G46" i="11"/>
  <c r="H46" i="11"/>
  <c r="I46" i="11"/>
  <c r="G47" i="11"/>
  <c r="H47" i="11"/>
  <c r="I47" i="11"/>
  <c r="G48" i="11"/>
  <c r="H48" i="11"/>
  <c r="I48" i="11"/>
  <c r="G49" i="11"/>
  <c r="H49" i="11"/>
  <c r="I49" i="11"/>
  <c r="G50" i="11"/>
  <c r="H50" i="11"/>
  <c r="I50" i="11"/>
  <c r="G51" i="11"/>
  <c r="H51" i="11"/>
  <c r="I51" i="11"/>
  <c r="G52" i="11"/>
  <c r="H52" i="11"/>
  <c r="I52" i="11"/>
  <c r="G53" i="11"/>
  <c r="H53" i="11"/>
  <c r="I53" i="11"/>
  <c r="G54" i="11"/>
  <c r="H54" i="11"/>
  <c r="I54" i="11"/>
  <c r="G55" i="11"/>
  <c r="H55" i="11"/>
  <c r="I55" i="11"/>
  <c r="G56" i="11"/>
  <c r="H56" i="11"/>
  <c r="I56" i="11"/>
  <c r="G57" i="11"/>
  <c r="H57" i="11"/>
  <c r="I57" i="11"/>
  <c r="G58" i="11"/>
  <c r="H58" i="11"/>
  <c r="I58" i="11"/>
  <c r="G59" i="11"/>
  <c r="H59" i="11"/>
  <c r="I59" i="11"/>
  <c r="G60" i="11"/>
  <c r="H60" i="11"/>
  <c r="I60" i="11"/>
  <c r="G61" i="11"/>
  <c r="H61" i="11"/>
  <c r="I61" i="11"/>
  <c r="G62" i="11"/>
  <c r="H62" i="11"/>
  <c r="I62" i="11"/>
  <c r="G63" i="11"/>
  <c r="H63" i="11"/>
  <c r="I63" i="11"/>
  <c r="G64" i="11"/>
  <c r="H64" i="11"/>
  <c r="I64" i="11"/>
  <c r="G65" i="11"/>
  <c r="H65" i="11"/>
  <c r="I65" i="11"/>
  <c r="G66" i="11"/>
  <c r="H66" i="11"/>
  <c r="I66" i="11"/>
  <c r="G67" i="11"/>
  <c r="H67" i="11"/>
  <c r="I67" i="11"/>
  <c r="G68" i="11"/>
  <c r="H68" i="11"/>
  <c r="I68" i="11"/>
  <c r="G69" i="11"/>
  <c r="H69" i="11"/>
  <c r="I69" i="11"/>
  <c r="G70" i="11"/>
  <c r="H70" i="11"/>
  <c r="I70" i="11"/>
  <c r="G71" i="11"/>
  <c r="H71" i="11"/>
  <c r="I71" i="11"/>
  <c r="G72" i="11"/>
  <c r="H72" i="11"/>
  <c r="I72" i="11"/>
  <c r="G73" i="11"/>
  <c r="H73" i="11"/>
  <c r="I73" i="11"/>
  <c r="G74" i="11"/>
  <c r="H74" i="11"/>
  <c r="I74" i="11"/>
  <c r="G75" i="11"/>
  <c r="H75" i="11"/>
  <c r="I75" i="11"/>
  <c r="G76" i="11"/>
  <c r="H76" i="11"/>
  <c r="I76" i="11"/>
  <c r="G77" i="11"/>
  <c r="H77" i="11"/>
  <c r="I77" i="11"/>
  <c r="G78" i="11"/>
  <c r="H78" i="11"/>
  <c r="I78" i="11"/>
  <c r="G79" i="11"/>
  <c r="H79" i="11"/>
  <c r="I79" i="11"/>
  <c r="G80" i="11"/>
  <c r="H80" i="11"/>
  <c r="I80" i="11"/>
  <c r="G81" i="11"/>
  <c r="H81" i="11"/>
  <c r="I81" i="11"/>
  <c r="G82" i="11"/>
  <c r="H82" i="11"/>
  <c r="I82" i="11"/>
  <c r="G83" i="11"/>
  <c r="H83" i="11"/>
  <c r="I83" i="11"/>
  <c r="G84" i="11"/>
  <c r="H84" i="11"/>
  <c r="I84" i="11"/>
  <c r="G85" i="11"/>
  <c r="H85" i="11"/>
  <c r="I85" i="11"/>
  <c r="G86" i="11"/>
  <c r="H86" i="11"/>
  <c r="I86" i="11"/>
  <c r="G87" i="11"/>
  <c r="H87" i="11"/>
  <c r="I87" i="11"/>
  <c r="G88" i="11"/>
  <c r="H88" i="11"/>
  <c r="I88" i="11"/>
  <c r="G89" i="11"/>
  <c r="H89" i="11"/>
  <c r="I89" i="11"/>
  <c r="G90" i="11"/>
  <c r="H90" i="11"/>
  <c r="I90" i="11"/>
  <c r="G91" i="11"/>
  <c r="H91" i="11"/>
  <c r="I91" i="11"/>
  <c r="G92" i="11"/>
  <c r="H92" i="11"/>
  <c r="I92" i="11"/>
  <c r="G93" i="11"/>
  <c r="H93" i="11"/>
  <c r="I93" i="11"/>
  <c r="G94" i="11"/>
  <c r="H94" i="11"/>
  <c r="I94" i="11"/>
  <c r="G95" i="11"/>
  <c r="H95" i="11"/>
  <c r="I95" i="11"/>
  <c r="G96" i="11"/>
  <c r="H96" i="11"/>
  <c r="I96" i="11"/>
  <c r="G97" i="11"/>
  <c r="H97" i="11"/>
  <c r="I97" i="11"/>
  <c r="G98" i="11"/>
  <c r="H98" i="11"/>
  <c r="I98" i="11"/>
  <c r="G99" i="11"/>
  <c r="H99" i="11"/>
  <c r="I99" i="11"/>
  <c r="G100" i="11"/>
  <c r="H100" i="11"/>
  <c r="I100" i="11"/>
  <c r="G101" i="11"/>
  <c r="H101" i="11"/>
  <c r="I101" i="11"/>
  <c r="G102" i="11"/>
  <c r="H102" i="11"/>
  <c r="I102" i="11"/>
  <c r="G103" i="11"/>
  <c r="H103" i="11"/>
  <c r="I103" i="11"/>
  <c r="G104" i="11"/>
  <c r="H104" i="11"/>
  <c r="I104" i="11"/>
  <c r="G105" i="11"/>
  <c r="H105" i="11"/>
  <c r="I105" i="11"/>
  <c r="G106" i="11"/>
  <c r="H106" i="11"/>
  <c r="I106" i="11"/>
  <c r="G107" i="11"/>
  <c r="H107" i="11"/>
  <c r="I107" i="11"/>
  <c r="G108" i="11"/>
  <c r="H108" i="11"/>
  <c r="I108" i="11"/>
  <c r="G109" i="11"/>
  <c r="H109" i="11"/>
  <c r="I109" i="11"/>
  <c r="G110" i="11"/>
  <c r="H110" i="11"/>
  <c r="I110" i="11"/>
  <c r="G111" i="11"/>
  <c r="H111" i="11"/>
  <c r="I111" i="11"/>
  <c r="G112" i="11"/>
  <c r="H112" i="11"/>
  <c r="I112" i="11"/>
  <c r="G113" i="11"/>
  <c r="H113" i="11"/>
  <c r="I113" i="11"/>
  <c r="G114" i="11"/>
  <c r="H114" i="11"/>
  <c r="I114" i="11"/>
  <c r="G115" i="11"/>
  <c r="H115" i="11"/>
  <c r="I115" i="11"/>
  <c r="G116" i="11"/>
  <c r="H116" i="11"/>
  <c r="I116" i="11"/>
  <c r="G117" i="11"/>
  <c r="H117" i="11"/>
  <c r="I117" i="11"/>
  <c r="G118" i="11"/>
  <c r="H118" i="11"/>
  <c r="I118" i="11"/>
  <c r="G119" i="11"/>
  <c r="H119" i="11"/>
  <c r="I119" i="11"/>
  <c r="G120" i="11"/>
  <c r="H120" i="11"/>
  <c r="I120" i="11"/>
  <c r="G121" i="11"/>
  <c r="H121" i="11"/>
  <c r="I121" i="11"/>
  <c r="G122" i="11"/>
  <c r="H122" i="11"/>
  <c r="I122" i="11"/>
  <c r="G123" i="11"/>
  <c r="H123" i="11"/>
  <c r="I123" i="11"/>
  <c r="G124" i="11"/>
  <c r="H124" i="11"/>
  <c r="I124" i="11"/>
  <c r="G125" i="11"/>
  <c r="H125" i="11"/>
  <c r="I125" i="11"/>
  <c r="G126" i="11"/>
  <c r="H126" i="11"/>
  <c r="I126" i="11"/>
  <c r="G127" i="11"/>
  <c r="H127" i="11"/>
  <c r="I127" i="11"/>
  <c r="G128" i="11"/>
  <c r="H128" i="11"/>
  <c r="I128" i="11"/>
  <c r="G129" i="11"/>
  <c r="H129" i="11"/>
  <c r="I129" i="11"/>
  <c r="G130" i="11"/>
  <c r="H130" i="11"/>
  <c r="I130" i="11"/>
  <c r="G131" i="11"/>
  <c r="H131" i="11"/>
  <c r="I131" i="11"/>
  <c r="G132" i="11"/>
  <c r="H132" i="11"/>
  <c r="I132" i="11"/>
  <c r="G133" i="11"/>
  <c r="H133" i="11"/>
  <c r="I133" i="11"/>
  <c r="G134" i="11"/>
  <c r="H134" i="11"/>
  <c r="I134" i="11"/>
  <c r="G135" i="11"/>
  <c r="H135" i="11"/>
  <c r="I135" i="11"/>
  <c r="G136" i="11"/>
  <c r="H136" i="11"/>
  <c r="I136" i="11"/>
  <c r="G137" i="11"/>
  <c r="H137" i="11"/>
  <c r="I137" i="11"/>
  <c r="G138" i="11"/>
  <c r="H138" i="11"/>
  <c r="I138" i="11"/>
  <c r="G139" i="11"/>
  <c r="H139" i="11"/>
  <c r="I139" i="11"/>
  <c r="G140" i="11"/>
  <c r="H140" i="11"/>
  <c r="I140" i="11"/>
  <c r="G141" i="11"/>
  <c r="H141" i="11"/>
  <c r="I141" i="11"/>
  <c r="G142" i="11"/>
  <c r="H142" i="11"/>
  <c r="I142" i="11"/>
  <c r="G143" i="11"/>
  <c r="H143" i="11"/>
  <c r="I143" i="11"/>
  <c r="G144" i="11"/>
  <c r="H144" i="11"/>
  <c r="I144" i="11"/>
  <c r="G145" i="11"/>
  <c r="H145" i="11"/>
  <c r="I145" i="11"/>
  <c r="G146" i="11"/>
  <c r="H146" i="11"/>
  <c r="I146" i="11"/>
  <c r="G147" i="11"/>
  <c r="H147" i="11"/>
  <c r="I147" i="11"/>
  <c r="G148" i="11"/>
  <c r="H148" i="11"/>
  <c r="I148" i="11"/>
  <c r="G149" i="11"/>
  <c r="H149" i="11"/>
  <c r="I149" i="11"/>
  <c r="G150" i="11"/>
  <c r="H150" i="11"/>
  <c r="I150" i="11"/>
  <c r="G151" i="11"/>
  <c r="H151" i="11"/>
  <c r="I151" i="11"/>
  <c r="G152" i="11"/>
  <c r="H152" i="11"/>
  <c r="I152" i="11"/>
  <c r="G153" i="11"/>
  <c r="H153" i="11"/>
  <c r="I153" i="11"/>
  <c r="G154" i="11"/>
  <c r="H154" i="11"/>
  <c r="I154" i="11"/>
  <c r="G155" i="11"/>
  <c r="H155" i="11"/>
  <c r="I155" i="11"/>
  <c r="G156" i="11"/>
  <c r="H156" i="11"/>
  <c r="I156" i="11"/>
  <c r="G157" i="11"/>
  <c r="H157" i="11"/>
  <c r="I157" i="11"/>
  <c r="G158" i="11"/>
  <c r="H158" i="11"/>
  <c r="I158" i="11"/>
  <c r="G159" i="11"/>
  <c r="H159" i="11"/>
  <c r="I159" i="11"/>
  <c r="G160" i="11"/>
  <c r="H160" i="11"/>
  <c r="I160" i="11"/>
  <c r="G161" i="11"/>
  <c r="H161" i="11"/>
  <c r="I161" i="11"/>
  <c r="G162" i="11"/>
  <c r="H162" i="11"/>
  <c r="I162" i="11"/>
  <c r="G163" i="11"/>
  <c r="H163" i="11"/>
  <c r="I163" i="11"/>
  <c r="G164" i="11"/>
  <c r="H164" i="11"/>
  <c r="I164" i="11"/>
  <c r="G165" i="11"/>
  <c r="H165" i="11"/>
  <c r="I165" i="11"/>
  <c r="G166" i="11"/>
  <c r="H166" i="11"/>
  <c r="I166" i="11"/>
  <c r="G167" i="11"/>
  <c r="H167" i="11"/>
  <c r="I167" i="11"/>
  <c r="G168" i="11"/>
  <c r="H168" i="11"/>
  <c r="I168" i="11"/>
  <c r="G169" i="11"/>
  <c r="H169" i="11"/>
  <c r="I169" i="11"/>
  <c r="G170" i="11"/>
  <c r="H170" i="11"/>
  <c r="I170" i="11"/>
  <c r="G171" i="11"/>
  <c r="H171" i="11"/>
  <c r="I171" i="11"/>
  <c r="G172" i="11"/>
  <c r="H172" i="11"/>
  <c r="I172" i="11"/>
  <c r="G173" i="11"/>
  <c r="H173" i="11"/>
  <c r="I173" i="11"/>
  <c r="G174" i="11"/>
  <c r="H174" i="11"/>
  <c r="I174" i="11"/>
  <c r="G175" i="11"/>
  <c r="H175" i="11"/>
  <c r="I175" i="11"/>
  <c r="G176" i="11"/>
  <c r="H176" i="11"/>
  <c r="I176" i="11"/>
  <c r="G177" i="11"/>
  <c r="H177" i="11"/>
  <c r="I177" i="11"/>
  <c r="G178" i="11"/>
  <c r="H178" i="11"/>
  <c r="I178" i="11"/>
  <c r="G179" i="11"/>
  <c r="H179" i="11"/>
  <c r="I179" i="11"/>
  <c r="G180" i="11"/>
  <c r="H180" i="11"/>
  <c r="I180" i="11"/>
  <c r="G181" i="11"/>
  <c r="H181" i="11"/>
  <c r="I181" i="11"/>
  <c r="G182" i="11"/>
  <c r="H182" i="11"/>
  <c r="I182" i="11"/>
  <c r="G183" i="11"/>
  <c r="H183" i="11"/>
  <c r="I183" i="11"/>
  <c r="G184" i="11"/>
  <c r="H184" i="11"/>
  <c r="I184" i="11"/>
  <c r="G185" i="11"/>
  <c r="H185" i="11"/>
  <c r="I185" i="11"/>
  <c r="G186" i="11"/>
  <c r="H186" i="11"/>
  <c r="I186" i="11"/>
  <c r="G187" i="11"/>
  <c r="H187" i="11"/>
  <c r="I187" i="11"/>
  <c r="G188" i="11"/>
  <c r="H188" i="11"/>
  <c r="I188" i="11"/>
  <c r="G189" i="11"/>
  <c r="H189" i="11"/>
  <c r="I189" i="11"/>
  <c r="G190" i="11"/>
  <c r="H190" i="11"/>
  <c r="I190" i="11"/>
  <c r="G191" i="11"/>
  <c r="H191" i="11"/>
  <c r="I191" i="11"/>
  <c r="G192" i="11"/>
  <c r="H192" i="11"/>
  <c r="I192" i="11"/>
  <c r="G193" i="11"/>
  <c r="H193" i="11"/>
  <c r="I193" i="11"/>
  <c r="G194" i="11"/>
  <c r="H194" i="11"/>
  <c r="I194" i="11"/>
  <c r="G195" i="11"/>
  <c r="H195" i="11"/>
  <c r="I195" i="11"/>
  <c r="G196" i="11"/>
  <c r="H196" i="11"/>
  <c r="I196" i="11"/>
  <c r="G197" i="11"/>
  <c r="H197" i="11"/>
  <c r="I197" i="11"/>
  <c r="G198" i="11"/>
  <c r="H198" i="11"/>
  <c r="I198" i="11"/>
  <c r="G199" i="11"/>
  <c r="H199" i="11"/>
  <c r="I199" i="11"/>
  <c r="G200" i="11"/>
  <c r="H200" i="11"/>
  <c r="I200" i="11"/>
  <c r="G201" i="11"/>
  <c r="H201" i="11"/>
  <c r="I201" i="11"/>
  <c r="G202" i="11"/>
  <c r="H202" i="11"/>
  <c r="I202" i="11"/>
  <c r="G203" i="11"/>
  <c r="H203" i="11"/>
  <c r="I203" i="11"/>
  <c r="G204" i="11"/>
  <c r="H204" i="11"/>
  <c r="I204" i="11"/>
  <c r="G205" i="11"/>
  <c r="H205" i="11"/>
  <c r="I205" i="11"/>
  <c r="G206" i="11"/>
  <c r="H206" i="11"/>
  <c r="I206" i="11"/>
  <c r="G207" i="11"/>
  <c r="H207" i="11"/>
  <c r="I207" i="11"/>
  <c r="G208" i="11"/>
  <c r="H208" i="11"/>
  <c r="I208" i="11"/>
  <c r="G209" i="11"/>
  <c r="H209" i="11"/>
  <c r="I209" i="11"/>
  <c r="G210" i="11"/>
  <c r="H210" i="11"/>
  <c r="I210" i="11"/>
  <c r="G211" i="11"/>
  <c r="H211" i="11"/>
  <c r="I211" i="11"/>
  <c r="G212" i="11"/>
  <c r="H212" i="11"/>
  <c r="I212" i="11"/>
  <c r="G213" i="11"/>
  <c r="H213" i="11"/>
  <c r="I213" i="11"/>
  <c r="G214" i="11"/>
  <c r="H214" i="11"/>
  <c r="I214" i="11"/>
  <c r="G215" i="11"/>
  <c r="H215" i="11"/>
  <c r="I215" i="11"/>
  <c r="G216" i="11"/>
  <c r="H216" i="11"/>
  <c r="I216" i="11"/>
  <c r="G217" i="11"/>
  <c r="H217" i="11"/>
  <c r="I217" i="11"/>
  <c r="G218" i="11"/>
  <c r="H218" i="11"/>
  <c r="I218" i="11"/>
  <c r="G219" i="11"/>
  <c r="H219" i="11"/>
  <c r="I219" i="11"/>
  <c r="G220" i="11"/>
  <c r="H220" i="11"/>
  <c r="I220" i="11"/>
  <c r="G221" i="11"/>
  <c r="H221" i="11"/>
  <c r="I221" i="11"/>
  <c r="G222" i="11"/>
  <c r="H222" i="11"/>
  <c r="I222" i="11"/>
  <c r="G223" i="11"/>
  <c r="H223" i="11"/>
  <c r="I223" i="11"/>
  <c r="G224" i="11"/>
  <c r="H224" i="11"/>
  <c r="I224" i="11"/>
  <c r="G225" i="11"/>
  <c r="H225" i="11"/>
  <c r="I225" i="11"/>
  <c r="G226" i="11"/>
  <c r="H226" i="11"/>
  <c r="I226" i="11"/>
  <c r="G227" i="11"/>
  <c r="H227" i="11"/>
  <c r="I227" i="11"/>
  <c r="G228" i="11"/>
  <c r="H228" i="11"/>
  <c r="I228" i="11"/>
  <c r="G229" i="11"/>
  <c r="H229" i="11"/>
  <c r="I229" i="11"/>
  <c r="G230" i="11"/>
  <c r="H230" i="11"/>
  <c r="I230" i="11"/>
  <c r="G231" i="11"/>
  <c r="H231" i="11"/>
  <c r="I231" i="11"/>
  <c r="G232" i="11"/>
  <c r="H232" i="11"/>
  <c r="I232" i="11"/>
  <c r="G233" i="11"/>
  <c r="H233" i="11"/>
  <c r="I233" i="11"/>
  <c r="G234" i="11"/>
  <c r="H234" i="11"/>
  <c r="I234" i="11"/>
  <c r="G235" i="11"/>
  <c r="H235" i="11"/>
  <c r="I235" i="11"/>
  <c r="G236" i="11"/>
  <c r="H236" i="11"/>
  <c r="I236" i="11"/>
  <c r="G237" i="11"/>
  <c r="H237" i="11"/>
  <c r="I237" i="11"/>
  <c r="G238" i="11"/>
  <c r="H238" i="11"/>
  <c r="I238" i="11"/>
  <c r="G239" i="11"/>
  <c r="H239" i="11"/>
  <c r="I239" i="11"/>
  <c r="G240" i="11"/>
  <c r="H240" i="11"/>
  <c r="I240" i="11"/>
  <c r="G241" i="11"/>
  <c r="H241" i="11"/>
  <c r="I241" i="11"/>
  <c r="G242" i="11"/>
  <c r="H242" i="11"/>
  <c r="I242" i="11"/>
  <c r="G243" i="11"/>
  <c r="H243" i="11"/>
  <c r="I243" i="11"/>
  <c r="G244" i="11"/>
  <c r="H244" i="11"/>
  <c r="I244" i="11"/>
  <c r="G245" i="11"/>
  <c r="H245" i="11"/>
  <c r="I245" i="11"/>
  <c r="G246" i="11"/>
  <c r="H246" i="11"/>
  <c r="I246" i="11"/>
  <c r="G247" i="11"/>
  <c r="H247" i="11"/>
  <c r="I247" i="11"/>
  <c r="G248" i="11"/>
  <c r="H248" i="11"/>
  <c r="I248" i="11"/>
  <c r="G249" i="11"/>
  <c r="H249" i="11"/>
  <c r="I249" i="11"/>
  <c r="G250" i="11"/>
  <c r="H250" i="11"/>
  <c r="I250" i="11"/>
  <c r="G251" i="11"/>
  <c r="H251" i="11"/>
  <c r="I251" i="11"/>
  <c r="G252" i="11"/>
  <c r="H252" i="11"/>
  <c r="I252" i="11"/>
  <c r="G253" i="11"/>
  <c r="H253" i="11"/>
  <c r="I253" i="11"/>
  <c r="G254" i="11"/>
  <c r="H254" i="11"/>
  <c r="I254" i="11"/>
  <c r="G255" i="11"/>
  <c r="H255" i="11"/>
  <c r="I255" i="11"/>
  <c r="G256" i="11"/>
  <c r="H256" i="11"/>
  <c r="I256" i="11"/>
  <c r="G257" i="11"/>
  <c r="H257" i="11"/>
  <c r="I257" i="11"/>
  <c r="G258" i="11"/>
  <c r="H258" i="11"/>
  <c r="I258" i="11"/>
  <c r="G259" i="11"/>
  <c r="H259" i="11"/>
  <c r="I259" i="11"/>
  <c r="G260" i="11"/>
  <c r="H260" i="11"/>
  <c r="I260" i="11"/>
  <c r="G261" i="11"/>
  <c r="H261" i="11"/>
  <c r="I261" i="11"/>
  <c r="G262" i="11"/>
  <c r="H262" i="11"/>
  <c r="I262" i="11"/>
  <c r="G263" i="11"/>
  <c r="H263" i="11"/>
  <c r="I263" i="11"/>
  <c r="G264" i="11"/>
  <c r="H264" i="11"/>
  <c r="I264" i="11"/>
  <c r="G265" i="11"/>
  <c r="H265" i="11"/>
  <c r="I265" i="11"/>
  <c r="G266" i="11"/>
  <c r="H266" i="11"/>
  <c r="I266" i="11"/>
  <c r="G267" i="11"/>
  <c r="H267" i="11"/>
  <c r="I267" i="11"/>
  <c r="G268" i="11"/>
  <c r="H268" i="11"/>
  <c r="I268" i="11"/>
  <c r="G269" i="11"/>
  <c r="H269" i="11"/>
  <c r="I269" i="11"/>
  <c r="G270" i="11"/>
  <c r="H270" i="11"/>
  <c r="I270" i="11"/>
  <c r="G271" i="11"/>
  <c r="H271" i="11"/>
  <c r="I271" i="11"/>
  <c r="G272" i="11"/>
  <c r="H272" i="11"/>
  <c r="I272" i="11"/>
  <c r="G273" i="11"/>
  <c r="H273" i="11"/>
  <c r="I273" i="11"/>
  <c r="G274" i="11"/>
  <c r="H274" i="11"/>
  <c r="I274" i="11"/>
  <c r="G275" i="11"/>
  <c r="H275" i="11"/>
  <c r="I275" i="11"/>
  <c r="G276" i="11"/>
  <c r="H276" i="11"/>
  <c r="I276" i="11"/>
  <c r="G277" i="11"/>
  <c r="H277" i="11"/>
  <c r="I277" i="11"/>
  <c r="G278" i="11"/>
  <c r="H278" i="11"/>
  <c r="I278" i="11"/>
  <c r="G279" i="11"/>
  <c r="H279" i="11"/>
  <c r="I279" i="11"/>
  <c r="G280" i="11"/>
  <c r="H280" i="11"/>
  <c r="I280" i="11"/>
  <c r="G281" i="11"/>
  <c r="H281" i="11"/>
  <c r="I281" i="11"/>
  <c r="G282" i="11"/>
  <c r="H282" i="11"/>
  <c r="I282" i="11"/>
  <c r="G283" i="11"/>
  <c r="H283" i="11"/>
  <c r="I283" i="11"/>
  <c r="G284" i="11"/>
  <c r="H284" i="11"/>
  <c r="I284" i="11"/>
  <c r="G285" i="11"/>
  <c r="H285" i="11"/>
  <c r="I285" i="11"/>
  <c r="G286" i="11"/>
  <c r="H286" i="11"/>
  <c r="I286" i="11"/>
  <c r="G287" i="11"/>
  <c r="H287" i="11"/>
  <c r="I287" i="11"/>
  <c r="G288" i="11"/>
  <c r="H288" i="11"/>
  <c r="I288" i="11"/>
  <c r="G289" i="11"/>
  <c r="H289" i="11"/>
  <c r="I289" i="11"/>
  <c r="G290" i="11"/>
  <c r="H290" i="11"/>
  <c r="I290" i="11"/>
  <c r="G291" i="11"/>
  <c r="H291" i="11"/>
  <c r="I291" i="11"/>
  <c r="G292" i="11"/>
  <c r="H292" i="11"/>
  <c r="I292" i="11"/>
  <c r="G293" i="11"/>
  <c r="H293" i="11"/>
  <c r="I293" i="11"/>
  <c r="G294" i="11"/>
  <c r="H294" i="11"/>
  <c r="I294" i="11"/>
  <c r="G295" i="11"/>
  <c r="H295" i="11"/>
  <c r="I295" i="11"/>
  <c r="G296" i="11"/>
  <c r="H296" i="11"/>
  <c r="I296" i="11"/>
  <c r="G297" i="11"/>
  <c r="H297" i="11"/>
  <c r="I297" i="11"/>
  <c r="G298" i="11"/>
  <c r="H298" i="11"/>
  <c r="I298" i="11"/>
  <c r="G299" i="11"/>
  <c r="H299" i="11"/>
  <c r="I299" i="11"/>
  <c r="G300" i="11"/>
  <c r="H300" i="11"/>
  <c r="I300" i="11"/>
  <c r="G301" i="11"/>
  <c r="H301" i="11"/>
  <c r="I301" i="11"/>
  <c r="G302" i="11"/>
  <c r="H302" i="11"/>
  <c r="I302" i="11"/>
  <c r="G303" i="11"/>
  <c r="H303" i="11"/>
  <c r="I303" i="11"/>
  <c r="G304" i="11"/>
  <c r="H304" i="11"/>
  <c r="I304" i="11"/>
  <c r="G305" i="11"/>
  <c r="H305" i="11"/>
  <c r="I305" i="11"/>
  <c r="G306" i="11"/>
  <c r="H306" i="11"/>
  <c r="I306" i="11"/>
  <c r="G307" i="11"/>
  <c r="H307" i="11"/>
  <c r="I307" i="11"/>
  <c r="G308" i="11"/>
  <c r="H308" i="11"/>
  <c r="I308" i="11"/>
  <c r="G309" i="11"/>
  <c r="H309" i="11"/>
  <c r="I309" i="11"/>
  <c r="G310" i="11"/>
  <c r="H310" i="11"/>
  <c r="I310" i="11"/>
  <c r="G311" i="11"/>
  <c r="H311" i="11"/>
  <c r="I311" i="11"/>
  <c r="G312" i="11"/>
  <c r="H312" i="11"/>
  <c r="I312" i="11"/>
  <c r="G313" i="11"/>
  <c r="H313" i="11"/>
  <c r="I313" i="11"/>
  <c r="G314" i="11"/>
  <c r="H314" i="11"/>
  <c r="I314" i="11"/>
  <c r="G315" i="11"/>
  <c r="H315" i="11"/>
  <c r="I315" i="11"/>
  <c r="G316" i="11"/>
  <c r="H316" i="11"/>
  <c r="I316" i="11"/>
  <c r="G317" i="11"/>
  <c r="H317" i="11"/>
  <c r="I317" i="11"/>
  <c r="G318" i="11"/>
  <c r="H318" i="11"/>
  <c r="I318" i="11"/>
  <c r="G319" i="11"/>
  <c r="H319" i="11"/>
  <c r="I319" i="11"/>
  <c r="G320" i="11"/>
  <c r="H320" i="11"/>
  <c r="I320" i="11"/>
  <c r="G321" i="11"/>
  <c r="H321" i="11"/>
  <c r="I321" i="11"/>
  <c r="G322" i="11"/>
  <c r="H322" i="11"/>
  <c r="I322" i="11"/>
  <c r="G323" i="11"/>
  <c r="H323" i="11"/>
  <c r="I323" i="11"/>
  <c r="G324" i="11"/>
  <c r="H324" i="11"/>
  <c r="I324" i="11"/>
  <c r="G325" i="11"/>
  <c r="H325" i="11"/>
  <c r="I325" i="11"/>
  <c r="G326" i="11"/>
  <c r="H326" i="11"/>
  <c r="I326" i="11"/>
  <c r="G327" i="11"/>
  <c r="H327" i="11"/>
  <c r="I327" i="11"/>
  <c r="G328" i="11"/>
  <c r="H328" i="11"/>
  <c r="I328" i="11"/>
  <c r="G329" i="11"/>
  <c r="H329" i="11"/>
  <c r="I329" i="11"/>
  <c r="G330" i="11"/>
  <c r="H330" i="11"/>
  <c r="I330" i="11"/>
  <c r="G331" i="11"/>
  <c r="H331" i="11"/>
  <c r="I331" i="11"/>
  <c r="G332" i="11"/>
  <c r="H332" i="11"/>
  <c r="I332" i="11"/>
  <c r="G333" i="11"/>
  <c r="H333" i="11"/>
  <c r="I333" i="11"/>
  <c r="G334" i="11"/>
  <c r="H334" i="11"/>
  <c r="I334" i="11"/>
  <c r="G335" i="11"/>
  <c r="H335" i="11"/>
  <c r="I335" i="11"/>
  <c r="G336" i="11"/>
  <c r="H336" i="11"/>
  <c r="I336" i="11"/>
  <c r="G337" i="11"/>
  <c r="H337" i="11"/>
  <c r="I337" i="11"/>
  <c r="G338" i="11"/>
  <c r="H338" i="11"/>
  <c r="I338" i="11"/>
  <c r="G339" i="11"/>
  <c r="H339" i="11"/>
  <c r="I339" i="11"/>
  <c r="G340" i="11"/>
  <c r="H340" i="11"/>
  <c r="I340" i="11"/>
  <c r="G341" i="11"/>
  <c r="H341" i="11"/>
  <c r="I341" i="11"/>
  <c r="G342" i="11"/>
  <c r="H342" i="11"/>
  <c r="I342" i="11"/>
  <c r="G343" i="11"/>
  <c r="H343" i="11"/>
  <c r="I343" i="11"/>
  <c r="G344" i="11"/>
  <c r="H344" i="11"/>
  <c r="I344" i="11"/>
  <c r="G345" i="11"/>
  <c r="H345" i="11"/>
  <c r="I345" i="11"/>
  <c r="G346" i="11"/>
  <c r="H346" i="11"/>
  <c r="I346" i="11"/>
  <c r="G347" i="11"/>
  <c r="H347" i="11"/>
  <c r="I347" i="11"/>
  <c r="G348" i="11"/>
  <c r="H348" i="11"/>
  <c r="I348" i="11"/>
  <c r="G349" i="11"/>
  <c r="H349" i="11"/>
  <c r="I349" i="11"/>
  <c r="G350" i="11"/>
  <c r="H350" i="11"/>
  <c r="I350" i="11"/>
  <c r="I6" i="11"/>
  <c r="H6" i="11"/>
  <c r="G6" i="11"/>
  <c r="C7" i="11"/>
  <c r="D7" i="11"/>
  <c r="E7" i="11"/>
  <c r="F7" i="11" s="1"/>
  <c r="D91" i="12" s="1"/>
  <c r="C8" i="11"/>
  <c r="D8" i="11"/>
  <c r="E8" i="11"/>
  <c r="F8" i="11" s="1"/>
  <c r="D194" i="12" s="1"/>
  <c r="C9" i="11"/>
  <c r="D9" i="11"/>
  <c r="E9" i="11"/>
  <c r="F9" i="11" s="1"/>
  <c r="D306" i="12" s="1"/>
  <c r="C10" i="11"/>
  <c r="D10" i="11"/>
  <c r="E10" i="11"/>
  <c r="F10" i="11" s="1"/>
  <c r="D351" i="12" s="1"/>
  <c r="C11" i="11"/>
  <c r="D11" i="11"/>
  <c r="E11" i="11"/>
  <c r="F11" i="11" s="1"/>
  <c r="D319" i="12" s="1"/>
  <c r="C12" i="11"/>
  <c r="D12" i="11"/>
  <c r="E12" i="11"/>
  <c r="F12" i="11" s="1"/>
  <c r="D169" i="12" s="1"/>
  <c r="C13" i="11"/>
  <c r="D13" i="11"/>
  <c r="E13" i="11"/>
  <c r="F13" i="11" s="1"/>
  <c r="D44" i="12" s="1"/>
  <c r="C14" i="11"/>
  <c r="D14" i="11"/>
  <c r="E14" i="11"/>
  <c r="F14" i="11" s="1"/>
  <c r="D176" i="12" s="1"/>
  <c r="C15" i="11"/>
  <c r="D15" i="11"/>
  <c r="E15" i="11"/>
  <c r="F15" i="11" s="1"/>
  <c r="D245" i="12" s="1"/>
  <c r="K245" i="12" s="1"/>
  <c r="C16" i="11"/>
  <c r="D16" i="11"/>
  <c r="E16" i="11"/>
  <c r="F16" i="11" s="1"/>
  <c r="D153" i="12" s="1"/>
  <c r="C17" i="11"/>
  <c r="D17" i="11"/>
  <c r="E17" i="11"/>
  <c r="F17" i="11" s="1"/>
  <c r="D95" i="12" s="1"/>
  <c r="C18" i="11"/>
  <c r="D18" i="11"/>
  <c r="E18" i="11"/>
  <c r="F18" i="11" s="1"/>
  <c r="D324" i="12" s="1"/>
  <c r="C19" i="11"/>
  <c r="D19" i="11"/>
  <c r="E19" i="11"/>
  <c r="F19" i="11" s="1"/>
  <c r="D236" i="12" s="1"/>
  <c r="C20" i="11"/>
  <c r="D20" i="11"/>
  <c r="E20" i="11"/>
  <c r="F20" i="11" s="1"/>
  <c r="D127" i="12" s="1"/>
  <c r="C21" i="11"/>
  <c r="D21" i="11"/>
  <c r="E21" i="11"/>
  <c r="F21" i="11" s="1"/>
  <c r="D228" i="12" s="1"/>
  <c r="C22" i="11"/>
  <c r="D22" i="11"/>
  <c r="E22" i="11"/>
  <c r="F22" i="11" s="1"/>
  <c r="D74" i="12" s="1"/>
  <c r="C23" i="11"/>
  <c r="D23" i="11"/>
  <c r="E23" i="11"/>
  <c r="F23" i="11" s="1"/>
  <c r="D147" i="12" s="1"/>
  <c r="C24" i="11"/>
  <c r="D24" i="11"/>
  <c r="E24" i="11"/>
  <c r="F24" i="11" s="1"/>
  <c r="D242" i="12" s="1"/>
  <c r="C25" i="11"/>
  <c r="D25" i="11"/>
  <c r="E25" i="11"/>
  <c r="F25" i="11" s="1"/>
  <c r="D113" i="12" s="1"/>
  <c r="C26" i="11"/>
  <c r="D26" i="11"/>
  <c r="E26" i="11"/>
  <c r="F26" i="11" s="1"/>
  <c r="D192" i="12" s="1"/>
  <c r="C27" i="11"/>
  <c r="D27" i="11"/>
  <c r="E27" i="11"/>
  <c r="F27" i="11" s="1"/>
  <c r="D117" i="12" s="1"/>
  <c r="C28" i="11"/>
  <c r="D28" i="11"/>
  <c r="E28" i="11"/>
  <c r="F28" i="11" s="1"/>
  <c r="D309" i="12" s="1"/>
  <c r="C29" i="11"/>
  <c r="D29" i="11"/>
  <c r="E29" i="11"/>
  <c r="F29" i="11" s="1"/>
  <c r="D231" i="12" s="1"/>
  <c r="C30" i="11"/>
  <c r="D30" i="11"/>
  <c r="E30" i="11"/>
  <c r="F30" i="11" s="1"/>
  <c r="D218" i="12" s="1"/>
  <c r="C31" i="11"/>
  <c r="D31" i="11"/>
  <c r="E31" i="11"/>
  <c r="F31" i="11" s="1"/>
  <c r="D96" i="12" s="1"/>
  <c r="C32" i="11"/>
  <c r="D32" i="11"/>
  <c r="E32" i="11"/>
  <c r="F32" i="11" s="1"/>
  <c r="D80" i="12" s="1"/>
  <c r="C33" i="11"/>
  <c r="D33" i="11"/>
  <c r="E33" i="11"/>
  <c r="F33" i="11" s="1"/>
  <c r="D148" i="12" s="1"/>
  <c r="C34" i="11"/>
  <c r="D34" i="11"/>
  <c r="E34" i="11"/>
  <c r="F34" i="11" s="1"/>
  <c r="D298" i="12" s="1"/>
  <c r="C35" i="11"/>
  <c r="D35" i="11"/>
  <c r="E35" i="11"/>
  <c r="F35" i="11" s="1"/>
  <c r="D212" i="12" s="1"/>
  <c r="C36" i="11"/>
  <c r="D36" i="11"/>
  <c r="E36" i="11"/>
  <c r="F36" i="11" s="1"/>
  <c r="D230" i="12" s="1"/>
  <c r="C37" i="11"/>
  <c r="D37" i="11"/>
  <c r="E37" i="11"/>
  <c r="F37" i="11" s="1"/>
  <c r="D156" i="12" s="1"/>
  <c r="K156" i="12" s="1"/>
  <c r="C38" i="11"/>
  <c r="D38" i="11"/>
  <c r="E38" i="11"/>
  <c r="F38" i="11" s="1"/>
  <c r="D321" i="12" s="1"/>
  <c r="C39" i="11"/>
  <c r="D39" i="11"/>
  <c r="E39" i="11"/>
  <c r="F39" i="11" s="1"/>
  <c r="D214" i="12" s="1"/>
  <c r="C40" i="11"/>
  <c r="D40" i="11"/>
  <c r="E40" i="11"/>
  <c r="F40" i="11" s="1"/>
  <c r="D353" i="12" s="1"/>
  <c r="K353" i="12" s="1"/>
  <c r="C41" i="11"/>
  <c r="D41" i="11"/>
  <c r="E41" i="11"/>
  <c r="F41" i="11" s="1"/>
  <c r="D132" i="12" s="1"/>
  <c r="C42" i="11"/>
  <c r="D42" i="11"/>
  <c r="E42" i="11"/>
  <c r="F42" i="11" s="1"/>
  <c r="D290" i="12" s="1"/>
  <c r="C43" i="11"/>
  <c r="D43" i="11"/>
  <c r="E43" i="11"/>
  <c r="F43" i="11" s="1"/>
  <c r="D292" i="12" s="1"/>
  <c r="C44" i="11"/>
  <c r="D44" i="11"/>
  <c r="E44" i="11"/>
  <c r="F44" i="11" s="1"/>
  <c r="D341" i="12" s="1"/>
  <c r="C45" i="11"/>
  <c r="D45" i="11"/>
  <c r="E45" i="11"/>
  <c r="F45" i="11" s="1"/>
  <c r="D275" i="12" s="1"/>
  <c r="C46" i="11"/>
  <c r="D46" i="11"/>
  <c r="E46" i="11"/>
  <c r="F46" i="11" s="1"/>
  <c r="D61" i="12" s="1"/>
  <c r="C47" i="11"/>
  <c r="D47" i="11"/>
  <c r="E47" i="11"/>
  <c r="F47" i="11" s="1"/>
  <c r="D182" i="12" s="1"/>
  <c r="C48" i="11"/>
  <c r="D48" i="11"/>
  <c r="E48" i="11"/>
  <c r="F48" i="11" s="1"/>
  <c r="D83" i="12" s="1"/>
  <c r="C49" i="11"/>
  <c r="D49" i="11"/>
  <c r="E49" i="11"/>
  <c r="F49" i="11" s="1"/>
  <c r="D310" i="12" s="1"/>
  <c r="C50" i="11"/>
  <c r="D50" i="11"/>
  <c r="E50" i="11"/>
  <c r="F50" i="11" s="1"/>
  <c r="D205" i="12" s="1"/>
  <c r="C51" i="11"/>
  <c r="D51" i="11"/>
  <c r="E51" i="11"/>
  <c r="F51" i="11" s="1"/>
  <c r="D149" i="12" s="1"/>
  <c r="C52" i="11"/>
  <c r="D52" i="11"/>
  <c r="E52" i="11"/>
  <c r="F52" i="11" s="1"/>
  <c r="D62" i="12" s="1"/>
  <c r="C53" i="11"/>
  <c r="D53" i="11"/>
  <c r="E53" i="11"/>
  <c r="F53" i="11" s="1"/>
  <c r="D257" i="12" s="1"/>
  <c r="C54" i="11"/>
  <c r="D54" i="11"/>
  <c r="E54" i="11"/>
  <c r="F54" i="11" s="1"/>
  <c r="D133" i="12" s="1"/>
  <c r="C55" i="11"/>
  <c r="D55" i="11"/>
  <c r="E55" i="11"/>
  <c r="F55" i="11" s="1"/>
  <c r="D179" i="12" s="1"/>
  <c r="C56" i="11"/>
  <c r="D56" i="11"/>
  <c r="E56" i="11"/>
  <c r="F56" i="11" s="1"/>
  <c r="D154" i="12" s="1"/>
  <c r="C57" i="11"/>
  <c r="D57" i="11"/>
  <c r="E57" i="11"/>
  <c r="F57" i="11" s="1"/>
  <c r="D184" i="12" s="1"/>
  <c r="C58" i="11"/>
  <c r="D58" i="11"/>
  <c r="E58" i="11"/>
  <c r="F58" i="11" s="1"/>
  <c r="D238" i="12" s="1"/>
  <c r="C59" i="11"/>
  <c r="D59" i="11"/>
  <c r="E59" i="11"/>
  <c r="F59" i="11" s="1"/>
  <c r="D234" i="12" s="1"/>
  <c r="C60" i="11"/>
  <c r="D60" i="11"/>
  <c r="E60" i="11"/>
  <c r="F60" i="11" s="1"/>
  <c r="D207" i="12" s="1"/>
  <c r="C61" i="11"/>
  <c r="D61" i="11"/>
  <c r="E61" i="11"/>
  <c r="F61" i="11" s="1"/>
  <c r="D303" i="12" s="1"/>
  <c r="C62" i="11"/>
  <c r="D62" i="11"/>
  <c r="E62" i="11"/>
  <c r="F62" i="11" s="1"/>
  <c r="D171" i="12" s="1"/>
  <c r="C63" i="11"/>
  <c r="D63" i="11"/>
  <c r="E63" i="11"/>
  <c r="F63" i="11" s="1"/>
  <c r="D75" i="12" s="1"/>
  <c r="C64" i="11"/>
  <c r="D64" i="11"/>
  <c r="E64" i="11"/>
  <c r="F64" i="11" s="1"/>
  <c r="D92" i="12" s="1"/>
  <c r="C65" i="11"/>
  <c r="D65" i="11"/>
  <c r="E65" i="11"/>
  <c r="F65" i="11" s="1"/>
  <c r="D119" i="12" s="1"/>
  <c r="C66" i="11"/>
  <c r="D66" i="11"/>
  <c r="E66" i="11"/>
  <c r="F66" i="11" s="1"/>
  <c r="D76" i="12" s="1"/>
  <c r="C67" i="11"/>
  <c r="D67" i="11"/>
  <c r="E67" i="11"/>
  <c r="F67" i="11" s="1"/>
  <c r="D226" i="12" s="1"/>
  <c r="C68" i="11"/>
  <c r="D68" i="11"/>
  <c r="E68" i="11"/>
  <c r="F68" i="11" s="1"/>
  <c r="D86" i="12" s="1"/>
  <c r="C69" i="11"/>
  <c r="D69" i="11"/>
  <c r="E69" i="11"/>
  <c r="F69" i="11" s="1"/>
  <c r="D241" i="12" s="1"/>
  <c r="C70" i="11"/>
  <c r="D70" i="11"/>
  <c r="E70" i="11"/>
  <c r="F70" i="11" s="1"/>
  <c r="D85" i="12" s="1"/>
  <c r="C71" i="11"/>
  <c r="D71" i="11"/>
  <c r="E71" i="11"/>
  <c r="F71" i="11" s="1"/>
  <c r="D106" i="12" s="1"/>
  <c r="C72" i="11"/>
  <c r="D72" i="11"/>
  <c r="E72" i="11"/>
  <c r="F72" i="11" s="1"/>
  <c r="D97" i="12" s="1"/>
  <c r="K97" i="12" s="1"/>
  <c r="C73" i="11"/>
  <c r="D73" i="11"/>
  <c r="E73" i="11"/>
  <c r="F73" i="11" s="1"/>
  <c r="D69" i="12" s="1"/>
  <c r="C74" i="11"/>
  <c r="D74" i="11"/>
  <c r="E74" i="11"/>
  <c r="F74" i="11" s="1"/>
  <c r="D142" i="12" s="1"/>
  <c r="C75" i="11"/>
  <c r="D75" i="11"/>
  <c r="E75" i="11"/>
  <c r="F75" i="11" s="1"/>
  <c r="D168" i="12" s="1"/>
  <c r="C76" i="11"/>
  <c r="D76" i="11"/>
  <c r="E76" i="11"/>
  <c r="F76" i="11" s="1"/>
  <c r="D185" i="12" s="1"/>
  <c r="C77" i="11"/>
  <c r="D77" i="11"/>
  <c r="E77" i="11"/>
  <c r="F77" i="11" s="1"/>
  <c r="D200" i="12" s="1"/>
  <c r="C78" i="11"/>
  <c r="D78" i="11"/>
  <c r="E78" i="11"/>
  <c r="F78" i="11" s="1"/>
  <c r="D348" i="12" s="1"/>
  <c r="C79" i="11"/>
  <c r="D79" i="11"/>
  <c r="E79" i="11"/>
  <c r="F79" i="11" s="1"/>
  <c r="D167" i="12" s="1"/>
  <c r="C80" i="11"/>
  <c r="D80" i="11"/>
  <c r="E80" i="11"/>
  <c r="F80" i="11" s="1"/>
  <c r="D63" i="12" s="1"/>
  <c r="C81" i="11"/>
  <c r="D81" i="11"/>
  <c r="E81" i="11"/>
  <c r="F81" i="11" s="1"/>
  <c r="D141" i="12" s="1"/>
  <c r="C82" i="11"/>
  <c r="D82" i="11"/>
  <c r="E82" i="11"/>
  <c r="F82" i="11" s="1"/>
  <c r="D120" i="12" s="1"/>
  <c r="C83" i="11"/>
  <c r="D83" i="11"/>
  <c r="E83" i="11"/>
  <c r="F83" i="11" s="1"/>
  <c r="D57" i="12" s="1"/>
  <c r="C84" i="11"/>
  <c r="D84" i="11"/>
  <c r="E84" i="11"/>
  <c r="F84" i="11" s="1"/>
  <c r="D40" i="12" s="1"/>
  <c r="C85" i="11"/>
  <c r="D85" i="11"/>
  <c r="E85" i="11"/>
  <c r="F85" i="11" s="1"/>
  <c r="D172" i="12" s="1"/>
  <c r="C86" i="11"/>
  <c r="D86" i="11"/>
  <c r="E86" i="11"/>
  <c r="F86" i="11" s="1"/>
  <c r="D180" i="12" s="1"/>
  <c r="C87" i="11"/>
  <c r="D87" i="11"/>
  <c r="E87" i="11"/>
  <c r="F87" i="11" s="1"/>
  <c r="D189" i="12" s="1"/>
  <c r="C88" i="11"/>
  <c r="D88" i="11"/>
  <c r="E88" i="11"/>
  <c r="F88" i="11" s="1"/>
  <c r="D110" i="12" s="1"/>
  <c r="C89" i="11"/>
  <c r="D89" i="11"/>
  <c r="E89" i="11"/>
  <c r="F89" i="11" s="1"/>
  <c r="D155" i="12" s="1"/>
  <c r="C90" i="11"/>
  <c r="D90" i="11"/>
  <c r="E90" i="11"/>
  <c r="F90" i="11" s="1"/>
  <c r="D187" i="12" s="1"/>
  <c r="C91" i="11"/>
  <c r="D91" i="11"/>
  <c r="E91" i="11"/>
  <c r="F91" i="11" s="1"/>
  <c r="D84" i="12" s="1"/>
  <c r="C92" i="11"/>
  <c r="D92" i="11"/>
  <c r="E92" i="11"/>
  <c r="F92" i="11" s="1"/>
  <c r="D296" i="12" s="1"/>
  <c r="C93" i="11"/>
  <c r="D93" i="11"/>
  <c r="E93" i="11"/>
  <c r="F93" i="11" s="1"/>
  <c r="D112" i="12" s="1"/>
  <c r="C94" i="11"/>
  <c r="D94" i="11"/>
  <c r="E94" i="11"/>
  <c r="F94" i="11" s="1"/>
  <c r="D174" i="12" s="1"/>
  <c r="C95" i="11"/>
  <c r="D95" i="11"/>
  <c r="E95" i="11"/>
  <c r="F95" i="11" s="1"/>
  <c r="D233" i="12" s="1"/>
  <c r="C96" i="11"/>
  <c r="D96" i="11"/>
  <c r="E96" i="11"/>
  <c r="F96" i="11" s="1"/>
  <c r="D307" i="12" s="1"/>
  <c r="C97" i="11"/>
  <c r="D97" i="11"/>
  <c r="E97" i="11"/>
  <c r="F97" i="11" s="1"/>
  <c r="D196" i="12" s="1"/>
  <c r="C98" i="11"/>
  <c r="D98" i="11"/>
  <c r="E98" i="11"/>
  <c r="F98" i="11" s="1"/>
  <c r="D243" i="12" s="1"/>
  <c r="C99" i="11"/>
  <c r="D99" i="11"/>
  <c r="E99" i="11"/>
  <c r="F99" i="11" s="1"/>
  <c r="D163" i="12" s="1"/>
  <c r="C100" i="11"/>
  <c r="D100" i="11"/>
  <c r="E100" i="11"/>
  <c r="F100" i="11" s="1"/>
  <c r="D246" i="12" s="1"/>
  <c r="C101" i="11"/>
  <c r="D101" i="11"/>
  <c r="E101" i="11"/>
  <c r="F101" i="11" s="1"/>
  <c r="D126" i="12" s="1"/>
  <c r="C102" i="11"/>
  <c r="D102" i="11"/>
  <c r="E102" i="11"/>
  <c r="F102" i="11" s="1"/>
  <c r="D195" i="12" s="1"/>
  <c r="C103" i="11"/>
  <c r="D103" i="11"/>
  <c r="E103" i="11"/>
  <c r="F103" i="11" s="1"/>
  <c r="D260" i="12" s="1"/>
  <c r="C104" i="11"/>
  <c r="D104" i="11"/>
  <c r="E104" i="11"/>
  <c r="F104" i="11" s="1"/>
  <c r="D258" i="12" s="1"/>
  <c r="C105" i="11"/>
  <c r="D105" i="11"/>
  <c r="E105" i="11"/>
  <c r="F105" i="11" s="1"/>
  <c r="D350" i="12" s="1"/>
  <c r="C106" i="11"/>
  <c r="D106" i="11"/>
  <c r="E106" i="11"/>
  <c r="F106" i="11" s="1"/>
  <c r="D311" i="12" s="1"/>
  <c r="C107" i="11"/>
  <c r="D107" i="11"/>
  <c r="E107" i="11"/>
  <c r="F107" i="11" s="1"/>
  <c r="D247" i="12" s="1"/>
  <c r="C108" i="11"/>
  <c r="D108" i="11"/>
  <c r="E108" i="11"/>
  <c r="F108" i="11" s="1"/>
  <c r="D278" i="12" s="1"/>
  <c r="C109" i="11"/>
  <c r="D109" i="11"/>
  <c r="E109" i="11"/>
  <c r="F109" i="11" s="1"/>
  <c r="D248" i="12" s="1"/>
  <c r="K248" i="12" s="1"/>
  <c r="C110" i="11"/>
  <c r="D110" i="11"/>
  <c r="E110" i="11"/>
  <c r="F110" i="11" s="1"/>
  <c r="D354" i="12" s="1"/>
  <c r="K354" i="12" s="1"/>
  <c r="C111" i="11"/>
  <c r="D111" i="11"/>
  <c r="E111" i="11"/>
  <c r="F111" i="11" s="1"/>
  <c r="D232" i="12" s="1"/>
  <c r="C112" i="11"/>
  <c r="D112" i="11"/>
  <c r="E112" i="11"/>
  <c r="F112" i="11" s="1"/>
  <c r="D235" i="12" s="1"/>
  <c r="C113" i="11"/>
  <c r="D113" i="11"/>
  <c r="E113" i="11"/>
  <c r="F113" i="11" s="1"/>
  <c r="D299" i="12" s="1"/>
  <c r="C114" i="11"/>
  <c r="D114" i="11"/>
  <c r="E114" i="11"/>
  <c r="F114" i="11" s="1"/>
  <c r="D284" i="12" s="1"/>
  <c r="C115" i="11"/>
  <c r="D115" i="11"/>
  <c r="E115" i="11"/>
  <c r="F115" i="11" s="1"/>
  <c r="D268" i="12" s="1"/>
  <c r="C116" i="11"/>
  <c r="D116" i="11"/>
  <c r="E116" i="11"/>
  <c r="F116" i="11" s="1"/>
  <c r="D240" i="12" s="1"/>
  <c r="C117" i="11"/>
  <c r="D117" i="11"/>
  <c r="E117" i="11"/>
  <c r="F117" i="11" s="1"/>
  <c r="D31" i="12" s="1"/>
  <c r="C118" i="11"/>
  <c r="D118" i="11"/>
  <c r="E118" i="11"/>
  <c r="F118" i="11" s="1"/>
  <c r="D157" i="12" s="1"/>
  <c r="K157" i="12" s="1"/>
  <c r="C119" i="11"/>
  <c r="D119" i="11"/>
  <c r="E119" i="11"/>
  <c r="F119" i="11" s="1"/>
  <c r="D312" i="12" s="1"/>
  <c r="C120" i="11"/>
  <c r="D120" i="11"/>
  <c r="E120" i="11"/>
  <c r="F120" i="11" s="1"/>
  <c r="D338" i="12" s="1"/>
  <c r="C121" i="11"/>
  <c r="D121" i="11"/>
  <c r="E121" i="11"/>
  <c r="F121" i="11" s="1"/>
  <c r="D265" i="12" s="1"/>
  <c r="C122" i="11"/>
  <c r="D122" i="11"/>
  <c r="E122" i="11"/>
  <c r="F122" i="11" s="1"/>
  <c r="D316" i="12" s="1"/>
  <c r="C123" i="11"/>
  <c r="D123" i="11"/>
  <c r="E123" i="11"/>
  <c r="F123" i="11" s="1"/>
  <c r="D318" i="12" s="1"/>
  <c r="C124" i="11"/>
  <c r="D124" i="11"/>
  <c r="E124" i="11"/>
  <c r="F124" i="11" s="1"/>
  <c r="C125" i="11"/>
  <c r="D125" i="11"/>
  <c r="E125" i="11"/>
  <c r="F125" i="11" s="1"/>
  <c r="D325" i="12" s="1"/>
  <c r="C126" i="11"/>
  <c r="D126" i="11"/>
  <c r="E126" i="11"/>
  <c r="F126" i="11" s="1"/>
  <c r="D320" i="12" s="1"/>
  <c r="C127" i="11"/>
  <c r="D127" i="11"/>
  <c r="E127" i="11"/>
  <c r="F127" i="11" s="1"/>
  <c r="D140" i="12" s="1"/>
  <c r="C128" i="11"/>
  <c r="D128" i="11"/>
  <c r="E128" i="11"/>
  <c r="F128" i="11" s="1"/>
  <c r="D330" i="12" s="1"/>
  <c r="C129" i="11"/>
  <c r="D129" i="11"/>
  <c r="E129" i="11"/>
  <c r="F129" i="11" s="1"/>
  <c r="D286" i="12" s="1"/>
  <c r="C130" i="11"/>
  <c r="D130" i="11"/>
  <c r="E130" i="11"/>
  <c r="F130" i="11" s="1"/>
  <c r="D70" i="12" s="1"/>
  <c r="C131" i="11"/>
  <c r="D131" i="11"/>
  <c r="E131" i="11"/>
  <c r="F131" i="11" s="1"/>
  <c r="D343" i="12" s="1"/>
  <c r="C132" i="11"/>
  <c r="D132" i="11"/>
  <c r="E132" i="11"/>
  <c r="F132" i="11" s="1"/>
  <c r="D340" i="12" s="1"/>
  <c r="C133" i="11"/>
  <c r="D133" i="11"/>
  <c r="E133" i="11"/>
  <c r="F133" i="11" s="1"/>
  <c r="D130" i="12" s="1"/>
  <c r="C134" i="11"/>
  <c r="D134" i="11"/>
  <c r="E134" i="11"/>
  <c r="F134" i="11" s="1"/>
  <c r="D322" i="12" s="1"/>
  <c r="C135" i="11"/>
  <c r="D135" i="11"/>
  <c r="E135" i="11"/>
  <c r="F135" i="11" s="1"/>
  <c r="D162" i="12" s="1"/>
  <c r="C136" i="11"/>
  <c r="D136" i="11"/>
  <c r="E136" i="11"/>
  <c r="F136" i="11" s="1"/>
  <c r="D294" i="12" s="1"/>
  <c r="C137" i="11"/>
  <c r="D137" i="11"/>
  <c r="E137" i="11"/>
  <c r="F137" i="11" s="1"/>
  <c r="D201" i="12" s="1"/>
  <c r="C138" i="11"/>
  <c r="D138" i="11"/>
  <c r="E138" i="11"/>
  <c r="F138" i="11" s="1"/>
  <c r="D203" i="12" s="1"/>
  <c r="C139" i="11"/>
  <c r="D139" i="11"/>
  <c r="E139" i="11"/>
  <c r="F139" i="11" s="1"/>
  <c r="D158" i="12" s="1"/>
  <c r="K158" i="12" s="1"/>
  <c r="C140" i="11"/>
  <c r="D140" i="11"/>
  <c r="E140" i="11"/>
  <c r="F140" i="11" s="1"/>
  <c r="D356" i="12" s="1"/>
  <c r="C141" i="11"/>
  <c r="D141" i="11"/>
  <c r="E141" i="11"/>
  <c r="F141" i="11" s="1"/>
  <c r="D263" i="12" s="1"/>
  <c r="C142" i="11"/>
  <c r="D142" i="11"/>
  <c r="E142" i="11"/>
  <c r="F142" i="11" s="1"/>
  <c r="D111" i="12" s="1"/>
  <c r="C143" i="11"/>
  <c r="D143" i="11"/>
  <c r="E143" i="11"/>
  <c r="F143" i="11" s="1"/>
  <c r="D347" i="12" s="1"/>
  <c r="C144" i="11"/>
  <c r="D144" i="11"/>
  <c r="E144" i="11"/>
  <c r="F144" i="11" s="1"/>
  <c r="D105" i="12" s="1"/>
  <c r="C145" i="11"/>
  <c r="D145" i="11"/>
  <c r="E145" i="11"/>
  <c r="F145" i="11" s="1"/>
  <c r="D357" i="12" s="1"/>
  <c r="K357" i="12" s="1"/>
  <c r="C146" i="11"/>
  <c r="D146" i="11"/>
  <c r="E146" i="11"/>
  <c r="F146" i="11" s="1"/>
  <c r="D326" i="12" s="1"/>
  <c r="C147" i="11"/>
  <c r="D147" i="11"/>
  <c r="E147" i="11"/>
  <c r="F147" i="11" s="1"/>
  <c r="D29" i="12" s="1"/>
  <c r="C148" i="11"/>
  <c r="D148" i="11"/>
  <c r="E148" i="11"/>
  <c r="F148" i="11" s="1"/>
  <c r="D98" i="12" s="1"/>
  <c r="K98" i="12" s="1"/>
  <c r="C149" i="11"/>
  <c r="D149" i="11"/>
  <c r="E149" i="11"/>
  <c r="F149" i="11" s="1"/>
  <c r="D24" i="12" s="1"/>
  <c r="C150" i="11"/>
  <c r="D150" i="11"/>
  <c r="E150" i="11"/>
  <c r="F150" i="11" s="1"/>
  <c r="D277" i="12" s="1"/>
  <c r="C151" i="11"/>
  <c r="D151" i="11"/>
  <c r="E151" i="11"/>
  <c r="F151" i="11" s="1"/>
  <c r="D349" i="12" s="1"/>
  <c r="C152" i="11"/>
  <c r="D152" i="11"/>
  <c r="E152" i="11"/>
  <c r="F152" i="11" s="1"/>
  <c r="D99" i="12" s="1"/>
  <c r="K99" i="12" s="1"/>
  <c r="C153" i="11"/>
  <c r="D153" i="11"/>
  <c r="E153" i="11"/>
  <c r="F153" i="11" s="1"/>
  <c r="D71" i="12" s="1"/>
  <c r="C154" i="11"/>
  <c r="D154" i="11"/>
  <c r="E154" i="11"/>
  <c r="F154" i="11" s="1"/>
  <c r="D39" i="12" s="1"/>
  <c r="C155" i="11"/>
  <c r="D155" i="11"/>
  <c r="E155" i="11"/>
  <c r="F155" i="11" s="1"/>
  <c r="D280" i="12" s="1"/>
  <c r="C156" i="11"/>
  <c r="D156" i="11"/>
  <c r="E156" i="11"/>
  <c r="F156" i="11" s="1"/>
  <c r="D25" i="12" s="1"/>
  <c r="C157" i="11"/>
  <c r="D157" i="11"/>
  <c r="E157" i="11"/>
  <c r="F157" i="11" s="1"/>
  <c r="D100" i="12" s="1"/>
  <c r="K100" i="12" s="1"/>
  <c r="C158" i="11"/>
  <c r="D158" i="11"/>
  <c r="E158" i="11"/>
  <c r="F158" i="11" s="1"/>
  <c r="D28" i="12" s="1"/>
  <c r="C159" i="11"/>
  <c r="D159" i="11"/>
  <c r="E159" i="11"/>
  <c r="F159" i="11" s="1"/>
  <c r="D129" i="12" s="1"/>
  <c r="C160" i="11"/>
  <c r="D160" i="11"/>
  <c r="E160" i="11"/>
  <c r="F160" i="11" s="1"/>
  <c r="D210" i="12" s="1"/>
  <c r="C161" i="11"/>
  <c r="D161" i="11"/>
  <c r="E161" i="11"/>
  <c r="F161" i="11" s="1"/>
  <c r="D135" i="12" s="1"/>
  <c r="C162" i="11"/>
  <c r="D162" i="11"/>
  <c r="E162" i="11"/>
  <c r="F162" i="11" s="1"/>
  <c r="D282" i="12" s="1"/>
  <c r="C163" i="11"/>
  <c r="D163" i="11"/>
  <c r="E163" i="11"/>
  <c r="F163" i="11" s="1"/>
  <c r="D145" i="12" s="1"/>
  <c r="C164" i="11"/>
  <c r="D164" i="11"/>
  <c r="E164" i="11"/>
  <c r="F164" i="11" s="1"/>
  <c r="D124" i="12" s="1"/>
  <c r="C165" i="11"/>
  <c r="D165" i="11"/>
  <c r="E165" i="11"/>
  <c r="F165" i="11" s="1"/>
  <c r="D337" i="12" s="1"/>
  <c r="C166" i="11"/>
  <c r="D166" i="11"/>
  <c r="E166" i="11"/>
  <c r="F166" i="11" s="1"/>
  <c r="D87" i="12" s="1"/>
  <c r="C167" i="11"/>
  <c r="D167" i="11"/>
  <c r="E167" i="11"/>
  <c r="F167" i="11" s="1"/>
  <c r="D308" i="12" s="1"/>
  <c r="C168" i="11"/>
  <c r="D168" i="11"/>
  <c r="E168" i="11"/>
  <c r="F168" i="11" s="1"/>
  <c r="D151" i="12" s="1"/>
  <c r="C169" i="11"/>
  <c r="D169" i="11"/>
  <c r="E169" i="11"/>
  <c r="F169" i="11" s="1"/>
  <c r="D164" i="12" s="1"/>
  <c r="C170" i="11"/>
  <c r="D170" i="11"/>
  <c r="E170" i="11"/>
  <c r="F170" i="11" s="1"/>
  <c r="D152" i="12" s="1"/>
  <c r="C171" i="11"/>
  <c r="D171" i="11"/>
  <c r="E171" i="11"/>
  <c r="F171" i="11" s="1"/>
  <c r="D123" i="12" s="1"/>
  <c r="C172" i="11"/>
  <c r="D172" i="11"/>
  <c r="E172" i="11"/>
  <c r="F172" i="11" s="1"/>
  <c r="D331" i="12" s="1"/>
  <c r="C173" i="11"/>
  <c r="D173" i="11"/>
  <c r="E173" i="11"/>
  <c r="F173" i="11" s="1"/>
  <c r="D315" i="12" s="1"/>
  <c r="C174" i="11"/>
  <c r="D174" i="11"/>
  <c r="E174" i="11"/>
  <c r="F174" i="11" s="1"/>
  <c r="D344" i="12" s="1"/>
  <c r="C175" i="11"/>
  <c r="D175" i="11"/>
  <c r="E175" i="11"/>
  <c r="F175" i="11" s="1"/>
  <c r="D128" i="12" s="1"/>
  <c r="C176" i="11"/>
  <c r="D176" i="11"/>
  <c r="E176" i="11"/>
  <c r="F176" i="11" s="1"/>
  <c r="D116" i="12" s="1"/>
  <c r="C177" i="11"/>
  <c r="D177" i="11"/>
  <c r="E177" i="11"/>
  <c r="F177" i="11" s="1"/>
  <c r="D262" i="12" s="1"/>
  <c r="C178" i="11"/>
  <c r="D178" i="11"/>
  <c r="E178" i="11"/>
  <c r="F178" i="11" s="1"/>
  <c r="D336" i="12" s="1"/>
  <c r="C179" i="11"/>
  <c r="D179" i="11"/>
  <c r="E179" i="11"/>
  <c r="F179" i="11" s="1"/>
  <c r="D304" i="12" s="1"/>
  <c r="C180" i="11"/>
  <c r="D180" i="11"/>
  <c r="E180" i="11"/>
  <c r="F180" i="11" s="1"/>
  <c r="D38" i="12" s="1"/>
  <c r="C181" i="11"/>
  <c r="D181" i="11"/>
  <c r="E181" i="11"/>
  <c r="F181" i="11" s="1"/>
  <c r="D334" i="12" s="1"/>
  <c r="C182" i="11"/>
  <c r="D182" i="11"/>
  <c r="E182" i="11"/>
  <c r="F182" i="11" s="1"/>
  <c r="D223" i="12" s="1"/>
  <c r="C183" i="11"/>
  <c r="D183" i="11"/>
  <c r="E183" i="11"/>
  <c r="F183" i="11" s="1"/>
  <c r="C184" i="11"/>
  <c r="D184" i="11"/>
  <c r="E184" i="11"/>
  <c r="F184" i="11" s="1"/>
  <c r="D342" i="12" s="1"/>
  <c r="C185" i="11"/>
  <c r="D185" i="11"/>
  <c r="E185" i="11"/>
  <c r="F185" i="11" s="1"/>
  <c r="D333" i="12" s="1"/>
  <c r="C186" i="11"/>
  <c r="D186" i="11"/>
  <c r="E186" i="11"/>
  <c r="F186" i="11" s="1"/>
  <c r="D136" i="12" s="1"/>
  <c r="C187" i="11"/>
  <c r="D187" i="11"/>
  <c r="E187" i="11"/>
  <c r="F187" i="11" s="1"/>
  <c r="D125" i="12" s="1"/>
  <c r="C188" i="11"/>
  <c r="D188" i="11"/>
  <c r="E188" i="11"/>
  <c r="F188" i="11" s="1"/>
  <c r="D115" i="12" s="1"/>
  <c r="C189" i="11"/>
  <c r="D189" i="11"/>
  <c r="E189" i="11"/>
  <c r="F189" i="11" s="1"/>
  <c r="D269" i="12" s="1"/>
  <c r="C190" i="11"/>
  <c r="D190" i="11"/>
  <c r="E190" i="11"/>
  <c r="F190" i="11" s="1"/>
  <c r="D293" i="12" s="1"/>
  <c r="C191" i="11"/>
  <c r="D191" i="11"/>
  <c r="E191" i="11"/>
  <c r="F191" i="11" s="1"/>
  <c r="D146" i="12" s="1"/>
  <c r="C192" i="11"/>
  <c r="D192" i="11"/>
  <c r="E192" i="11"/>
  <c r="F192" i="11" s="1"/>
  <c r="D281" i="12" s="1"/>
  <c r="C193" i="11"/>
  <c r="D193" i="11"/>
  <c r="E193" i="11"/>
  <c r="F193" i="11" s="1"/>
  <c r="D121" i="12" s="1"/>
  <c r="C194" i="11"/>
  <c r="D194" i="11"/>
  <c r="E194" i="11"/>
  <c r="F194" i="11" s="1"/>
  <c r="D216" i="12" s="1"/>
  <c r="C195" i="11"/>
  <c r="D195" i="11"/>
  <c r="E195" i="11"/>
  <c r="F195" i="11" s="1"/>
  <c r="D283" i="12" s="1"/>
  <c r="C196" i="11"/>
  <c r="D196" i="11"/>
  <c r="E196" i="11"/>
  <c r="F196" i="11" s="1"/>
  <c r="D332" i="12" s="1"/>
  <c r="C197" i="11"/>
  <c r="D197" i="11"/>
  <c r="E197" i="11"/>
  <c r="F197" i="11" s="1"/>
  <c r="D328" i="12" s="1"/>
  <c r="C198" i="11"/>
  <c r="D198" i="11"/>
  <c r="E198" i="11"/>
  <c r="F198" i="11" s="1"/>
  <c r="D229" i="12" s="1"/>
  <c r="C199" i="11"/>
  <c r="D199" i="11"/>
  <c r="E199" i="11"/>
  <c r="F199" i="11" s="1"/>
  <c r="D139" i="12" s="1"/>
  <c r="C200" i="11"/>
  <c r="D200" i="11"/>
  <c r="E200" i="11"/>
  <c r="F200" i="11" s="1"/>
  <c r="D279" i="12" s="1"/>
  <c r="C201" i="11"/>
  <c r="D201" i="11"/>
  <c r="E201" i="11"/>
  <c r="F201" i="11" s="1"/>
  <c r="D144" i="12" s="1"/>
  <c r="C202" i="11"/>
  <c r="D202" i="11"/>
  <c r="E202" i="11"/>
  <c r="F202" i="11" s="1"/>
  <c r="D107" i="12" s="1"/>
  <c r="C203" i="11"/>
  <c r="D203" i="11"/>
  <c r="E203" i="11"/>
  <c r="F203" i="11" s="1"/>
  <c r="D131" i="12" s="1"/>
  <c r="C204" i="11"/>
  <c r="D204" i="11"/>
  <c r="E204" i="11"/>
  <c r="F204" i="11" s="1"/>
  <c r="D359" i="12" s="1"/>
  <c r="K359" i="12" s="1"/>
  <c r="C205" i="11"/>
  <c r="D205" i="11"/>
  <c r="E205" i="11"/>
  <c r="F205" i="11" s="1"/>
  <c r="D291" i="12" s="1"/>
  <c r="C206" i="11"/>
  <c r="D206" i="11"/>
  <c r="E206" i="11"/>
  <c r="F206" i="11" s="1"/>
  <c r="D305" i="12" s="1"/>
  <c r="C207" i="11"/>
  <c r="D207" i="11"/>
  <c r="E207" i="11"/>
  <c r="F207" i="11" s="1"/>
  <c r="D360" i="12" s="1"/>
  <c r="K360" i="12" s="1"/>
  <c r="C208" i="11"/>
  <c r="D208" i="11"/>
  <c r="E208" i="11"/>
  <c r="F208" i="11" s="1"/>
  <c r="D335" i="12" s="1"/>
  <c r="C209" i="11"/>
  <c r="D209" i="11"/>
  <c r="E209" i="11"/>
  <c r="F209" i="11" s="1"/>
  <c r="D150" i="12" s="1"/>
  <c r="C210" i="11"/>
  <c r="D210" i="11"/>
  <c r="E210" i="11"/>
  <c r="F210" i="11" s="1"/>
  <c r="D114" i="12" s="1"/>
  <c r="C211" i="11"/>
  <c r="D211" i="11"/>
  <c r="E211" i="11"/>
  <c r="F211" i="11" s="1"/>
  <c r="D137" i="12" s="1"/>
  <c r="C212" i="11"/>
  <c r="D212" i="11"/>
  <c r="E212" i="11"/>
  <c r="F212" i="11" s="1"/>
  <c r="D78" i="12" s="1"/>
  <c r="C213" i="11"/>
  <c r="D213" i="11"/>
  <c r="E213" i="11"/>
  <c r="F213" i="11" s="1"/>
  <c r="D204" i="12" s="1"/>
  <c r="C214" i="11"/>
  <c r="D214" i="11"/>
  <c r="E214" i="11"/>
  <c r="F214" i="11" s="1"/>
  <c r="D219" i="12" s="1"/>
  <c r="C215" i="11"/>
  <c r="D215" i="11"/>
  <c r="E215" i="11"/>
  <c r="F215" i="11" s="1"/>
  <c r="D197" i="12" s="1"/>
  <c r="C216" i="11"/>
  <c r="D216" i="11"/>
  <c r="E216" i="11"/>
  <c r="F216" i="11" s="1"/>
  <c r="D161" i="12" s="1"/>
  <c r="C217" i="11"/>
  <c r="D217" i="11"/>
  <c r="E217" i="11"/>
  <c r="F217" i="11" s="1"/>
  <c r="D224" i="12" s="1"/>
  <c r="C218" i="11"/>
  <c r="D218" i="11"/>
  <c r="E218" i="11"/>
  <c r="F218" i="11" s="1"/>
  <c r="D215" i="12" s="1"/>
  <c r="C219" i="11"/>
  <c r="D219" i="11"/>
  <c r="E219" i="11"/>
  <c r="F219" i="11" s="1"/>
  <c r="D206" i="12" s="1"/>
  <c r="C220" i="11"/>
  <c r="D220" i="11"/>
  <c r="E220" i="11"/>
  <c r="F220" i="11" s="1"/>
  <c r="D72" i="12" s="1"/>
  <c r="C221" i="11"/>
  <c r="D221" i="11"/>
  <c r="E221" i="11"/>
  <c r="F221" i="11" s="1"/>
  <c r="D143" i="12" s="1"/>
  <c r="C222" i="11"/>
  <c r="D222" i="11"/>
  <c r="E222" i="11"/>
  <c r="F222" i="11" s="1"/>
  <c r="D159" i="12" s="1"/>
  <c r="C223" i="11"/>
  <c r="D223" i="11"/>
  <c r="E223" i="11"/>
  <c r="F223" i="11" s="1"/>
  <c r="D175" i="12" s="1"/>
  <c r="C224" i="11"/>
  <c r="D224" i="11"/>
  <c r="E224" i="11"/>
  <c r="F224" i="11" s="1"/>
  <c r="D285" i="12" s="1"/>
  <c r="C225" i="11"/>
  <c r="D225" i="11"/>
  <c r="E225" i="11"/>
  <c r="F225" i="11" s="1"/>
  <c r="D170" i="12" s="1"/>
  <c r="C226" i="11"/>
  <c r="D226" i="11"/>
  <c r="E226" i="11"/>
  <c r="F226" i="11" s="1"/>
  <c r="D301" i="12" s="1"/>
  <c r="C227" i="11"/>
  <c r="D227" i="11"/>
  <c r="E227" i="11"/>
  <c r="F227" i="11" s="1"/>
  <c r="D346" i="12" s="1"/>
  <c r="C228" i="11"/>
  <c r="D228" i="11"/>
  <c r="E228" i="11"/>
  <c r="F228" i="11" s="1"/>
  <c r="D249" i="12" s="1"/>
  <c r="C229" i="11"/>
  <c r="D229" i="11"/>
  <c r="E229" i="11"/>
  <c r="F229" i="11" s="1"/>
  <c r="D313" i="12" s="1"/>
  <c r="C230" i="11"/>
  <c r="D230" i="11"/>
  <c r="E230" i="11"/>
  <c r="F230" i="11" s="1"/>
  <c r="D250" i="12" s="1"/>
  <c r="C231" i="11"/>
  <c r="D231" i="11"/>
  <c r="E231" i="11"/>
  <c r="F231" i="11" s="1"/>
  <c r="D73" i="12" s="1"/>
  <c r="C232" i="11"/>
  <c r="D232" i="11"/>
  <c r="E232" i="11"/>
  <c r="F232" i="11" s="1"/>
  <c r="D198" i="12" s="1"/>
  <c r="C233" i="11"/>
  <c r="D233" i="11"/>
  <c r="E233" i="11"/>
  <c r="F233" i="11" s="1"/>
  <c r="D183" i="12" s="1"/>
  <c r="C234" i="11"/>
  <c r="D234" i="11"/>
  <c r="E234" i="11"/>
  <c r="F234" i="11" s="1"/>
  <c r="D237" i="12" s="1"/>
  <c r="C235" i="11"/>
  <c r="D235" i="11"/>
  <c r="E235" i="11"/>
  <c r="F235" i="11" s="1"/>
  <c r="D217" i="12" s="1"/>
  <c r="C236" i="11"/>
  <c r="D236" i="11"/>
  <c r="E236" i="11"/>
  <c r="F236" i="11" s="1"/>
  <c r="D361" i="12" s="1"/>
  <c r="K361" i="12" s="1"/>
  <c r="C237" i="11"/>
  <c r="D237" i="11"/>
  <c r="E237" i="11"/>
  <c r="F237" i="11" s="1"/>
  <c r="D251" i="12" s="1"/>
  <c r="K251" i="12" s="1"/>
  <c r="C238" i="11"/>
  <c r="D238" i="11"/>
  <c r="E238" i="11"/>
  <c r="F238" i="11" s="1"/>
  <c r="D191" i="12" s="1"/>
  <c r="C239" i="11"/>
  <c r="D239" i="11"/>
  <c r="E239" i="11"/>
  <c r="F239" i="11" s="1"/>
  <c r="D188" i="12" s="1"/>
  <c r="C240" i="11"/>
  <c r="D240" i="11"/>
  <c r="E240" i="11"/>
  <c r="F240" i="11" s="1"/>
  <c r="D177" i="12" s="1"/>
  <c r="C241" i="11"/>
  <c r="D241" i="11"/>
  <c r="E241" i="11"/>
  <c r="F241" i="11" s="1"/>
  <c r="D220" i="12" s="1"/>
  <c r="C242" i="11"/>
  <c r="D242" i="11"/>
  <c r="E242" i="11"/>
  <c r="F242" i="11" s="1"/>
  <c r="D90" i="12" s="1"/>
  <c r="C243" i="11"/>
  <c r="D243" i="11"/>
  <c r="E243" i="11"/>
  <c r="F243" i="11" s="1"/>
  <c r="D273" i="12" s="1"/>
  <c r="C244" i="11"/>
  <c r="D244" i="11"/>
  <c r="E244" i="11"/>
  <c r="F244" i="11" s="1"/>
  <c r="D209" i="12" s="1"/>
  <c r="C245" i="11"/>
  <c r="D245" i="11"/>
  <c r="E245" i="11"/>
  <c r="F245" i="11" s="1"/>
  <c r="D211" i="12" s="1"/>
  <c r="C246" i="11"/>
  <c r="D246" i="11"/>
  <c r="E246" i="11"/>
  <c r="F246" i="11" s="1"/>
  <c r="D317" i="12" s="1"/>
  <c r="C247" i="11"/>
  <c r="D247" i="11"/>
  <c r="E247" i="11"/>
  <c r="F247" i="11" s="1"/>
  <c r="D165" i="12" s="1"/>
  <c r="C248" i="11"/>
  <c r="D248" i="11"/>
  <c r="E248" i="11"/>
  <c r="F248" i="11" s="1"/>
  <c r="D267" i="12" s="1"/>
  <c r="C249" i="11"/>
  <c r="D249" i="11"/>
  <c r="E249" i="11"/>
  <c r="F249" i="11" s="1"/>
  <c r="D297" i="12" s="1"/>
  <c r="C250" i="11"/>
  <c r="D250" i="11"/>
  <c r="E250" i="11"/>
  <c r="F250" i="11" s="1"/>
  <c r="D208" i="12" s="1"/>
  <c r="C251" i="11"/>
  <c r="D251" i="11"/>
  <c r="E251" i="11"/>
  <c r="F251" i="11" s="1"/>
  <c r="D186" i="12" s="1"/>
  <c r="C252" i="11"/>
  <c r="D252" i="11"/>
  <c r="E252" i="11"/>
  <c r="F252" i="11" s="1"/>
  <c r="D101" i="12" s="1"/>
  <c r="C253" i="11"/>
  <c r="D253" i="11"/>
  <c r="E253" i="11"/>
  <c r="F253" i="11" s="1"/>
  <c r="D288" i="12" s="1"/>
  <c r="C254" i="11"/>
  <c r="D254" i="11"/>
  <c r="E254" i="11"/>
  <c r="F254" i="11" s="1"/>
  <c r="D302" i="12" s="1"/>
  <c r="C255" i="11"/>
  <c r="D255" i="11"/>
  <c r="E255" i="11"/>
  <c r="F255" i="11" s="1"/>
  <c r="D181" i="12" s="1"/>
  <c r="C256" i="11"/>
  <c r="D256" i="11"/>
  <c r="E256" i="11"/>
  <c r="F256" i="11" s="1"/>
  <c r="D225" i="12" s="1"/>
  <c r="C257" i="11"/>
  <c r="D257" i="11"/>
  <c r="E257" i="11"/>
  <c r="F257" i="11" s="1"/>
  <c r="D173" i="12" s="1"/>
  <c r="C258" i="11"/>
  <c r="D258" i="11"/>
  <c r="E258" i="11"/>
  <c r="F258" i="11" s="1"/>
  <c r="D193" i="12" s="1"/>
  <c r="C259" i="11"/>
  <c r="D259" i="11"/>
  <c r="E259" i="11"/>
  <c r="F259" i="11" s="1"/>
  <c r="D327" i="12" s="1"/>
  <c r="C260" i="11"/>
  <c r="D260" i="11"/>
  <c r="E260" i="11"/>
  <c r="F260" i="11" s="1"/>
  <c r="D160" i="12" s="1"/>
  <c r="C261" i="11"/>
  <c r="D261" i="11"/>
  <c r="E261" i="11"/>
  <c r="F261" i="11" s="1"/>
  <c r="D261" i="12" s="1"/>
  <c r="C262" i="11"/>
  <c r="D262" i="11"/>
  <c r="E262" i="11"/>
  <c r="F262" i="11" s="1"/>
  <c r="D35" i="12" s="1"/>
  <c r="C263" i="11"/>
  <c r="D263" i="11"/>
  <c r="E263" i="11"/>
  <c r="F263" i="11" s="1"/>
  <c r="D52" i="12" s="1"/>
  <c r="C264" i="11"/>
  <c r="D264" i="11"/>
  <c r="E264" i="11"/>
  <c r="F264" i="11" s="1"/>
  <c r="D64" i="12" s="1"/>
  <c r="C265" i="11"/>
  <c r="D265" i="11"/>
  <c r="E265" i="11"/>
  <c r="F265" i="11" s="1"/>
  <c r="D48" i="12" s="1"/>
  <c r="C266" i="11"/>
  <c r="D266" i="11"/>
  <c r="E266" i="11"/>
  <c r="F266" i="11" s="1"/>
  <c r="D53" i="12" s="1"/>
  <c r="C267" i="11"/>
  <c r="D267" i="11"/>
  <c r="E267" i="11"/>
  <c r="F267" i="11" s="1"/>
  <c r="D34" i="12" s="1"/>
  <c r="C268" i="11"/>
  <c r="D268" i="11"/>
  <c r="E268" i="11"/>
  <c r="F268" i="11" s="1"/>
  <c r="D27" i="12" s="1"/>
  <c r="C269" i="11"/>
  <c r="D269" i="11"/>
  <c r="E269" i="11"/>
  <c r="F269" i="11" s="1"/>
  <c r="D46" i="12" s="1"/>
  <c r="C270" i="11"/>
  <c r="D270" i="11"/>
  <c r="E270" i="11"/>
  <c r="F270" i="11" s="1"/>
  <c r="D42" i="12" s="1"/>
  <c r="C271" i="11"/>
  <c r="D271" i="11"/>
  <c r="E271" i="11"/>
  <c r="F271" i="11" s="1"/>
  <c r="D49" i="12" s="1"/>
  <c r="C272" i="11"/>
  <c r="D272" i="11"/>
  <c r="E272" i="11"/>
  <c r="F272" i="11" s="1"/>
  <c r="D56" i="12" s="1"/>
  <c r="C273" i="11"/>
  <c r="D273" i="11"/>
  <c r="E273" i="11"/>
  <c r="F273" i="11" s="1"/>
  <c r="D43" i="12" s="1"/>
  <c r="C274" i="11"/>
  <c r="D274" i="11"/>
  <c r="E274" i="11"/>
  <c r="F274" i="11" s="1"/>
  <c r="D45" i="12" s="1"/>
  <c r="C275" i="11"/>
  <c r="D275" i="11"/>
  <c r="E275" i="11"/>
  <c r="F275" i="11" s="1"/>
  <c r="D22" i="12" s="1"/>
  <c r="C276" i="11"/>
  <c r="D276" i="11"/>
  <c r="E276" i="11"/>
  <c r="F276" i="11" s="1"/>
  <c r="D37" i="12" s="1"/>
  <c r="C277" i="11"/>
  <c r="D277" i="11"/>
  <c r="E277" i="11"/>
  <c r="F277" i="11" s="1"/>
  <c r="D58" i="12" s="1"/>
  <c r="C278" i="11"/>
  <c r="D278" i="11"/>
  <c r="E278" i="11"/>
  <c r="F278" i="11" s="1"/>
  <c r="D54" i="12" s="1"/>
  <c r="C279" i="11"/>
  <c r="D279" i="11"/>
  <c r="E279" i="11"/>
  <c r="F279" i="11" s="1"/>
  <c r="D30" i="12" s="1"/>
  <c r="C280" i="11"/>
  <c r="D280" i="11"/>
  <c r="E280" i="11"/>
  <c r="F280" i="11" s="1"/>
  <c r="D32" i="12" s="1"/>
  <c r="C281" i="11"/>
  <c r="D281" i="11"/>
  <c r="E281" i="11"/>
  <c r="F281" i="11" s="1"/>
  <c r="D55" i="12" s="1"/>
  <c r="C282" i="11"/>
  <c r="D282" i="11"/>
  <c r="E282" i="11"/>
  <c r="F282" i="11" s="1"/>
  <c r="D65" i="12" s="1"/>
  <c r="K65" i="12" s="1"/>
  <c r="C283" i="11"/>
  <c r="D283" i="11"/>
  <c r="E283" i="11"/>
  <c r="F283" i="11" s="1"/>
  <c r="D26" i="12" s="1"/>
  <c r="C284" i="11"/>
  <c r="D284" i="11"/>
  <c r="E284" i="11"/>
  <c r="F284" i="11" s="1"/>
  <c r="D21" i="12" s="1"/>
  <c r="C285" i="11"/>
  <c r="D285" i="11"/>
  <c r="E285" i="11"/>
  <c r="F285" i="11" s="1"/>
  <c r="D33" i="12" s="1"/>
  <c r="C286" i="11"/>
  <c r="D286" i="11"/>
  <c r="E286" i="11"/>
  <c r="F286" i="11" s="1"/>
  <c r="D41" i="12" s="1"/>
  <c r="C287" i="11"/>
  <c r="D287" i="11"/>
  <c r="E287" i="11"/>
  <c r="F287" i="11" s="1"/>
  <c r="D66" i="12" s="1"/>
  <c r="C288" i="11"/>
  <c r="D288" i="11"/>
  <c r="E288" i="11"/>
  <c r="F288" i="11" s="1"/>
  <c r="D59" i="12" s="1"/>
  <c r="C289" i="11"/>
  <c r="D289" i="11"/>
  <c r="E289" i="11"/>
  <c r="F289" i="11" s="1"/>
  <c r="D47" i="12" s="1"/>
  <c r="C290" i="11"/>
  <c r="D290" i="11"/>
  <c r="E290" i="11"/>
  <c r="F290" i="11" s="1"/>
  <c r="D36" i="12" s="1"/>
  <c r="C291" i="11"/>
  <c r="D291" i="11"/>
  <c r="E291" i="11"/>
  <c r="F291" i="11" s="1"/>
  <c r="D67" i="12" s="1"/>
  <c r="C292" i="11"/>
  <c r="D292" i="11"/>
  <c r="E292" i="11"/>
  <c r="F292" i="11" s="1"/>
  <c r="D50" i="12" s="1"/>
  <c r="C293" i="11"/>
  <c r="D293" i="11"/>
  <c r="E293" i="11"/>
  <c r="F293" i="11" s="1"/>
  <c r="D23" i="12" s="1"/>
  <c r="C294" i="11"/>
  <c r="D294" i="11"/>
  <c r="E294" i="11"/>
  <c r="F294" i="11" s="1"/>
  <c r="D51" i="12" s="1"/>
  <c r="C295" i="11"/>
  <c r="D295" i="11"/>
  <c r="E295" i="11"/>
  <c r="F295" i="11" s="1"/>
  <c r="D82" i="12" s="1"/>
  <c r="C296" i="11"/>
  <c r="D296" i="11"/>
  <c r="E296" i="11"/>
  <c r="F296" i="11" s="1"/>
  <c r="D252" i="12" s="1"/>
  <c r="C297" i="11"/>
  <c r="D297" i="11"/>
  <c r="E297" i="11"/>
  <c r="F297" i="11" s="1"/>
  <c r="D77" i="12" s="1"/>
  <c r="C298" i="11"/>
  <c r="D298" i="11"/>
  <c r="E298" i="11"/>
  <c r="F298" i="11" s="1"/>
  <c r="D102" i="12" s="1"/>
  <c r="C299" i="11"/>
  <c r="D299" i="11"/>
  <c r="E299" i="11"/>
  <c r="F299" i="11" s="1"/>
  <c r="D253" i="12" s="1"/>
  <c r="C300" i="11"/>
  <c r="D300" i="11"/>
  <c r="E300" i="11"/>
  <c r="F300" i="11" s="1"/>
  <c r="D60" i="12" s="1"/>
  <c r="C301" i="11"/>
  <c r="D301" i="11"/>
  <c r="E301" i="11"/>
  <c r="F301" i="11" s="1"/>
  <c r="D103" i="12" s="1"/>
  <c r="C302" i="11"/>
  <c r="D302" i="11"/>
  <c r="E302" i="11"/>
  <c r="F302" i="11" s="1"/>
  <c r="D199" i="12" s="1"/>
  <c r="C303" i="11"/>
  <c r="D303" i="11"/>
  <c r="E303" i="11"/>
  <c r="F303" i="11" s="1"/>
  <c r="D239" i="12" s="1"/>
  <c r="C304" i="11"/>
  <c r="D304" i="11"/>
  <c r="E304" i="11"/>
  <c r="F304" i="11" s="1"/>
  <c r="D222" i="12" s="1"/>
  <c r="C305" i="11"/>
  <c r="D305" i="11"/>
  <c r="E305" i="11"/>
  <c r="F305" i="11" s="1"/>
  <c r="D254" i="12" s="1"/>
  <c r="K254" i="12" s="1"/>
  <c r="C306" i="11"/>
  <c r="D306" i="11"/>
  <c r="E306" i="11"/>
  <c r="F306" i="11" s="1"/>
  <c r="D202" i="12" s="1"/>
  <c r="C307" i="11"/>
  <c r="D307" i="11"/>
  <c r="E307" i="11"/>
  <c r="F307" i="11" s="1"/>
  <c r="D345" i="12" s="1"/>
  <c r="C308" i="11"/>
  <c r="D308" i="11"/>
  <c r="E308" i="11"/>
  <c r="F308" i="11" s="1"/>
  <c r="D266" i="12" s="1"/>
  <c r="C309" i="11"/>
  <c r="D309" i="11"/>
  <c r="E309" i="11"/>
  <c r="F309" i="11" s="1"/>
  <c r="D68" i="12" s="1"/>
  <c r="C310" i="11"/>
  <c r="D310" i="11"/>
  <c r="E310" i="11"/>
  <c r="F310" i="11" s="1"/>
  <c r="D118" i="12" s="1"/>
  <c r="C311" i="11"/>
  <c r="D311" i="11"/>
  <c r="E311" i="11"/>
  <c r="F311" i="11" s="1"/>
  <c r="D244" i="12" s="1"/>
  <c r="C312" i="11"/>
  <c r="D312" i="11"/>
  <c r="E312" i="11"/>
  <c r="F312" i="11" s="1"/>
  <c r="D93" i="12" s="1"/>
  <c r="C313" i="11"/>
  <c r="D313" i="11"/>
  <c r="E313" i="11"/>
  <c r="F313" i="11" s="1"/>
  <c r="D104" i="12" s="1"/>
  <c r="K104" i="12" s="1"/>
  <c r="C314" i="11"/>
  <c r="D314" i="11"/>
  <c r="E314" i="11"/>
  <c r="F314" i="11" s="1"/>
  <c r="D79" i="12" s="1"/>
  <c r="C315" i="11"/>
  <c r="D315" i="11"/>
  <c r="E315" i="11"/>
  <c r="F315" i="11" s="1"/>
  <c r="D339" i="12" s="1"/>
  <c r="C316" i="11"/>
  <c r="D316" i="11"/>
  <c r="E316" i="11"/>
  <c r="F316" i="11" s="1"/>
  <c r="D108" i="12" s="1"/>
  <c r="C317" i="11"/>
  <c r="D317" i="11"/>
  <c r="E317" i="11"/>
  <c r="F317" i="11" s="1"/>
  <c r="D221" i="12" s="1"/>
  <c r="C318" i="11"/>
  <c r="D318" i="11"/>
  <c r="E318" i="11"/>
  <c r="F318" i="11" s="1"/>
  <c r="D255" i="12" s="1"/>
  <c r="K255" i="12" s="1"/>
  <c r="C319" i="11"/>
  <c r="D319" i="11"/>
  <c r="E319" i="11"/>
  <c r="F319" i="11" s="1"/>
  <c r="D256" i="12" s="1"/>
  <c r="K256" i="12" s="1"/>
  <c r="C320" i="11"/>
  <c r="D320" i="11"/>
  <c r="E320" i="11"/>
  <c r="F320" i="11" s="1"/>
  <c r="D213" i="12" s="1"/>
  <c r="C321" i="11"/>
  <c r="D321" i="11"/>
  <c r="E321" i="11"/>
  <c r="F321" i="11" s="1"/>
  <c r="D295" i="12" s="1"/>
  <c r="C322" i="11"/>
  <c r="D322" i="11"/>
  <c r="E322" i="11"/>
  <c r="F322" i="11" s="1"/>
  <c r="D190" i="12" s="1"/>
  <c r="C323" i="11"/>
  <c r="D323" i="11"/>
  <c r="E323" i="11"/>
  <c r="F323" i="11" s="1"/>
  <c r="D227" i="12" s="1"/>
  <c r="C324" i="11"/>
  <c r="D324" i="11"/>
  <c r="E324" i="11"/>
  <c r="F324" i="11" s="1"/>
  <c r="D271" i="12" s="1"/>
  <c r="C325" i="11"/>
  <c r="D325" i="11"/>
  <c r="E325" i="11"/>
  <c r="F325" i="11" s="1"/>
  <c r="D122" i="12" s="1"/>
  <c r="C326" i="11"/>
  <c r="D326" i="11"/>
  <c r="E326" i="11"/>
  <c r="F326" i="11" s="1"/>
  <c r="D94" i="12" s="1"/>
  <c r="C327" i="11"/>
  <c r="D327" i="11"/>
  <c r="E327" i="11"/>
  <c r="F327" i="11" s="1"/>
  <c r="D352" i="12" s="1"/>
  <c r="C328" i="11"/>
  <c r="D328" i="11"/>
  <c r="E328" i="11"/>
  <c r="F328" i="11" s="1"/>
  <c r="D323" i="12" s="1"/>
  <c r="C329" i="11"/>
  <c r="D329" i="11"/>
  <c r="E329" i="11"/>
  <c r="F329" i="11" s="1"/>
  <c r="D289" i="12" s="1"/>
  <c r="C330" i="11"/>
  <c r="D330" i="11"/>
  <c r="E330" i="11"/>
  <c r="F330" i="11" s="1"/>
  <c r="D81" i="12" s="1"/>
  <c r="C331" i="11"/>
  <c r="D331" i="11"/>
  <c r="E331" i="11"/>
  <c r="F331" i="11" s="1"/>
  <c r="D166" i="12" s="1"/>
  <c r="C332" i="11"/>
  <c r="D332" i="11"/>
  <c r="E332" i="11"/>
  <c r="F332" i="11" s="1"/>
  <c r="D89" i="12" s="1"/>
  <c r="C333" i="11"/>
  <c r="D333" i="11"/>
  <c r="E333" i="11"/>
  <c r="F333" i="11" s="1"/>
  <c r="D287" i="12" s="1"/>
  <c r="C334" i="11"/>
  <c r="D334" i="11"/>
  <c r="E334" i="11"/>
  <c r="F334" i="11" s="1"/>
  <c r="D314" i="12" s="1"/>
  <c r="C335" i="11"/>
  <c r="D335" i="11"/>
  <c r="E335" i="11"/>
  <c r="F335" i="11" s="1"/>
  <c r="D276" i="12" s="1"/>
  <c r="C336" i="11"/>
  <c r="D336" i="11"/>
  <c r="E336" i="11"/>
  <c r="F336" i="11" s="1"/>
  <c r="D329" i="12" s="1"/>
  <c r="C337" i="11"/>
  <c r="D337" i="11"/>
  <c r="E337" i="11"/>
  <c r="F337" i="11" s="1"/>
  <c r="D362" i="12" s="1"/>
  <c r="K362" i="12" s="1"/>
  <c r="C338" i="11"/>
  <c r="D338" i="11"/>
  <c r="E338" i="11"/>
  <c r="F338" i="11" s="1"/>
  <c r="D138" i="12" s="1"/>
  <c r="C339" i="11"/>
  <c r="D339" i="11"/>
  <c r="E339" i="11"/>
  <c r="F339" i="11" s="1"/>
  <c r="D134" i="12" s="1"/>
  <c r="C340" i="11"/>
  <c r="D340" i="11"/>
  <c r="E340" i="11"/>
  <c r="F340" i="11" s="1"/>
  <c r="D363" i="12" s="1"/>
  <c r="K363" i="12" s="1"/>
  <c r="C341" i="11"/>
  <c r="D341" i="11"/>
  <c r="E341" i="11"/>
  <c r="F341" i="11" s="1"/>
  <c r="D274" i="12" s="1"/>
  <c r="C342" i="11"/>
  <c r="D342" i="11"/>
  <c r="E342" i="11"/>
  <c r="F342" i="11" s="1"/>
  <c r="D300" i="12" s="1"/>
  <c r="C343" i="11"/>
  <c r="D343" i="11"/>
  <c r="E343" i="11"/>
  <c r="F343" i="11" s="1"/>
  <c r="D264" i="12" s="1"/>
  <c r="C344" i="11"/>
  <c r="D344" i="11"/>
  <c r="E344" i="11"/>
  <c r="F344" i="11" s="1"/>
  <c r="D178" i="12" s="1"/>
  <c r="C345" i="11"/>
  <c r="D345" i="11"/>
  <c r="E345" i="11"/>
  <c r="F345" i="11" s="1"/>
  <c r="D364" i="12" s="1"/>
  <c r="K364" i="12" s="1"/>
  <c r="C346" i="11"/>
  <c r="D346" i="11"/>
  <c r="E346" i="11"/>
  <c r="F346" i="11" s="1"/>
  <c r="D109" i="12" s="1"/>
  <c r="C347" i="11"/>
  <c r="D347" i="11"/>
  <c r="E347" i="11"/>
  <c r="F347" i="11" s="1"/>
  <c r="D270" i="12" s="1"/>
  <c r="C348" i="11"/>
  <c r="D348" i="11"/>
  <c r="E348" i="11"/>
  <c r="F348" i="11" s="1"/>
  <c r="D365" i="12" s="1"/>
  <c r="K365" i="12" s="1"/>
  <c r="C349" i="11"/>
  <c r="D349" i="11"/>
  <c r="E349" i="11"/>
  <c r="F349" i="11" s="1"/>
  <c r="D272" i="12" s="1"/>
  <c r="C350" i="11"/>
  <c r="D350" i="11"/>
  <c r="E350" i="11"/>
  <c r="F350" i="11" s="1"/>
  <c r="D259" i="12" s="1"/>
  <c r="D6" i="11"/>
  <c r="E6" i="11"/>
  <c r="F6" i="11" s="1"/>
  <c r="D88" i="12" s="1"/>
  <c r="C6" i="11"/>
  <c r="J340" i="11" l="1"/>
  <c r="E363" i="12" s="1"/>
  <c r="J300" i="11"/>
  <c r="E60" i="12" s="1"/>
  <c r="J260" i="11"/>
  <c r="E160" i="12" s="1"/>
  <c r="J220" i="11"/>
  <c r="E72" i="12" s="1"/>
  <c r="J180" i="11"/>
  <c r="E38" i="12" s="1"/>
  <c r="J140" i="11"/>
  <c r="E356" i="12" s="1"/>
  <c r="J100" i="11"/>
  <c r="E246" i="12" s="1"/>
  <c r="J60" i="11"/>
  <c r="E207" i="12" s="1"/>
  <c r="J20" i="11"/>
  <c r="E127" i="12" s="1"/>
  <c r="J92" i="11"/>
  <c r="E296" i="12" s="1"/>
  <c r="J332" i="11"/>
  <c r="E89" i="12" s="1"/>
  <c r="J212" i="11"/>
  <c r="E78" i="12" s="1"/>
  <c r="J292" i="11"/>
  <c r="E50" i="12" s="1"/>
  <c r="J12" i="11"/>
  <c r="E169" i="12" s="1"/>
  <c r="J132" i="11"/>
  <c r="E340" i="12" s="1"/>
  <c r="J252" i="11"/>
  <c r="E101" i="12" s="1"/>
  <c r="J172" i="11"/>
  <c r="E331" i="12" s="1"/>
  <c r="J52" i="11"/>
  <c r="E62" i="12" s="1"/>
  <c r="J324" i="11"/>
  <c r="E271" i="12" s="1"/>
  <c r="J284" i="11"/>
  <c r="E21" i="12" s="1"/>
  <c r="J244" i="11"/>
  <c r="E209" i="12" s="1"/>
  <c r="J204" i="11"/>
  <c r="E359" i="12" s="1"/>
  <c r="J164" i="11"/>
  <c r="E124" i="12" s="1"/>
  <c r="J124" i="11"/>
  <c r="E355" i="12" s="1"/>
  <c r="J84" i="11"/>
  <c r="E40" i="12" s="1"/>
  <c r="J44" i="11"/>
  <c r="E341" i="12" s="1"/>
  <c r="D355" i="12"/>
  <c r="K355" i="12" s="1"/>
  <c r="J316" i="11"/>
  <c r="E108" i="12" s="1"/>
  <c r="J276" i="11"/>
  <c r="E37" i="12" s="1"/>
  <c r="J236" i="11"/>
  <c r="E361" i="12" s="1"/>
  <c r="J196" i="11"/>
  <c r="E332" i="12" s="1"/>
  <c r="J156" i="11"/>
  <c r="E25" i="12" s="1"/>
  <c r="J116" i="11"/>
  <c r="E240" i="12" s="1"/>
  <c r="J76" i="11"/>
  <c r="E185" i="12" s="1"/>
  <c r="J36" i="11"/>
  <c r="E230" i="12" s="1"/>
  <c r="D358" i="12"/>
  <c r="K358" i="12" s="1"/>
  <c r="J348" i="11"/>
  <c r="E365" i="12" s="1"/>
  <c r="J308" i="11"/>
  <c r="E266" i="12" s="1"/>
  <c r="J268" i="11"/>
  <c r="E27" i="12" s="1"/>
  <c r="J228" i="11"/>
  <c r="E249" i="12" s="1"/>
  <c r="J188" i="11"/>
  <c r="E115" i="12" s="1"/>
  <c r="J148" i="11"/>
  <c r="E98" i="12" s="1"/>
  <c r="J108" i="11"/>
  <c r="E278" i="12" s="1"/>
  <c r="J68" i="11"/>
  <c r="E86" i="12" s="1"/>
  <c r="J28" i="11"/>
  <c r="E309" i="12" s="1"/>
  <c r="J273" i="11"/>
  <c r="E43" i="12" s="1"/>
  <c r="J265" i="11"/>
  <c r="E48" i="12" s="1"/>
  <c r="J257" i="11"/>
  <c r="E173" i="12" s="1"/>
  <c r="J249" i="11"/>
  <c r="E297" i="12" s="1"/>
  <c r="J241" i="11"/>
  <c r="E220" i="12" s="1"/>
  <c r="J233" i="11"/>
  <c r="E183" i="12" s="1"/>
  <c r="J225" i="11"/>
  <c r="E170" i="12" s="1"/>
  <c r="J217" i="11"/>
  <c r="E224" i="12" s="1"/>
  <c r="J209" i="11"/>
  <c r="E150" i="12" s="1"/>
  <c r="J201" i="11"/>
  <c r="E144" i="12" s="1"/>
  <c r="J193" i="11"/>
  <c r="E121" i="12" s="1"/>
  <c r="J185" i="11"/>
  <c r="E333" i="12" s="1"/>
  <c r="J177" i="11"/>
  <c r="E262" i="12" s="1"/>
  <c r="J169" i="11"/>
  <c r="E164" i="12" s="1"/>
  <c r="J161" i="11"/>
  <c r="E135" i="12" s="1"/>
  <c r="J153" i="11"/>
  <c r="E71" i="12" s="1"/>
  <c r="J145" i="11"/>
  <c r="E357" i="12" s="1"/>
  <c r="J137" i="11"/>
  <c r="E201" i="12" s="1"/>
  <c r="J129" i="11"/>
  <c r="E286" i="12" s="1"/>
  <c r="J121" i="11"/>
  <c r="E265" i="12" s="1"/>
  <c r="J113" i="11"/>
  <c r="E299" i="12" s="1"/>
  <c r="J105" i="11"/>
  <c r="E350" i="12" s="1"/>
  <c r="J97" i="11"/>
  <c r="E196" i="12" s="1"/>
  <c r="J89" i="11"/>
  <c r="E155" i="12" s="1"/>
  <c r="J81" i="11"/>
  <c r="E141" i="12" s="1"/>
  <c r="J73" i="11"/>
  <c r="E69" i="12" s="1"/>
  <c r="J65" i="11"/>
  <c r="E119" i="12" s="1"/>
  <c r="J57" i="11"/>
  <c r="E184" i="12" s="1"/>
  <c r="J49" i="11"/>
  <c r="E310" i="12" s="1"/>
  <c r="J41" i="11"/>
  <c r="E132" i="12" s="1"/>
  <c r="J33" i="11"/>
  <c r="E148" i="12" s="1"/>
  <c r="J25" i="11"/>
  <c r="E113" i="12" s="1"/>
  <c r="J17" i="11"/>
  <c r="E95" i="12" s="1"/>
  <c r="J9" i="11"/>
  <c r="E306" i="12" s="1"/>
  <c r="J345" i="11"/>
  <c r="E364" i="12" s="1"/>
  <c r="J313" i="11"/>
  <c r="E104" i="12" s="1"/>
  <c r="J297" i="11"/>
  <c r="E77" i="12" s="1"/>
  <c r="J329" i="11"/>
  <c r="E289" i="12" s="1"/>
  <c r="J289" i="11"/>
  <c r="E47" i="12" s="1"/>
  <c r="J321" i="11"/>
  <c r="E295" i="12" s="1"/>
  <c r="J305" i="11"/>
  <c r="E254" i="12" s="1"/>
  <c r="J281" i="11"/>
  <c r="E55" i="12" s="1"/>
  <c r="J337" i="11"/>
  <c r="E362" i="12" s="1"/>
  <c r="J6" i="11"/>
  <c r="E88" i="12" s="1"/>
  <c r="J218" i="11"/>
  <c r="E215" i="12" s="1"/>
  <c r="J210" i="11"/>
  <c r="E114" i="12" s="1"/>
  <c r="J202" i="11"/>
  <c r="E107" i="12" s="1"/>
  <c r="J194" i="11"/>
  <c r="E216" i="12" s="1"/>
  <c r="J186" i="11"/>
  <c r="E136" i="12" s="1"/>
  <c r="J178" i="11"/>
  <c r="E336" i="12" s="1"/>
  <c r="J170" i="11"/>
  <c r="E152" i="12" s="1"/>
  <c r="J162" i="11"/>
  <c r="E282" i="12" s="1"/>
  <c r="J154" i="11"/>
  <c r="E39" i="12" s="1"/>
  <c r="J146" i="11"/>
  <c r="E326" i="12" s="1"/>
  <c r="J138" i="11"/>
  <c r="E203" i="12" s="1"/>
  <c r="J130" i="11"/>
  <c r="E70" i="12" s="1"/>
  <c r="J122" i="11"/>
  <c r="E316" i="12" s="1"/>
  <c r="J350" i="11"/>
  <c r="E259" i="12" s="1"/>
  <c r="J342" i="11"/>
  <c r="E300" i="12" s="1"/>
  <c r="J334" i="11"/>
  <c r="E314" i="12" s="1"/>
  <c r="J326" i="11"/>
  <c r="E94" i="12" s="1"/>
  <c r="J318" i="11"/>
  <c r="E255" i="12" s="1"/>
  <c r="J310" i="11"/>
  <c r="E118" i="12" s="1"/>
  <c r="J302" i="11"/>
  <c r="E199" i="12" s="1"/>
  <c r="J294" i="11"/>
  <c r="E51" i="12" s="1"/>
  <c r="J286" i="11"/>
  <c r="E41" i="12" s="1"/>
  <c r="J278" i="11"/>
  <c r="E54" i="12" s="1"/>
  <c r="J270" i="11"/>
  <c r="E42" i="12" s="1"/>
  <c r="J262" i="11"/>
  <c r="E35" i="12" s="1"/>
  <c r="J254" i="11"/>
  <c r="E302" i="12" s="1"/>
  <c r="J246" i="11"/>
  <c r="E317" i="12" s="1"/>
  <c r="J238" i="11"/>
  <c r="E191" i="12" s="1"/>
  <c r="J230" i="11"/>
  <c r="E250" i="12" s="1"/>
  <c r="J222" i="11"/>
  <c r="E159" i="12" s="1"/>
  <c r="J214" i="11"/>
  <c r="E219" i="12" s="1"/>
  <c r="J206" i="11"/>
  <c r="E305" i="12" s="1"/>
  <c r="J198" i="11"/>
  <c r="E229" i="12" s="1"/>
  <c r="J190" i="11"/>
  <c r="E293" i="12" s="1"/>
  <c r="J182" i="11"/>
  <c r="E223" i="12" s="1"/>
  <c r="J174" i="11"/>
  <c r="E344" i="12" s="1"/>
  <c r="J166" i="11"/>
  <c r="E87" i="12" s="1"/>
  <c r="J158" i="11"/>
  <c r="E28" i="12" s="1"/>
  <c r="J150" i="11"/>
  <c r="E277" i="12" s="1"/>
  <c r="J142" i="11"/>
  <c r="E111" i="12" s="1"/>
  <c r="J134" i="11"/>
  <c r="E322" i="12" s="1"/>
  <c r="J126" i="11"/>
  <c r="E320" i="12" s="1"/>
  <c r="J118" i="11"/>
  <c r="E157" i="12" s="1"/>
  <c r="J110" i="11"/>
  <c r="E354" i="12" s="1"/>
  <c r="J102" i="11"/>
  <c r="E195" i="12" s="1"/>
  <c r="J94" i="11"/>
  <c r="E174" i="12" s="1"/>
  <c r="J86" i="11"/>
  <c r="E180" i="12" s="1"/>
  <c r="J78" i="11"/>
  <c r="E348" i="12" s="1"/>
  <c r="J70" i="11"/>
  <c r="E85" i="12" s="1"/>
  <c r="J62" i="11"/>
  <c r="E171" i="12" s="1"/>
  <c r="J54" i="11"/>
  <c r="E133" i="12" s="1"/>
  <c r="J46" i="11"/>
  <c r="E61" i="12" s="1"/>
  <c r="J38" i="11"/>
  <c r="E321" i="12" s="1"/>
  <c r="J30" i="11"/>
  <c r="E218" i="12" s="1"/>
  <c r="J22" i="11"/>
  <c r="E74" i="12" s="1"/>
  <c r="J14" i="11"/>
  <c r="E176" i="12" s="1"/>
  <c r="J114" i="11"/>
  <c r="E284" i="12" s="1"/>
  <c r="J343" i="11"/>
  <c r="E264" i="12" s="1"/>
  <c r="J335" i="11"/>
  <c r="E276" i="12" s="1"/>
  <c r="J327" i="11"/>
  <c r="E352" i="12" s="1"/>
  <c r="J319" i="11"/>
  <c r="E256" i="12" s="1"/>
  <c r="J311" i="11"/>
  <c r="E244" i="12" s="1"/>
  <c r="J303" i="11"/>
  <c r="E239" i="12" s="1"/>
  <c r="J295" i="11"/>
  <c r="E82" i="12" s="1"/>
  <c r="J287" i="11"/>
  <c r="E66" i="12" s="1"/>
  <c r="J279" i="11"/>
  <c r="E30" i="12" s="1"/>
  <c r="J271" i="11"/>
  <c r="E49" i="12" s="1"/>
  <c r="J263" i="11"/>
  <c r="E52" i="12" s="1"/>
  <c r="J255" i="11"/>
  <c r="E181" i="12" s="1"/>
  <c r="J247" i="11"/>
  <c r="E165" i="12" s="1"/>
  <c r="J239" i="11"/>
  <c r="E188" i="12" s="1"/>
  <c r="J231" i="11"/>
  <c r="E73" i="12" s="1"/>
  <c r="J223" i="11"/>
  <c r="E175" i="12" s="1"/>
  <c r="J215" i="11"/>
  <c r="E197" i="12" s="1"/>
  <c r="J207" i="11"/>
  <c r="E360" i="12" s="1"/>
  <c r="J199" i="11"/>
  <c r="E139" i="12" s="1"/>
  <c r="J191" i="11"/>
  <c r="E146" i="12" s="1"/>
  <c r="J183" i="11"/>
  <c r="E358" i="12" s="1"/>
  <c r="J159" i="11"/>
  <c r="E129" i="12" s="1"/>
  <c r="J151" i="11"/>
  <c r="E349" i="12" s="1"/>
  <c r="J119" i="11"/>
  <c r="E312" i="12" s="1"/>
  <c r="J111" i="11"/>
  <c r="E232" i="12" s="1"/>
  <c r="J103" i="11"/>
  <c r="E260" i="12" s="1"/>
  <c r="J95" i="11"/>
  <c r="E233" i="12" s="1"/>
  <c r="J87" i="11"/>
  <c r="E189" i="12" s="1"/>
  <c r="J79" i="11"/>
  <c r="E167" i="12" s="1"/>
  <c r="J71" i="11"/>
  <c r="E106" i="12" s="1"/>
  <c r="J63" i="11"/>
  <c r="E75" i="12" s="1"/>
  <c r="J47" i="11"/>
  <c r="E182" i="12" s="1"/>
  <c r="J7" i="11"/>
  <c r="E91" i="12" s="1"/>
  <c r="J339" i="11"/>
  <c r="E134" i="12" s="1"/>
  <c r="J291" i="11"/>
  <c r="E67" i="12" s="1"/>
  <c r="J235" i="11"/>
  <c r="E217" i="12" s="1"/>
  <c r="J187" i="11"/>
  <c r="E125" i="12" s="1"/>
  <c r="J171" i="11"/>
  <c r="E123" i="12" s="1"/>
  <c r="J147" i="11"/>
  <c r="E29" i="12" s="1"/>
  <c r="J123" i="11"/>
  <c r="E318" i="12" s="1"/>
  <c r="J67" i="11"/>
  <c r="E226" i="12" s="1"/>
  <c r="J19" i="11"/>
  <c r="E236" i="12" s="1"/>
  <c r="J323" i="11"/>
  <c r="E227" i="12" s="1"/>
  <c r="J275" i="11"/>
  <c r="E22" i="12" s="1"/>
  <c r="J251" i="11"/>
  <c r="E186" i="12" s="1"/>
  <c r="J219" i="11"/>
  <c r="E206" i="12" s="1"/>
  <c r="J203" i="11"/>
  <c r="E131" i="12" s="1"/>
  <c r="J179" i="11"/>
  <c r="E304" i="12" s="1"/>
  <c r="J139" i="11"/>
  <c r="E158" i="12" s="1"/>
  <c r="J115" i="11"/>
  <c r="E268" i="12" s="1"/>
  <c r="J99" i="11"/>
  <c r="E163" i="12" s="1"/>
  <c r="J75" i="11"/>
  <c r="E168" i="12" s="1"/>
  <c r="J59" i="11"/>
  <c r="E234" i="12" s="1"/>
  <c r="J51" i="11"/>
  <c r="E149" i="12" s="1"/>
  <c r="J43" i="11"/>
  <c r="E292" i="12" s="1"/>
  <c r="J35" i="11"/>
  <c r="E212" i="12" s="1"/>
  <c r="J27" i="11"/>
  <c r="E117" i="12" s="1"/>
  <c r="J344" i="11"/>
  <c r="E178" i="12" s="1"/>
  <c r="J336" i="11"/>
  <c r="E329" i="12" s="1"/>
  <c r="J328" i="11"/>
  <c r="E323" i="12" s="1"/>
  <c r="J320" i="11"/>
  <c r="E213" i="12" s="1"/>
  <c r="J312" i="11"/>
  <c r="E93" i="12" s="1"/>
  <c r="J304" i="11"/>
  <c r="E222" i="12" s="1"/>
  <c r="J296" i="11"/>
  <c r="E252" i="12" s="1"/>
  <c r="J288" i="11"/>
  <c r="E59" i="12" s="1"/>
  <c r="J280" i="11"/>
  <c r="E32" i="12" s="1"/>
  <c r="J272" i="11"/>
  <c r="E56" i="12" s="1"/>
  <c r="J264" i="11"/>
  <c r="E64" i="12" s="1"/>
  <c r="J256" i="11"/>
  <c r="E225" i="12" s="1"/>
  <c r="J248" i="11"/>
  <c r="E267" i="12" s="1"/>
  <c r="J240" i="11"/>
  <c r="E177" i="12" s="1"/>
  <c r="J232" i="11"/>
  <c r="E198" i="12" s="1"/>
  <c r="J224" i="11"/>
  <c r="E285" i="12" s="1"/>
  <c r="J216" i="11"/>
  <c r="E161" i="12" s="1"/>
  <c r="J208" i="11"/>
  <c r="E335" i="12" s="1"/>
  <c r="J200" i="11"/>
  <c r="E279" i="12" s="1"/>
  <c r="J192" i="11"/>
  <c r="E281" i="12" s="1"/>
  <c r="J184" i="11"/>
  <c r="E342" i="12" s="1"/>
  <c r="J176" i="11"/>
  <c r="E116" i="12" s="1"/>
  <c r="J168" i="11"/>
  <c r="E151" i="12" s="1"/>
  <c r="J160" i="11"/>
  <c r="E210" i="12" s="1"/>
  <c r="J152" i="11"/>
  <c r="E99" i="12" s="1"/>
  <c r="J144" i="11"/>
  <c r="E105" i="12" s="1"/>
  <c r="J136" i="11"/>
  <c r="E294" i="12" s="1"/>
  <c r="J128" i="11"/>
  <c r="E330" i="12" s="1"/>
  <c r="J120" i="11"/>
  <c r="E338" i="12" s="1"/>
  <c r="J112" i="11"/>
  <c r="E235" i="12" s="1"/>
  <c r="J104" i="11"/>
  <c r="E258" i="12" s="1"/>
  <c r="J96" i="11"/>
  <c r="E307" i="12" s="1"/>
  <c r="J88" i="11"/>
  <c r="E110" i="12" s="1"/>
  <c r="J80" i="11"/>
  <c r="E63" i="12" s="1"/>
  <c r="J72" i="11"/>
  <c r="E97" i="12" s="1"/>
  <c r="J64" i="11"/>
  <c r="E92" i="12" s="1"/>
  <c r="J56" i="11"/>
  <c r="E154" i="12" s="1"/>
  <c r="J48" i="11"/>
  <c r="E83" i="12" s="1"/>
  <c r="J40" i="11"/>
  <c r="E353" i="12" s="1"/>
  <c r="J32" i="11"/>
  <c r="E80" i="12" s="1"/>
  <c r="J24" i="11"/>
  <c r="E242" i="12" s="1"/>
  <c r="J16" i="11"/>
  <c r="E153" i="12" s="1"/>
  <c r="J8" i="11"/>
  <c r="E194" i="12" s="1"/>
  <c r="J307" i="11"/>
  <c r="E345" i="12" s="1"/>
  <c r="J267" i="11"/>
  <c r="E34" i="12" s="1"/>
  <c r="J211" i="11"/>
  <c r="E137" i="12" s="1"/>
  <c r="J349" i="11"/>
  <c r="E272" i="12" s="1"/>
  <c r="J341" i="11"/>
  <c r="E274" i="12" s="1"/>
  <c r="J333" i="11"/>
  <c r="E287" i="12" s="1"/>
  <c r="J325" i="11"/>
  <c r="E122" i="12" s="1"/>
  <c r="J317" i="11"/>
  <c r="E221" i="12" s="1"/>
  <c r="J309" i="11"/>
  <c r="E68" i="12" s="1"/>
  <c r="J301" i="11"/>
  <c r="E103" i="12" s="1"/>
  <c r="J293" i="11"/>
  <c r="E23" i="12" s="1"/>
  <c r="J285" i="11"/>
  <c r="E33" i="12" s="1"/>
  <c r="J277" i="11"/>
  <c r="E58" i="12" s="1"/>
  <c r="J269" i="11"/>
  <c r="E46" i="12" s="1"/>
  <c r="J261" i="11"/>
  <c r="E261" i="12" s="1"/>
  <c r="J253" i="11"/>
  <c r="E288" i="12" s="1"/>
  <c r="J245" i="11"/>
  <c r="E211" i="12" s="1"/>
  <c r="J237" i="11"/>
  <c r="E251" i="12" s="1"/>
  <c r="J229" i="11"/>
  <c r="E313" i="12" s="1"/>
  <c r="J221" i="11"/>
  <c r="E143" i="12" s="1"/>
  <c r="J213" i="11"/>
  <c r="E204" i="12" s="1"/>
  <c r="J205" i="11"/>
  <c r="E291" i="12" s="1"/>
  <c r="J197" i="11"/>
  <c r="E328" i="12" s="1"/>
  <c r="J189" i="11"/>
  <c r="E269" i="12" s="1"/>
  <c r="J181" i="11"/>
  <c r="E334" i="12" s="1"/>
  <c r="J173" i="11"/>
  <c r="E315" i="12" s="1"/>
  <c r="J165" i="11"/>
  <c r="E337" i="12" s="1"/>
  <c r="J157" i="11"/>
  <c r="E100" i="12" s="1"/>
  <c r="J149" i="11"/>
  <c r="E24" i="12" s="1"/>
  <c r="J141" i="11"/>
  <c r="E263" i="12" s="1"/>
  <c r="J133" i="11"/>
  <c r="E130" i="12" s="1"/>
  <c r="J125" i="11"/>
  <c r="E325" i="12" s="1"/>
  <c r="J117" i="11"/>
  <c r="E31" i="12" s="1"/>
  <c r="J109" i="11"/>
  <c r="E248" i="12" s="1"/>
  <c r="J101" i="11"/>
  <c r="E126" i="12" s="1"/>
  <c r="J93" i="11"/>
  <c r="E112" i="12" s="1"/>
  <c r="J85" i="11"/>
  <c r="E172" i="12" s="1"/>
  <c r="J77" i="11"/>
  <c r="E200" i="12" s="1"/>
  <c r="J69" i="11"/>
  <c r="E241" i="12" s="1"/>
  <c r="J61" i="11"/>
  <c r="E303" i="12" s="1"/>
  <c r="J53" i="11"/>
  <c r="J45" i="11"/>
  <c r="E275" i="12" s="1"/>
  <c r="J37" i="11"/>
  <c r="E156" i="12" s="1"/>
  <c r="J29" i="11"/>
  <c r="E231" i="12" s="1"/>
  <c r="J21" i="11"/>
  <c r="E228" i="12" s="1"/>
  <c r="J13" i="11"/>
  <c r="E44" i="12" s="1"/>
  <c r="J331" i="11"/>
  <c r="E166" i="12" s="1"/>
  <c r="J299" i="11"/>
  <c r="E253" i="12" s="1"/>
  <c r="J259" i="11"/>
  <c r="E327" i="12" s="1"/>
  <c r="J227" i="11"/>
  <c r="E346" i="12" s="1"/>
  <c r="J195" i="11"/>
  <c r="E283" i="12" s="1"/>
  <c r="J155" i="11"/>
  <c r="E280" i="12" s="1"/>
  <c r="J107" i="11"/>
  <c r="E247" i="12" s="1"/>
  <c r="J83" i="11"/>
  <c r="E57" i="12" s="1"/>
  <c r="J11" i="11"/>
  <c r="E319" i="12" s="1"/>
  <c r="J346" i="11"/>
  <c r="E109" i="12" s="1"/>
  <c r="J338" i="11"/>
  <c r="E138" i="12" s="1"/>
  <c r="J330" i="11"/>
  <c r="E81" i="12" s="1"/>
  <c r="J322" i="11"/>
  <c r="E190" i="12" s="1"/>
  <c r="J314" i="11"/>
  <c r="E79" i="12" s="1"/>
  <c r="J306" i="11"/>
  <c r="E202" i="12" s="1"/>
  <c r="J298" i="11"/>
  <c r="E102" i="12" s="1"/>
  <c r="J290" i="11"/>
  <c r="E36" i="12" s="1"/>
  <c r="J282" i="11"/>
  <c r="E65" i="12" s="1"/>
  <c r="J274" i="11"/>
  <c r="E45" i="12" s="1"/>
  <c r="J266" i="11"/>
  <c r="E53" i="12" s="1"/>
  <c r="J258" i="11"/>
  <c r="E193" i="12" s="1"/>
  <c r="J250" i="11"/>
  <c r="E208" i="12" s="1"/>
  <c r="J242" i="11"/>
  <c r="E90" i="12" s="1"/>
  <c r="J234" i="11"/>
  <c r="E237" i="12" s="1"/>
  <c r="J226" i="11"/>
  <c r="E301" i="12" s="1"/>
  <c r="J106" i="11"/>
  <c r="E311" i="12" s="1"/>
  <c r="J98" i="11"/>
  <c r="E243" i="12" s="1"/>
  <c r="J90" i="11"/>
  <c r="E187" i="12" s="1"/>
  <c r="J82" i="11"/>
  <c r="E120" i="12" s="1"/>
  <c r="J74" i="11"/>
  <c r="E142" i="12" s="1"/>
  <c r="J66" i="11"/>
  <c r="E76" i="12" s="1"/>
  <c r="J58" i="11"/>
  <c r="E238" i="12" s="1"/>
  <c r="J50" i="11"/>
  <c r="E205" i="12" s="1"/>
  <c r="J42" i="11"/>
  <c r="E290" i="12" s="1"/>
  <c r="J34" i="11"/>
  <c r="E298" i="12" s="1"/>
  <c r="J26" i="11"/>
  <c r="E192" i="12" s="1"/>
  <c r="J18" i="11"/>
  <c r="E324" i="12" s="1"/>
  <c r="J10" i="11"/>
  <c r="E351" i="12" s="1"/>
  <c r="J347" i="11"/>
  <c r="E270" i="12" s="1"/>
  <c r="J315" i="11"/>
  <c r="E339" i="12" s="1"/>
  <c r="J283" i="11"/>
  <c r="E26" i="12" s="1"/>
  <c r="J243" i="11"/>
  <c r="E273" i="12" s="1"/>
  <c r="J163" i="11"/>
  <c r="E145" i="12" s="1"/>
  <c r="J131" i="11"/>
  <c r="E343" i="12" s="1"/>
  <c r="J91" i="11"/>
  <c r="E84" i="12" s="1"/>
  <c r="J175" i="11"/>
  <c r="E128" i="12" s="1"/>
  <c r="J167" i="11"/>
  <c r="E308" i="12" s="1"/>
  <c r="J143" i="11"/>
  <c r="E347" i="12" s="1"/>
  <c r="J135" i="11"/>
  <c r="E162" i="12" s="1"/>
  <c r="J127" i="11"/>
  <c r="E140" i="12" s="1"/>
  <c r="J55" i="11"/>
  <c r="E179" i="12" s="1"/>
  <c r="J39" i="11"/>
  <c r="E214" i="12" s="1"/>
  <c r="J31" i="11"/>
  <c r="E96" i="12" s="1"/>
  <c r="J23" i="11"/>
  <c r="E147" i="12" s="1"/>
  <c r="J15" i="11"/>
  <c r="E245" i="12" s="1"/>
  <c r="AB5" i="8"/>
  <c r="T7" i="11" s="1"/>
  <c r="AB9" i="8"/>
  <c r="T11" i="11" s="1"/>
  <c r="AB10" i="8"/>
  <c r="T12" i="11" s="1"/>
  <c r="AB4" i="8"/>
  <c r="T6" i="11" s="1"/>
  <c r="AB6" i="8"/>
  <c r="T8" i="11" s="1"/>
  <c r="AB7" i="8"/>
  <c r="T9" i="11" s="1"/>
  <c r="U9" i="11" s="1"/>
  <c r="V9" i="11" s="1"/>
  <c r="I306" i="12" s="1"/>
  <c r="AB11" i="8"/>
  <c r="T13" i="11" s="1"/>
  <c r="AB12" i="8"/>
  <c r="T14" i="11" s="1"/>
  <c r="AB13" i="8"/>
  <c r="T15" i="11" s="1"/>
  <c r="AB14" i="8"/>
  <c r="T16" i="11" s="1"/>
  <c r="AB15" i="8"/>
  <c r="T17" i="11" s="1"/>
  <c r="AB16" i="8"/>
  <c r="T18" i="11" s="1"/>
  <c r="AB17" i="8"/>
  <c r="T19" i="11" s="1"/>
  <c r="AB18" i="8"/>
  <c r="T20" i="11" s="1"/>
  <c r="AB19" i="8"/>
  <c r="T21" i="11" s="1"/>
  <c r="AB23" i="8"/>
  <c r="T25" i="11" s="1"/>
  <c r="AB20" i="8"/>
  <c r="T22" i="11" s="1"/>
  <c r="AB21" i="8"/>
  <c r="T23" i="11" s="1"/>
  <c r="AB22" i="8"/>
  <c r="T24" i="11" s="1"/>
  <c r="AB24" i="8"/>
  <c r="T26" i="11" s="1"/>
  <c r="AB25" i="8"/>
  <c r="T27" i="11" s="1"/>
  <c r="AB26" i="8"/>
  <c r="T28" i="11" s="1"/>
  <c r="AB27" i="8"/>
  <c r="T29" i="11" s="1"/>
  <c r="AB28" i="8"/>
  <c r="T30" i="11" s="1"/>
  <c r="AB29" i="8"/>
  <c r="T31" i="11" s="1"/>
  <c r="AB30" i="8"/>
  <c r="T32" i="11" s="1"/>
  <c r="AB31" i="8"/>
  <c r="T33" i="11" s="1"/>
  <c r="AB32" i="8"/>
  <c r="T34" i="11" s="1"/>
  <c r="AB33" i="8"/>
  <c r="T35" i="11" s="1"/>
  <c r="AB34" i="8"/>
  <c r="T36" i="11" s="1"/>
  <c r="AB35" i="8"/>
  <c r="T37" i="11" s="1"/>
  <c r="AB36" i="8"/>
  <c r="T38" i="11" s="1"/>
  <c r="AB37" i="8"/>
  <c r="T39" i="11" s="1"/>
  <c r="AB38" i="8"/>
  <c r="T40" i="11" s="1"/>
  <c r="AB39" i="8"/>
  <c r="T41" i="11" s="1"/>
  <c r="AB40" i="8"/>
  <c r="T42" i="11" s="1"/>
  <c r="AB41" i="8"/>
  <c r="T43" i="11" s="1"/>
  <c r="AB42" i="8"/>
  <c r="T44" i="11" s="1"/>
  <c r="AB43" i="8"/>
  <c r="T45" i="11" s="1"/>
  <c r="AB62" i="8"/>
  <c r="T64" i="11" s="1"/>
  <c r="AB44" i="8"/>
  <c r="T46" i="11" s="1"/>
  <c r="AB45" i="8"/>
  <c r="T47" i="11" s="1"/>
  <c r="AB46" i="8"/>
  <c r="T48" i="11" s="1"/>
  <c r="AB47" i="8"/>
  <c r="T49" i="11" s="1"/>
  <c r="AB48" i="8"/>
  <c r="T50" i="11" s="1"/>
  <c r="AB49" i="8"/>
  <c r="T51" i="11" s="1"/>
  <c r="AB50" i="8"/>
  <c r="T52" i="11" s="1"/>
  <c r="AB51" i="8"/>
  <c r="T53" i="11" s="1"/>
  <c r="AB52" i="8"/>
  <c r="T54" i="11" s="1"/>
  <c r="AB53" i="8"/>
  <c r="T55" i="11" s="1"/>
  <c r="AB54" i="8"/>
  <c r="T56" i="11" s="1"/>
  <c r="AB55" i="8"/>
  <c r="T57" i="11" s="1"/>
  <c r="AB56" i="8"/>
  <c r="T58" i="11" s="1"/>
  <c r="AB57" i="8"/>
  <c r="T59" i="11" s="1"/>
  <c r="AB58" i="8"/>
  <c r="T60" i="11" s="1"/>
  <c r="AB59" i="8"/>
  <c r="T61" i="11" s="1"/>
  <c r="AB60" i="8"/>
  <c r="T62" i="11" s="1"/>
  <c r="AB61" i="8"/>
  <c r="T63" i="11" s="1"/>
  <c r="AB63" i="8"/>
  <c r="T65" i="11" s="1"/>
  <c r="AB64" i="8"/>
  <c r="T66" i="11" s="1"/>
  <c r="AB65" i="8"/>
  <c r="T67" i="11" s="1"/>
  <c r="AB66" i="8"/>
  <c r="T68" i="11" s="1"/>
  <c r="AB67" i="8"/>
  <c r="T69" i="11" s="1"/>
  <c r="AB68" i="8"/>
  <c r="T70" i="11" s="1"/>
  <c r="AB69" i="8"/>
  <c r="T71" i="11" s="1"/>
  <c r="AB70" i="8"/>
  <c r="T72" i="11" s="1"/>
  <c r="AB71" i="8"/>
  <c r="T73" i="11" s="1"/>
  <c r="AB72" i="8"/>
  <c r="T74" i="11" s="1"/>
  <c r="AB73" i="8"/>
  <c r="T75" i="11" s="1"/>
  <c r="AB75" i="8"/>
  <c r="T77" i="11" s="1"/>
  <c r="AB76" i="8"/>
  <c r="T78" i="11" s="1"/>
  <c r="AB77" i="8"/>
  <c r="T79" i="11" s="1"/>
  <c r="AB78" i="8"/>
  <c r="T80" i="11" s="1"/>
  <c r="AB79" i="8"/>
  <c r="T81" i="11" s="1"/>
  <c r="AB80" i="8"/>
  <c r="T82" i="11" s="1"/>
  <c r="AB81" i="8"/>
  <c r="T83" i="11" s="1"/>
  <c r="AB74" i="8"/>
  <c r="T76" i="11" s="1"/>
  <c r="AB82" i="8"/>
  <c r="T84" i="11" s="1"/>
  <c r="AB83" i="8"/>
  <c r="T85" i="11" s="1"/>
  <c r="AB84" i="8"/>
  <c r="T86" i="11" s="1"/>
  <c r="AB85" i="8"/>
  <c r="T87" i="11" s="1"/>
  <c r="AB86" i="8"/>
  <c r="T88" i="11" s="1"/>
  <c r="AB87" i="8"/>
  <c r="T89" i="11" s="1"/>
  <c r="AB88" i="8"/>
  <c r="T90" i="11" s="1"/>
  <c r="AB89" i="8"/>
  <c r="T91" i="11" s="1"/>
  <c r="AB90" i="8"/>
  <c r="T92" i="11" s="1"/>
  <c r="AB91" i="8"/>
  <c r="T93" i="11" s="1"/>
  <c r="AB92" i="8"/>
  <c r="T94" i="11" s="1"/>
  <c r="AB93" i="8"/>
  <c r="T95" i="11" s="1"/>
  <c r="AB94" i="8"/>
  <c r="T96" i="11" s="1"/>
  <c r="AB95" i="8"/>
  <c r="T97" i="11" s="1"/>
  <c r="AB96" i="8"/>
  <c r="T98" i="11" s="1"/>
  <c r="AB97" i="8"/>
  <c r="T99" i="11" s="1"/>
  <c r="AB98" i="8"/>
  <c r="T100" i="11" s="1"/>
  <c r="AB99" i="8"/>
  <c r="T101" i="11" s="1"/>
  <c r="AB100" i="8"/>
  <c r="T102" i="11" s="1"/>
  <c r="AB101" i="8"/>
  <c r="T103" i="11" s="1"/>
  <c r="AB103" i="8"/>
  <c r="T105" i="11" s="1"/>
  <c r="AB104" i="8"/>
  <c r="T106" i="11" s="1"/>
  <c r="AB105" i="8"/>
  <c r="T107" i="11" s="1"/>
  <c r="AB106" i="8"/>
  <c r="T108" i="11" s="1"/>
  <c r="AB107" i="8"/>
  <c r="T109" i="11" s="1"/>
  <c r="AB108" i="8"/>
  <c r="T110" i="11" s="1"/>
  <c r="AB109" i="8"/>
  <c r="T111" i="11" s="1"/>
  <c r="AB110" i="8"/>
  <c r="T112" i="11" s="1"/>
  <c r="AB111" i="8"/>
  <c r="T113" i="11" s="1"/>
  <c r="AB112" i="8"/>
  <c r="T114" i="11" s="1"/>
  <c r="AB113" i="8"/>
  <c r="T115" i="11" s="1"/>
  <c r="AB114" i="8"/>
  <c r="T116" i="11" s="1"/>
  <c r="AB102" i="8"/>
  <c r="T104" i="11" s="1"/>
  <c r="AB115" i="8"/>
  <c r="T117" i="11" s="1"/>
  <c r="AB116" i="8"/>
  <c r="T118" i="11" s="1"/>
  <c r="AB117" i="8"/>
  <c r="T119" i="11" s="1"/>
  <c r="AB118" i="8"/>
  <c r="T120" i="11" s="1"/>
  <c r="AB119" i="8"/>
  <c r="T121" i="11" s="1"/>
  <c r="AB120" i="8"/>
  <c r="T122" i="11" s="1"/>
  <c r="AB121" i="8"/>
  <c r="T123" i="11" s="1"/>
  <c r="AB122" i="8"/>
  <c r="T124" i="11" s="1"/>
  <c r="AB123" i="8"/>
  <c r="T125" i="11" s="1"/>
  <c r="AB124" i="8"/>
  <c r="T126" i="11" s="1"/>
  <c r="AB125" i="8"/>
  <c r="T127" i="11" s="1"/>
  <c r="AB126" i="8"/>
  <c r="T128" i="11" s="1"/>
  <c r="AB127" i="8"/>
  <c r="T129" i="11" s="1"/>
  <c r="AB128" i="8"/>
  <c r="T130" i="11" s="1"/>
  <c r="AB129" i="8"/>
  <c r="T131" i="11" s="1"/>
  <c r="AB130" i="8"/>
  <c r="T132" i="11" s="1"/>
  <c r="AB131" i="8"/>
  <c r="T133" i="11" s="1"/>
  <c r="AB132" i="8"/>
  <c r="T134" i="11" s="1"/>
  <c r="AB133" i="8"/>
  <c r="T135" i="11" s="1"/>
  <c r="AB134" i="8"/>
  <c r="T136" i="11" s="1"/>
  <c r="AB135" i="8"/>
  <c r="T137" i="11" s="1"/>
  <c r="AB136" i="8"/>
  <c r="T138" i="11" s="1"/>
  <c r="AB137" i="8"/>
  <c r="T139" i="11" s="1"/>
  <c r="AB138" i="8"/>
  <c r="T140" i="11" s="1"/>
  <c r="AB139" i="8"/>
  <c r="T141" i="11" s="1"/>
  <c r="AB140" i="8"/>
  <c r="T142" i="11" s="1"/>
  <c r="AB141" i="8"/>
  <c r="T143" i="11" s="1"/>
  <c r="AB142" i="8"/>
  <c r="T144" i="11" s="1"/>
  <c r="AB143" i="8"/>
  <c r="T145" i="11" s="1"/>
  <c r="AB144" i="8"/>
  <c r="T146" i="11" s="1"/>
  <c r="AB145" i="8"/>
  <c r="T147" i="11" s="1"/>
  <c r="AB146" i="8"/>
  <c r="T148" i="11" s="1"/>
  <c r="AB147" i="8"/>
  <c r="T149" i="11" s="1"/>
  <c r="AB148" i="8"/>
  <c r="T150" i="11" s="1"/>
  <c r="AB149" i="8"/>
  <c r="T151" i="11" s="1"/>
  <c r="AB150" i="8"/>
  <c r="T152" i="11" s="1"/>
  <c r="AB151" i="8"/>
  <c r="T153" i="11" s="1"/>
  <c r="AB152" i="8"/>
  <c r="T154" i="11" s="1"/>
  <c r="AB153" i="8"/>
  <c r="T155" i="11" s="1"/>
  <c r="AB154" i="8"/>
  <c r="T156" i="11" s="1"/>
  <c r="AB155" i="8"/>
  <c r="T157" i="11" s="1"/>
  <c r="AB156" i="8"/>
  <c r="T158" i="11" s="1"/>
  <c r="AB157" i="8"/>
  <c r="T159" i="11" s="1"/>
  <c r="AB158" i="8"/>
  <c r="T160" i="11" s="1"/>
  <c r="AB159" i="8"/>
  <c r="T161" i="11" s="1"/>
  <c r="AB160" i="8"/>
  <c r="T162" i="11" s="1"/>
  <c r="AB161" i="8"/>
  <c r="T163" i="11" s="1"/>
  <c r="AB164" i="8"/>
  <c r="T166" i="11" s="1"/>
  <c r="AB165" i="8"/>
  <c r="T167" i="11" s="1"/>
  <c r="AB166" i="8"/>
  <c r="T168" i="11" s="1"/>
  <c r="AB167" i="8"/>
  <c r="T169" i="11" s="1"/>
  <c r="AB168" i="8"/>
  <c r="T170" i="11" s="1"/>
  <c r="AB169" i="8"/>
  <c r="T171" i="11" s="1"/>
  <c r="AB170" i="8"/>
  <c r="T172" i="11" s="1"/>
  <c r="AB171" i="8"/>
  <c r="T173" i="11" s="1"/>
  <c r="AB172" i="8"/>
  <c r="T174" i="11" s="1"/>
  <c r="AB173" i="8"/>
  <c r="T175" i="11" s="1"/>
  <c r="AB174" i="8"/>
  <c r="T176" i="11" s="1"/>
  <c r="AB175" i="8"/>
  <c r="T177" i="11" s="1"/>
  <c r="AB176" i="8"/>
  <c r="T178" i="11" s="1"/>
  <c r="AB177" i="8"/>
  <c r="T179" i="11" s="1"/>
  <c r="AB162" i="8"/>
  <c r="T164" i="11" s="1"/>
  <c r="AB163" i="8"/>
  <c r="T165" i="11" s="1"/>
  <c r="AB203" i="8"/>
  <c r="T205" i="11" s="1"/>
  <c r="AB178" i="8"/>
  <c r="T180" i="11" s="1"/>
  <c r="AB179" i="8"/>
  <c r="T181" i="11" s="1"/>
  <c r="AB180" i="8"/>
  <c r="T182" i="11" s="1"/>
  <c r="AB181" i="8"/>
  <c r="T183" i="11" s="1"/>
  <c r="AB182" i="8"/>
  <c r="T184" i="11" s="1"/>
  <c r="AB183" i="8"/>
  <c r="T185" i="11" s="1"/>
  <c r="AB184" i="8"/>
  <c r="T186" i="11" s="1"/>
  <c r="AB185" i="8"/>
  <c r="T187" i="11" s="1"/>
  <c r="AB186" i="8"/>
  <c r="T188" i="11" s="1"/>
  <c r="AB187" i="8"/>
  <c r="T189" i="11" s="1"/>
  <c r="AB188" i="8"/>
  <c r="T190" i="11" s="1"/>
  <c r="AB189" i="8"/>
  <c r="T191" i="11" s="1"/>
  <c r="AB190" i="8"/>
  <c r="T192" i="11" s="1"/>
  <c r="AB191" i="8"/>
  <c r="T193" i="11" s="1"/>
  <c r="AB192" i="8"/>
  <c r="T194" i="11" s="1"/>
  <c r="AB193" i="8"/>
  <c r="T195" i="11" s="1"/>
  <c r="AB194" i="8"/>
  <c r="T196" i="11" s="1"/>
  <c r="AB195" i="8"/>
  <c r="T197" i="11" s="1"/>
  <c r="AB196" i="8"/>
  <c r="T198" i="11" s="1"/>
  <c r="AB197" i="8"/>
  <c r="T199" i="11" s="1"/>
  <c r="AB198" i="8"/>
  <c r="T200" i="11" s="1"/>
  <c r="AB199" i="8"/>
  <c r="T201" i="11" s="1"/>
  <c r="AB200" i="8"/>
  <c r="T202" i="11" s="1"/>
  <c r="AB201" i="8"/>
  <c r="T203" i="11" s="1"/>
  <c r="AB202" i="8"/>
  <c r="T204" i="11" s="1"/>
  <c r="AB204" i="8"/>
  <c r="T206" i="11" s="1"/>
  <c r="AB205" i="8"/>
  <c r="T207" i="11" s="1"/>
  <c r="AB206" i="8"/>
  <c r="T208" i="11" s="1"/>
  <c r="AB207" i="8"/>
  <c r="T209" i="11" s="1"/>
  <c r="AB208" i="8"/>
  <c r="T210" i="11" s="1"/>
  <c r="AB209" i="8"/>
  <c r="T211" i="11" s="1"/>
  <c r="AB210" i="8"/>
  <c r="T212" i="11" s="1"/>
  <c r="AB211" i="8"/>
  <c r="T213" i="11" s="1"/>
  <c r="AB212" i="8"/>
  <c r="T214" i="11" s="1"/>
  <c r="AB213" i="8"/>
  <c r="T215" i="11" s="1"/>
  <c r="AB214" i="8"/>
  <c r="T216" i="11" s="1"/>
  <c r="AB215" i="8"/>
  <c r="T217" i="11" s="1"/>
  <c r="AB216" i="8"/>
  <c r="T218" i="11" s="1"/>
  <c r="AB217" i="8"/>
  <c r="T219" i="11" s="1"/>
  <c r="AB218" i="8"/>
  <c r="T220" i="11" s="1"/>
  <c r="AB219" i="8"/>
  <c r="T221" i="11" s="1"/>
  <c r="AB220" i="8"/>
  <c r="T222" i="11" s="1"/>
  <c r="AB221" i="8"/>
  <c r="T223" i="11" s="1"/>
  <c r="AB222" i="8"/>
  <c r="T224" i="11" s="1"/>
  <c r="AB223" i="8"/>
  <c r="T225" i="11" s="1"/>
  <c r="AB224" i="8"/>
  <c r="T226" i="11" s="1"/>
  <c r="AB225" i="8"/>
  <c r="T227" i="11" s="1"/>
  <c r="AB226" i="8"/>
  <c r="T228" i="11" s="1"/>
  <c r="AB227" i="8"/>
  <c r="T229" i="11" s="1"/>
  <c r="AB228" i="8"/>
  <c r="T230" i="11" s="1"/>
  <c r="AB229" i="8"/>
  <c r="T231" i="11" s="1"/>
  <c r="AB230" i="8"/>
  <c r="T232" i="11" s="1"/>
  <c r="AB231" i="8"/>
  <c r="T233" i="11" s="1"/>
  <c r="AB232" i="8"/>
  <c r="T234" i="11" s="1"/>
  <c r="AB233" i="8"/>
  <c r="T235" i="11" s="1"/>
  <c r="AB234" i="8"/>
  <c r="T236" i="11" s="1"/>
  <c r="AB235" i="8"/>
  <c r="T237" i="11" s="1"/>
  <c r="AB236" i="8"/>
  <c r="T238" i="11" s="1"/>
  <c r="AB237" i="8"/>
  <c r="T239" i="11" s="1"/>
  <c r="AB238" i="8"/>
  <c r="T240" i="11" s="1"/>
  <c r="AB239" i="8"/>
  <c r="T241" i="11" s="1"/>
  <c r="AB242" i="8"/>
  <c r="T244" i="11" s="1"/>
  <c r="AB241" i="8"/>
  <c r="T243" i="11" s="1"/>
  <c r="AB243" i="8"/>
  <c r="T245" i="11" s="1"/>
  <c r="AB244" i="8"/>
  <c r="T246" i="11" s="1"/>
  <c r="AB245" i="8"/>
  <c r="T247" i="11" s="1"/>
  <c r="AB246" i="8"/>
  <c r="T248" i="11" s="1"/>
  <c r="AB247" i="8"/>
  <c r="T249" i="11" s="1"/>
  <c r="AB248" i="8"/>
  <c r="T250" i="11" s="1"/>
  <c r="AB249" i="8"/>
  <c r="T251" i="11" s="1"/>
  <c r="AB240" i="8"/>
  <c r="T242" i="11" s="1"/>
  <c r="AB250" i="8"/>
  <c r="T252" i="11" s="1"/>
  <c r="AB251" i="8"/>
  <c r="T253" i="11" s="1"/>
  <c r="AB252" i="8"/>
  <c r="T254" i="11" s="1"/>
  <c r="AB253" i="8"/>
  <c r="T255" i="11" s="1"/>
  <c r="AB254" i="8"/>
  <c r="T256" i="11" s="1"/>
  <c r="AB255" i="8"/>
  <c r="T257" i="11" s="1"/>
  <c r="AB256" i="8"/>
  <c r="T258" i="11" s="1"/>
  <c r="AB257" i="8"/>
  <c r="T259" i="11" s="1"/>
  <c r="AB258" i="8"/>
  <c r="T260" i="11" s="1"/>
  <c r="AB259" i="8"/>
  <c r="T261" i="11" s="1"/>
  <c r="AB292" i="8"/>
  <c r="T294" i="11" s="1"/>
  <c r="AB272" i="8"/>
  <c r="T274" i="11" s="1"/>
  <c r="AB273" i="8"/>
  <c r="T275" i="11" s="1"/>
  <c r="AB275" i="8"/>
  <c r="T277" i="11" s="1"/>
  <c r="AB276" i="8"/>
  <c r="T278" i="11" s="1"/>
  <c r="AB277" i="8"/>
  <c r="T279" i="11" s="1"/>
  <c r="AB278" i="8"/>
  <c r="T280" i="11" s="1"/>
  <c r="AB279" i="8"/>
  <c r="T281" i="11" s="1"/>
  <c r="AB281" i="8"/>
  <c r="T283" i="11" s="1"/>
  <c r="AB282" i="8"/>
  <c r="T284" i="11" s="1"/>
  <c r="AB283" i="8"/>
  <c r="T285" i="11" s="1"/>
  <c r="AB284" i="8"/>
  <c r="T286" i="11" s="1"/>
  <c r="AB285" i="8"/>
  <c r="T287" i="11" s="1"/>
  <c r="AB286" i="8"/>
  <c r="T288" i="11" s="1"/>
  <c r="AB287" i="8"/>
  <c r="T289" i="11" s="1"/>
  <c r="AB288" i="8"/>
  <c r="T290" i="11" s="1"/>
  <c r="AB289" i="8"/>
  <c r="T291" i="11" s="1"/>
  <c r="AB274" i="8"/>
  <c r="T276" i="11" s="1"/>
  <c r="AB269" i="8"/>
  <c r="T271" i="11" s="1"/>
  <c r="AB270" i="8"/>
  <c r="T272" i="11" s="1"/>
  <c r="AB290" i="8"/>
  <c r="T292" i="11" s="1"/>
  <c r="AB260" i="8"/>
  <c r="T262" i="11" s="1"/>
  <c r="AB261" i="8"/>
  <c r="T263" i="11" s="1"/>
  <c r="AB262" i="8"/>
  <c r="T264" i="11" s="1"/>
  <c r="AB263" i="8"/>
  <c r="T265" i="11" s="1"/>
  <c r="AB264" i="8"/>
  <c r="T266" i="11" s="1"/>
  <c r="AB265" i="8"/>
  <c r="T267" i="11" s="1"/>
  <c r="AB266" i="8"/>
  <c r="T268" i="11" s="1"/>
  <c r="AB267" i="8"/>
  <c r="T269" i="11" s="1"/>
  <c r="AB268" i="8"/>
  <c r="T270" i="11" s="1"/>
  <c r="AB291" i="8"/>
  <c r="T293" i="11" s="1"/>
  <c r="AB293" i="8"/>
  <c r="T295" i="11" s="1"/>
  <c r="AB294" i="8"/>
  <c r="T296" i="11" s="1"/>
  <c r="AB295" i="8"/>
  <c r="T297" i="11" s="1"/>
  <c r="AB296" i="8"/>
  <c r="T298" i="11" s="1"/>
  <c r="AB297" i="8"/>
  <c r="T299" i="11" s="1"/>
  <c r="AB298" i="8"/>
  <c r="T300" i="11" s="1"/>
  <c r="AB299" i="8"/>
  <c r="T301" i="11" s="1"/>
  <c r="AB300" i="8"/>
  <c r="T302" i="11" s="1"/>
  <c r="AB301" i="8"/>
  <c r="T303" i="11" s="1"/>
  <c r="AB302" i="8"/>
  <c r="T304" i="11" s="1"/>
  <c r="AB303" i="8"/>
  <c r="T305" i="11" s="1"/>
  <c r="AB304" i="8"/>
  <c r="T306" i="11" s="1"/>
  <c r="AB305" i="8"/>
  <c r="T307" i="11" s="1"/>
  <c r="AB306" i="8"/>
  <c r="T308" i="11" s="1"/>
  <c r="AB307" i="8"/>
  <c r="T309" i="11" s="1"/>
  <c r="AB308" i="8"/>
  <c r="T310" i="11" s="1"/>
  <c r="AB309" i="8"/>
  <c r="T311" i="11" s="1"/>
  <c r="AB310" i="8"/>
  <c r="T312" i="11" s="1"/>
  <c r="AB311" i="8"/>
  <c r="T313" i="11" s="1"/>
  <c r="AB280" i="8"/>
  <c r="T282" i="11" s="1"/>
  <c r="AB271" i="8"/>
  <c r="T273" i="11" s="1"/>
  <c r="AB321" i="8"/>
  <c r="T323" i="11" s="1"/>
  <c r="AB322" i="8"/>
  <c r="T324" i="11" s="1"/>
  <c r="AB323" i="8"/>
  <c r="T325" i="11" s="1"/>
  <c r="AB312" i="8"/>
  <c r="T314" i="11" s="1"/>
  <c r="AB320" i="8"/>
  <c r="T322" i="11" s="1"/>
  <c r="AB313" i="8"/>
  <c r="T315" i="11" s="1"/>
  <c r="AB314" i="8"/>
  <c r="T316" i="11" s="1"/>
  <c r="AB315" i="8"/>
  <c r="T317" i="11" s="1"/>
  <c r="AB316" i="8"/>
  <c r="T318" i="11" s="1"/>
  <c r="AB317" i="8"/>
  <c r="T319" i="11" s="1"/>
  <c r="AB318" i="8"/>
  <c r="T320" i="11" s="1"/>
  <c r="AB319" i="8"/>
  <c r="T321" i="11" s="1"/>
  <c r="AB324" i="8"/>
  <c r="T326" i="11" s="1"/>
  <c r="AB325" i="8"/>
  <c r="T327" i="11" s="1"/>
  <c r="AB326" i="8"/>
  <c r="T328" i="11" s="1"/>
  <c r="AB327" i="8"/>
  <c r="T329" i="11" s="1"/>
  <c r="AB328" i="8"/>
  <c r="T330" i="11" s="1"/>
  <c r="AB329" i="8"/>
  <c r="T331" i="11" s="1"/>
  <c r="AB338" i="8"/>
  <c r="T340" i="11" s="1"/>
  <c r="AB339" i="8"/>
  <c r="T341" i="11" s="1"/>
  <c r="AB345" i="8"/>
  <c r="T347" i="11" s="1"/>
  <c r="AB330" i="8"/>
  <c r="T332" i="11" s="1"/>
  <c r="AB331" i="8"/>
  <c r="T333" i="11" s="1"/>
  <c r="AB340" i="8"/>
  <c r="T342" i="11" s="1"/>
  <c r="AB346" i="8"/>
  <c r="T348" i="11" s="1"/>
  <c r="AB332" i="8"/>
  <c r="T334" i="11" s="1"/>
  <c r="AB333" i="8"/>
  <c r="T335" i="11" s="1"/>
  <c r="AB341" i="8"/>
  <c r="T343" i="11" s="1"/>
  <c r="AB334" i="8"/>
  <c r="T336" i="11" s="1"/>
  <c r="AB337" i="8"/>
  <c r="T339" i="11" s="1"/>
  <c r="AB344" i="8"/>
  <c r="T346" i="11" s="1"/>
  <c r="AB347" i="8"/>
  <c r="T349" i="11" s="1"/>
  <c r="AB335" i="8"/>
  <c r="T337" i="11" s="1"/>
  <c r="AB348" i="8"/>
  <c r="T350" i="11" s="1"/>
  <c r="AB343" i="8"/>
  <c r="T345" i="11" s="1"/>
  <c r="AB336" i="8"/>
  <c r="T338" i="11" s="1"/>
  <c r="AB342" i="8"/>
  <c r="T344" i="11" s="1"/>
  <c r="AB8" i="8"/>
  <c r="T10" i="11" s="1"/>
  <c r="F5" i="8"/>
  <c r="S7" i="11" s="1"/>
  <c r="F9" i="8"/>
  <c r="S11" i="11" s="1"/>
  <c r="F10" i="8"/>
  <c r="S12" i="11" s="1"/>
  <c r="F4" i="8"/>
  <c r="S6" i="11" s="1"/>
  <c r="F6" i="8"/>
  <c r="S8" i="11" s="1"/>
  <c r="F11" i="8"/>
  <c r="S13" i="11" s="1"/>
  <c r="F12" i="8"/>
  <c r="S14" i="11" s="1"/>
  <c r="F13" i="8"/>
  <c r="S15" i="11" s="1"/>
  <c r="F14" i="8"/>
  <c r="S16" i="11" s="1"/>
  <c r="F15" i="8"/>
  <c r="S17" i="11" s="1"/>
  <c r="F16" i="8"/>
  <c r="S18" i="11" s="1"/>
  <c r="F17" i="8"/>
  <c r="S19" i="11" s="1"/>
  <c r="F18" i="8"/>
  <c r="S20" i="11" s="1"/>
  <c r="F19" i="8"/>
  <c r="S21" i="11" s="1"/>
  <c r="F23" i="8"/>
  <c r="S25" i="11" s="1"/>
  <c r="F20" i="8"/>
  <c r="S22" i="11" s="1"/>
  <c r="F21" i="8"/>
  <c r="S23" i="11" s="1"/>
  <c r="F22" i="8"/>
  <c r="S24" i="11" s="1"/>
  <c r="F24" i="8"/>
  <c r="S26" i="11" s="1"/>
  <c r="F25" i="8"/>
  <c r="S27" i="11" s="1"/>
  <c r="F26" i="8"/>
  <c r="S28" i="11" s="1"/>
  <c r="F27" i="8"/>
  <c r="S29" i="11" s="1"/>
  <c r="F28" i="8"/>
  <c r="S30" i="11" s="1"/>
  <c r="F29" i="8"/>
  <c r="S31" i="11" s="1"/>
  <c r="F30" i="8"/>
  <c r="S32" i="11" s="1"/>
  <c r="F31" i="8"/>
  <c r="S33" i="11" s="1"/>
  <c r="F32" i="8"/>
  <c r="S34" i="11" s="1"/>
  <c r="F33" i="8"/>
  <c r="S35" i="11" s="1"/>
  <c r="F34" i="8"/>
  <c r="S36" i="11" s="1"/>
  <c r="F35" i="8"/>
  <c r="S37" i="11" s="1"/>
  <c r="F36" i="8"/>
  <c r="S38" i="11" s="1"/>
  <c r="F37" i="8"/>
  <c r="S39" i="11" s="1"/>
  <c r="F38" i="8"/>
  <c r="S40" i="11" s="1"/>
  <c r="F39" i="8"/>
  <c r="S41" i="11" s="1"/>
  <c r="F40" i="8"/>
  <c r="S42" i="11" s="1"/>
  <c r="F41" i="8"/>
  <c r="S43" i="11" s="1"/>
  <c r="F42" i="8"/>
  <c r="S44" i="11" s="1"/>
  <c r="F43" i="8"/>
  <c r="S45" i="11" s="1"/>
  <c r="F62" i="8"/>
  <c r="S64" i="11" s="1"/>
  <c r="F44" i="8"/>
  <c r="S46" i="11" s="1"/>
  <c r="F45" i="8"/>
  <c r="S47" i="11" s="1"/>
  <c r="F46" i="8"/>
  <c r="S48" i="11" s="1"/>
  <c r="F47" i="8"/>
  <c r="S49" i="11" s="1"/>
  <c r="F48" i="8"/>
  <c r="S50" i="11" s="1"/>
  <c r="F49" i="8"/>
  <c r="S51" i="11" s="1"/>
  <c r="F50" i="8"/>
  <c r="S52" i="11" s="1"/>
  <c r="F51" i="8"/>
  <c r="S53" i="11" s="1"/>
  <c r="F52" i="8"/>
  <c r="S54" i="11" s="1"/>
  <c r="F53" i="8"/>
  <c r="S55" i="11" s="1"/>
  <c r="F54" i="8"/>
  <c r="S56" i="11" s="1"/>
  <c r="F55" i="8"/>
  <c r="S57" i="11" s="1"/>
  <c r="F56" i="8"/>
  <c r="S58" i="11" s="1"/>
  <c r="F57" i="8"/>
  <c r="S59" i="11" s="1"/>
  <c r="F58" i="8"/>
  <c r="S60" i="11" s="1"/>
  <c r="F59" i="8"/>
  <c r="S61" i="11" s="1"/>
  <c r="F60" i="8"/>
  <c r="S62" i="11" s="1"/>
  <c r="F61" i="8"/>
  <c r="S63" i="11" s="1"/>
  <c r="F63" i="8"/>
  <c r="S65" i="11" s="1"/>
  <c r="F64" i="8"/>
  <c r="S66" i="11" s="1"/>
  <c r="F65" i="8"/>
  <c r="S67" i="11" s="1"/>
  <c r="F66" i="8"/>
  <c r="S68" i="11" s="1"/>
  <c r="F67" i="8"/>
  <c r="S69" i="11" s="1"/>
  <c r="F68" i="8"/>
  <c r="S70" i="11" s="1"/>
  <c r="F69" i="8"/>
  <c r="S71" i="11" s="1"/>
  <c r="F70" i="8"/>
  <c r="S72" i="11" s="1"/>
  <c r="F71" i="8"/>
  <c r="S73" i="11" s="1"/>
  <c r="F72" i="8"/>
  <c r="S74" i="11" s="1"/>
  <c r="F73" i="8"/>
  <c r="S75" i="11" s="1"/>
  <c r="F75" i="8"/>
  <c r="S77" i="11" s="1"/>
  <c r="F76" i="8"/>
  <c r="S78" i="11" s="1"/>
  <c r="F77" i="8"/>
  <c r="S79" i="11" s="1"/>
  <c r="F78" i="8"/>
  <c r="S80" i="11" s="1"/>
  <c r="F79" i="8"/>
  <c r="S81" i="11" s="1"/>
  <c r="F80" i="8"/>
  <c r="S82" i="11" s="1"/>
  <c r="F81" i="8"/>
  <c r="S83" i="11" s="1"/>
  <c r="F74" i="8"/>
  <c r="S76" i="11" s="1"/>
  <c r="F82" i="8"/>
  <c r="S84" i="11" s="1"/>
  <c r="F83" i="8"/>
  <c r="S85" i="11" s="1"/>
  <c r="F84" i="8"/>
  <c r="S86" i="11" s="1"/>
  <c r="F85" i="8"/>
  <c r="S87" i="11" s="1"/>
  <c r="F86" i="8"/>
  <c r="S88" i="11" s="1"/>
  <c r="F87" i="8"/>
  <c r="S89" i="11" s="1"/>
  <c r="F88" i="8"/>
  <c r="S90" i="11" s="1"/>
  <c r="F89" i="8"/>
  <c r="S91" i="11" s="1"/>
  <c r="F90" i="8"/>
  <c r="S92" i="11" s="1"/>
  <c r="F91" i="8"/>
  <c r="S93" i="11" s="1"/>
  <c r="F92" i="8"/>
  <c r="S94" i="11" s="1"/>
  <c r="F93" i="8"/>
  <c r="S95" i="11" s="1"/>
  <c r="F94" i="8"/>
  <c r="S96" i="11" s="1"/>
  <c r="F95" i="8"/>
  <c r="S97" i="11" s="1"/>
  <c r="F96" i="8"/>
  <c r="S98" i="11" s="1"/>
  <c r="F97" i="8"/>
  <c r="S99" i="11" s="1"/>
  <c r="F98" i="8"/>
  <c r="S100" i="11" s="1"/>
  <c r="F99" i="8"/>
  <c r="S101" i="11" s="1"/>
  <c r="F100" i="8"/>
  <c r="S102" i="11" s="1"/>
  <c r="F101" i="8"/>
  <c r="S103" i="11" s="1"/>
  <c r="F103" i="8"/>
  <c r="S105" i="11" s="1"/>
  <c r="F104" i="8"/>
  <c r="S106" i="11" s="1"/>
  <c r="F105" i="8"/>
  <c r="S107" i="11" s="1"/>
  <c r="F106" i="8"/>
  <c r="S108" i="11" s="1"/>
  <c r="F107" i="8"/>
  <c r="S109" i="11" s="1"/>
  <c r="F108" i="8"/>
  <c r="S110" i="11" s="1"/>
  <c r="F109" i="8"/>
  <c r="S111" i="11" s="1"/>
  <c r="F110" i="8"/>
  <c r="S112" i="11" s="1"/>
  <c r="F111" i="8"/>
  <c r="S113" i="11" s="1"/>
  <c r="F112" i="8"/>
  <c r="S114" i="11" s="1"/>
  <c r="F113" i="8"/>
  <c r="S115" i="11" s="1"/>
  <c r="F114" i="8"/>
  <c r="S116" i="11" s="1"/>
  <c r="F102" i="8"/>
  <c r="S104" i="11" s="1"/>
  <c r="F115" i="8"/>
  <c r="S117" i="11" s="1"/>
  <c r="F116" i="8"/>
  <c r="S118" i="11" s="1"/>
  <c r="F117" i="8"/>
  <c r="S119" i="11" s="1"/>
  <c r="F118" i="8"/>
  <c r="S120" i="11" s="1"/>
  <c r="F119" i="8"/>
  <c r="S121" i="11" s="1"/>
  <c r="F120" i="8"/>
  <c r="S122" i="11" s="1"/>
  <c r="F121" i="8"/>
  <c r="S123" i="11" s="1"/>
  <c r="F122" i="8"/>
  <c r="S124" i="11" s="1"/>
  <c r="F123" i="8"/>
  <c r="S125" i="11" s="1"/>
  <c r="F124" i="8"/>
  <c r="S126" i="11" s="1"/>
  <c r="F125" i="8"/>
  <c r="S127" i="11" s="1"/>
  <c r="F126" i="8"/>
  <c r="S128" i="11" s="1"/>
  <c r="F127" i="8"/>
  <c r="S129" i="11" s="1"/>
  <c r="F128" i="8"/>
  <c r="S130" i="11" s="1"/>
  <c r="F129" i="8"/>
  <c r="S131" i="11" s="1"/>
  <c r="F130" i="8"/>
  <c r="S132" i="11" s="1"/>
  <c r="F131" i="8"/>
  <c r="S133" i="11" s="1"/>
  <c r="F132" i="8"/>
  <c r="S134" i="11" s="1"/>
  <c r="F133" i="8"/>
  <c r="S135" i="11" s="1"/>
  <c r="F134" i="8"/>
  <c r="S136" i="11" s="1"/>
  <c r="F135" i="8"/>
  <c r="S137" i="11" s="1"/>
  <c r="F136" i="8"/>
  <c r="S138" i="11" s="1"/>
  <c r="F137" i="8"/>
  <c r="S139" i="11" s="1"/>
  <c r="F138" i="8"/>
  <c r="S140" i="11" s="1"/>
  <c r="F139" i="8"/>
  <c r="S141" i="11" s="1"/>
  <c r="F140" i="8"/>
  <c r="S142" i="11" s="1"/>
  <c r="F141" i="8"/>
  <c r="S143" i="11" s="1"/>
  <c r="F142" i="8"/>
  <c r="S144" i="11" s="1"/>
  <c r="F143" i="8"/>
  <c r="S145" i="11" s="1"/>
  <c r="F144" i="8"/>
  <c r="S146" i="11" s="1"/>
  <c r="F145" i="8"/>
  <c r="S147" i="11" s="1"/>
  <c r="F146" i="8"/>
  <c r="S148" i="11" s="1"/>
  <c r="F147" i="8"/>
  <c r="S149" i="11" s="1"/>
  <c r="F148" i="8"/>
  <c r="S150" i="11" s="1"/>
  <c r="F149" i="8"/>
  <c r="S151" i="11" s="1"/>
  <c r="F150" i="8"/>
  <c r="S152" i="11" s="1"/>
  <c r="F151" i="8"/>
  <c r="S153" i="11" s="1"/>
  <c r="F152" i="8"/>
  <c r="S154" i="11" s="1"/>
  <c r="F153" i="8"/>
  <c r="S155" i="11" s="1"/>
  <c r="F154" i="8"/>
  <c r="S156" i="11" s="1"/>
  <c r="F155" i="8"/>
  <c r="S157" i="11" s="1"/>
  <c r="F156" i="8"/>
  <c r="S158" i="11" s="1"/>
  <c r="F157" i="8"/>
  <c r="S159" i="11" s="1"/>
  <c r="F158" i="8"/>
  <c r="S160" i="11" s="1"/>
  <c r="F159" i="8"/>
  <c r="S161" i="11" s="1"/>
  <c r="F160" i="8"/>
  <c r="S162" i="11" s="1"/>
  <c r="F161" i="8"/>
  <c r="S163" i="11" s="1"/>
  <c r="F164" i="8"/>
  <c r="S166" i="11" s="1"/>
  <c r="F165" i="8"/>
  <c r="S167" i="11" s="1"/>
  <c r="F166" i="8"/>
  <c r="S168" i="11" s="1"/>
  <c r="F167" i="8"/>
  <c r="S169" i="11" s="1"/>
  <c r="F168" i="8"/>
  <c r="S170" i="11" s="1"/>
  <c r="F169" i="8"/>
  <c r="S171" i="11" s="1"/>
  <c r="F170" i="8"/>
  <c r="S172" i="11" s="1"/>
  <c r="F171" i="8"/>
  <c r="S173" i="11" s="1"/>
  <c r="F172" i="8"/>
  <c r="S174" i="11" s="1"/>
  <c r="F173" i="8"/>
  <c r="S175" i="11" s="1"/>
  <c r="F174" i="8"/>
  <c r="S176" i="11" s="1"/>
  <c r="F175" i="8"/>
  <c r="S177" i="11" s="1"/>
  <c r="F176" i="8"/>
  <c r="S178" i="11" s="1"/>
  <c r="F177" i="8"/>
  <c r="S179" i="11" s="1"/>
  <c r="F162" i="8"/>
  <c r="S164" i="11" s="1"/>
  <c r="F163" i="8"/>
  <c r="S165" i="11" s="1"/>
  <c r="F203" i="8"/>
  <c r="S205" i="11" s="1"/>
  <c r="F178" i="8"/>
  <c r="S180" i="11" s="1"/>
  <c r="F179" i="8"/>
  <c r="S181" i="11" s="1"/>
  <c r="F180" i="8"/>
  <c r="S182" i="11" s="1"/>
  <c r="F181" i="8"/>
  <c r="S183" i="11" s="1"/>
  <c r="F182" i="8"/>
  <c r="S184" i="11" s="1"/>
  <c r="F183" i="8"/>
  <c r="S185" i="11" s="1"/>
  <c r="F184" i="8"/>
  <c r="S186" i="11" s="1"/>
  <c r="F185" i="8"/>
  <c r="S187" i="11" s="1"/>
  <c r="F186" i="8"/>
  <c r="S188" i="11" s="1"/>
  <c r="F187" i="8"/>
  <c r="S189" i="11" s="1"/>
  <c r="F188" i="8"/>
  <c r="S190" i="11" s="1"/>
  <c r="F189" i="8"/>
  <c r="S191" i="11" s="1"/>
  <c r="F190" i="8"/>
  <c r="S192" i="11" s="1"/>
  <c r="F191" i="8"/>
  <c r="S193" i="11" s="1"/>
  <c r="F192" i="8"/>
  <c r="S194" i="11" s="1"/>
  <c r="F193" i="8"/>
  <c r="S195" i="11" s="1"/>
  <c r="F194" i="8"/>
  <c r="S196" i="11" s="1"/>
  <c r="F195" i="8"/>
  <c r="S197" i="11" s="1"/>
  <c r="F196" i="8"/>
  <c r="S198" i="11" s="1"/>
  <c r="F197" i="8"/>
  <c r="S199" i="11" s="1"/>
  <c r="F198" i="8"/>
  <c r="S200" i="11" s="1"/>
  <c r="F199" i="8"/>
  <c r="S201" i="11" s="1"/>
  <c r="F200" i="8"/>
  <c r="S202" i="11" s="1"/>
  <c r="F201" i="8"/>
  <c r="S203" i="11" s="1"/>
  <c r="F202" i="8"/>
  <c r="S204" i="11" s="1"/>
  <c r="F204" i="8"/>
  <c r="S206" i="11" s="1"/>
  <c r="F205" i="8"/>
  <c r="S207" i="11" s="1"/>
  <c r="F206" i="8"/>
  <c r="S208" i="11" s="1"/>
  <c r="F207" i="8"/>
  <c r="S209" i="11" s="1"/>
  <c r="F208" i="8"/>
  <c r="S210" i="11" s="1"/>
  <c r="F209" i="8"/>
  <c r="S211" i="11" s="1"/>
  <c r="F210" i="8"/>
  <c r="S212" i="11" s="1"/>
  <c r="F211" i="8"/>
  <c r="S213" i="11" s="1"/>
  <c r="F212" i="8"/>
  <c r="S214" i="11" s="1"/>
  <c r="F213" i="8"/>
  <c r="S215" i="11" s="1"/>
  <c r="F214" i="8"/>
  <c r="S216" i="11" s="1"/>
  <c r="F215" i="8"/>
  <c r="S217" i="11" s="1"/>
  <c r="F216" i="8"/>
  <c r="S218" i="11" s="1"/>
  <c r="F217" i="8"/>
  <c r="S219" i="11" s="1"/>
  <c r="F218" i="8"/>
  <c r="S220" i="11" s="1"/>
  <c r="F219" i="8"/>
  <c r="S221" i="11" s="1"/>
  <c r="F220" i="8"/>
  <c r="S222" i="11" s="1"/>
  <c r="F221" i="8"/>
  <c r="S223" i="11" s="1"/>
  <c r="F222" i="8"/>
  <c r="S224" i="11" s="1"/>
  <c r="F223" i="8"/>
  <c r="S225" i="11" s="1"/>
  <c r="F224" i="8"/>
  <c r="S226" i="11" s="1"/>
  <c r="F225" i="8"/>
  <c r="S227" i="11" s="1"/>
  <c r="F226" i="8"/>
  <c r="S228" i="11" s="1"/>
  <c r="F227" i="8"/>
  <c r="S229" i="11" s="1"/>
  <c r="F228" i="8"/>
  <c r="S230" i="11" s="1"/>
  <c r="F229" i="8"/>
  <c r="S231" i="11" s="1"/>
  <c r="F230" i="8"/>
  <c r="S232" i="11" s="1"/>
  <c r="F231" i="8"/>
  <c r="S233" i="11" s="1"/>
  <c r="F232" i="8"/>
  <c r="S234" i="11" s="1"/>
  <c r="F233" i="8"/>
  <c r="S235" i="11" s="1"/>
  <c r="F234" i="8"/>
  <c r="S236" i="11" s="1"/>
  <c r="F235" i="8"/>
  <c r="S237" i="11" s="1"/>
  <c r="F236" i="8"/>
  <c r="S238" i="11" s="1"/>
  <c r="F237" i="8"/>
  <c r="S239" i="11" s="1"/>
  <c r="F238" i="8"/>
  <c r="S240" i="11" s="1"/>
  <c r="F239" i="8"/>
  <c r="S241" i="11" s="1"/>
  <c r="F242" i="8"/>
  <c r="S244" i="11" s="1"/>
  <c r="F241" i="8"/>
  <c r="S243" i="11" s="1"/>
  <c r="F243" i="8"/>
  <c r="S245" i="11" s="1"/>
  <c r="F244" i="8"/>
  <c r="S246" i="11" s="1"/>
  <c r="F245" i="8"/>
  <c r="S247" i="11" s="1"/>
  <c r="F246" i="8"/>
  <c r="S248" i="11" s="1"/>
  <c r="F247" i="8"/>
  <c r="S249" i="11" s="1"/>
  <c r="F248" i="8"/>
  <c r="S250" i="11" s="1"/>
  <c r="F249" i="8"/>
  <c r="S251" i="11" s="1"/>
  <c r="F240" i="8"/>
  <c r="S242" i="11" s="1"/>
  <c r="F250" i="8"/>
  <c r="S252" i="11" s="1"/>
  <c r="F251" i="8"/>
  <c r="S253" i="11" s="1"/>
  <c r="F252" i="8"/>
  <c r="S254" i="11" s="1"/>
  <c r="F253" i="8"/>
  <c r="S255" i="11" s="1"/>
  <c r="F254" i="8"/>
  <c r="S256" i="11" s="1"/>
  <c r="F255" i="8"/>
  <c r="S257" i="11" s="1"/>
  <c r="F256" i="8"/>
  <c r="S258" i="11" s="1"/>
  <c r="F257" i="8"/>
  <c r="S259" i="11" s="1"/>
  <c r="F258" i="8"/>
  <c r="S260" i="11" s="1"/>
  <c r="F259" i="8"/>
  <c r="S261" i="11" s="1"/>
  <c r="F292" i="8"/>
  <c r="S294" i="11" s="1"/>
  <c r="F272" i="8"/>
  <c r="S274" i="11" s="1"/>
  <c r="F273" i="8"/>
  <c r="S275" i="11" s="1"/>
  <c r="F275" i="8"/>
  <c r="S277" i="11" s="1"/>
  <c r="F276" i="8"/>
  <c r="S278" i="11" s="1"/>
  <c r="F277" i="8"/>
  <c r="S279" i="11" s="1"/>
  <c r="F278" i="8"/>
  <c r="S280" i="11" s="1"/>
  <c r="F279" i="8"/>
  <c r="S281" i="11" s="1"/>
  <c r="F281" i="8"/>
  <c r="S283" i="11" s="1"/>
  <c r="F282" i="8"/>
  <c r="S284" i="11" s="1"/>
  <c r="F283" i="8"/>
  <c r="S285" i="11" s="1"/>
  <c r="F284" i="8"/>
  <c r="S286" i="11" s="1"/>
  <c r="F285" i="8"/>
  <c r="S287" i="11" s="1"/>
  <c r="F286" i="8"/>
  <c r="S288" i="11" s="1"/>
  <c r="F287" i="8"/>
  <c r="S289" i="11" s="1"/>
  <c r="F288" i="8"/>
  <c r="S290" i="11" s="1"/>
  <c r="F289" i="8"/>
  <c r="S291" i="11" s="1"/>
  <c r="F274" i="8"/>
  <c r="S276" i="11" s="1"/>
  <c r="F269" i="8"/>
  <c r="S271" i="11" s="1"/>
  <c r="F270" i="8"/>
  <c r="S272" i="11" s="1"/>
  <c r="F290" i="8"/>
  <c r="S292" i="11" s="1"/>
  <c r="F260" i="8"/>
  <c r="S262" i="11" s="1"/>
  <c r="F261" i="8"/>
  <c r="S263" i="11" s="1"/>
  <c r="F262" i="8"/>
  <c r="S264" i="11" s="1"/>
  <c r="F263" i="8"/>
  <c r="S265" i="11" s="1"/>
  <c r="F264" i="8"/>
  <c r="S266" i="11" s="1"/>
  <c r="F265" i="8"/>
  <c r="S267" i="11" s="1"/>
  <c r="F266" i="8"/>
  <c r="S268" i="11" s="1"/>
  <c r="F267" i="8"/>
  <c r="S269" i="11" s="1"/>
  <c r="F268" i="8"/>
  <c r="S270" i="11" s="1"/>
  <c r="F291" i="8"/>
  <c r="S293" i="11" s="1"/>
  <c r="F293" i="8"/>
  <c r="S295" i="11" s="1"/>
  <c r="F294" i="8"/>
  <c r="S296" i="11" s="1"/>
  <c r="F295" i="8"/>
  <c r="S297" i="11" s="1"/>
  <c r="F296" i="8"/>
  <c r="S298" i="11" s="1"/>
  <c r="F297" i="8"/>
  <c r="S299" i="11" s="1"/>
  <c r="F298" i="8"/>
  <c r="S300" i="11" s="1"/>
  <c r="F299" i="8"/>
  <c r="S301" i="11" s="1"/>
  <c r="F300" i="8"/>
  <c r="S302" i="11" s="1"/>
  <c r="F301" i="8"/>
  <c r="S303" i="11" s="1"/>
  <c r="F302" i="8"/>
  <c r="S304" i="11" s="1"/>
  <c r="F303" i="8"/>
  <c r="S305" i="11" s="1"/>
  <c r="F304" i="8"/>
  <c r="S306" i="11" s="1"/>
  <c r="F305" i="8"/>
  <c r="S307" i="11" s="1"/>
  <c r="F306" i="8"/>
  <c r="S308" i="11" s="1"/>
  <c r="F307" i="8"/>
  <c r="S309" i="11" s="1"/>
  <c r="F308" i="8"/>
  <c r="S310" i="11" s="1"/>
  <c r="F309" i="8"/>
  <c r="S311" i="11" s="1"/>
  <c r="F310" i="8"/>
  <c r="S312" i="11" s="1"/>
  <c r="F311" i="8"/>
  <c r="S313" i="11" s="1"/>
  <c r="F280" i="8"/>
  <c r="S282" i="11" s="1"/>
  <c r="F271" i="8"/>
  <c r="S273" i="11" s="1"/>
  <c r="F321" i="8"/>
  <c r="S323" i="11" s="1"/>
  <c r="F322" i="8"/>
  <c r="S324" i="11" s="1"/>
  <c r="F323" i="8"/>
  <c r="S325" i="11" s="1"/>
  <c r="F312" i="8"/>
  <c r="S314" i="11" s="1"/>
  <c r="F320" i="8"/>
  <c r="S322" i="11" s="1"/>
  <c r="F313" i="8"/>
  <c r="S315" i="11" s="1"/>
  <c r="F314" i="8"/>
  <c r="S316" i="11" s="1"/>
  <c r="F315" i="8"/>
  <c r="S317" i="11" s="1"/>
  <c r="F316" i="8"/>
  <c r="S318" i="11" s="1"/>
  <c r="F317" i="8"/>
  <c r="S319" i="11" s="1"/>
  <c r="F318" i="8"/>
  <c r="S320" i="11" s="1"/>
  <c r="F319" i="8"/>
  <c r="S321" i="11" s="1"/>
  <c r="F324" i="8"/>
  <c r="S326" i="11" s="1"/>
  <c r="F325" i="8"/>
  <c r="S327" i="11" s="1"/>
  <c r="F326" i="8"/>
  <c r="S328" i="11" s="1"/>
  <c r="F327" i="8"/>
  <c r="S329" i="11" s="1"/>
  <c r="F328" i="8"/>
  <c r="S330" i="11" s="1"/>
  <c r="F329" i="8"/>
  <c r="S331" i="11" s="1"/>
  <c r="F338" i="8"/>
  <c r="S340" i="11" s="1"/>
  <c r="F339" i="8"/>
  <c r="S341" i="11" s="1"/>
  <c r="F345" i="8"/>
  <c r="S347" i="11" s="1"/>
  <c r="F330" i="8"/>
  <c r="S332" i="11" s="1"/>
  <c r="F331" i="8"/>
  <c r="S333" i="11" s="1"/>
  <c r="F340" i="8"/>
  <c r="S342" i="11" s="1"/>
  <c r="F346" i="8"/>
  <c r="S348" i="11" s="1"/>
  <c r="F332" i="8"/>
  <c r="S334" i="11" s="1"/>
  <c r="F333" i="8"/>
  <c r="S335" i="11" s="1"/>
  <c r="F341" i="8"/>
  <c r="S343" i="11" s="1"/>
  <c r="F334" i="8"/>
  <c r="S336" i="11" s="1"/>
  <c r="F337" i="8"/>
  <c r="S339" i="11" s="1"/>
  <c r="F344" i="8"/>
  <c r="S346" i="11" s="1"/>
  <c r="F347" i="8"/>
  <c r="S349" i="11" s="1"/>
  <c r="F335" i="8"/>
  <c r="S337" i="11" s="1"/>
  <c r="F348" i="8"/>
  <c r="S350" i="11" s="1"/>
  <c r="F343" i="8"/>
  <c r="S345" i="11" s="1"/>
  <c r="F336" i="8"/>
  <c r="S338" i="11" s="1"/>
  <c r="F342" i="8"/>
  <c r="S344" i="11" s="1"/>
  <c r="F8" i="8"/>
  <c r="S10" i="11" s="1"/>
  <c r="U117" i="11" l="1"/>
  <c r="U173" i="11"/>
  <c r="U149" i="11"/>
  <c r="V149" i="11" s="1"/>
  <c r="I24" i="12" s="1"/>
  <c r="U54" i="11"/>
  <c r="U116" i="11"/>
  <c r="V116" i="11" s="1"/>
  <c r="I240" i="12" s="1"/>
  <c r="U34" i="11"/>
  <c r="U44" i="11"/>
  <c r="V44" i="11" s="1"/>
  <c r="I341" i="12" s="1"/>
  <c r="U32" i="11"/>
  <c r="U297" i="11"/>
  <c r="U235" i="11"/>
  <c r="V235" i="11" s="1"/>
  <c r="I217" i="12" s="1"/>
  <c r="U177" i="11"/>
  <c r="V177" i="11" s="1"/>
  <c r="I262" i="12" s="1"/>
  <c r="U296" i="11"/>
  <c r="U234" i="11"/>
  <c r="U176" i="11"/>
  <c r="V176" i="11" s="1"/>
  <c r="I116" i="12" s="1"/>
  <c r="U115" i="11"/>
  <c r="U53" i="11"/>
  <c r="U295" i="11"/>
  <c r="V295" i="11" s="1"/>
  <c r="I82" i="12" s="1"/>
  <c r="U233" i="11"/>
  <c r="V233" i="11" s="1"/>
  <c r="I183" i="12" s="1"/>
  <c r="U175" i="11"/>
  <c r="V175" i="11" s="1"/>
  <c r="I128" i="12" s="1"/>
  <c r="U114" i="11"/>
  <c r="U52" i="11"/>
  <c r="U293" i="11"/>
  <c r="U256" i="11"/>
  <c r="V256" i="11" s="1"/>
  <c r="I225" i="12" s="1"/>
  <c r="U232" i="11"/>
  <c r="U195" i="11"/>
  <c r="U183" i="11"/>
  <c r="V183" i="11" s="1"/>
  <c r="I358" i="12" s="1"/>
  <c r="U174" i="11"/>
  <c r="V174" i="11" s="1"/>
  <c r="I344" i="12" s="1"/>
  <c r="U136" i="11"/>
  <c r="U124" i="11"/>
  <c r="V124" i="11" s="1"/>
  <c r="I355" i="12" s="1"/>
  <c r="U113" i="11"/>
  <c r="U63" i="11"/>
  <c r="U51" i="11"/>
  <c r="U324" i="11"/>
  <c r="V324" i="11" s="1"/>
  <c r="I271" i="12" s="1"/>
  <c r="U255" i="11"/>
  <c r="V255" i="11" s="1"/>
  <c r="I181" i="12" s="1"/>
  <c r="U194" i="11"/>
  <c r="V194" i="11" s="1"/>
  <c r="I216" i="12" s="1"/>
  <c r="U147" i="11"/>
  <c r="U135" i="11"/>
  <c r="V135" i="11" s="1"/>
  <c r="I162" i="12" s="1"/>
  <c r="U75" i="11"/>
  <c r="V75" i="11" s="1"/>
  <c r="I168" i="12" s="1"/>
  <c r="U15" i="11"/>
  <c r="V15" i="11" s="1"/>
  <c r="I245" i="12" s="1"/>
  <c r="U323" i="11"/>
  <c r="U254" i="11"/>
  <c r="U193" i="11"/>
  <c r="V193" i="11" s="1"/>
  <c r="I121" i="12" s="1"/>
  <c r="U134" i="11"/>
  <c r="V134" i="11" s="1"/>
  <c r="I322" i="12" s="1"/>
  <c r="U74" i="11"/>
  <c r="U14" i="11"/>
  <c r="V14" i="11" s="1"/>
  <c r="I176" i="12" s="1"/>
  <c r="U273" i="11"/>
  <c r="V273" i="11" s="1"/>
  <c r="I43" i="12" s="1"/>
  <c r="U253" i="11"/>
  <c r="V253" i="11" s="1"/>
  <c r="I288" i="12" s="1"/>
  <c r="U192" i="11"/>
  <c r="V192" i="11" s="1"/>
  <c r="I281" i="12" s="1"/>
  <c r="U133" i="11"/>
  <c r="U73" i="11"/>
  <c r="V73" i="11" s="1"/>
  <c r="I69" i="12" s="1"/>
  <c r="U13" i="11"/>
  <c r="V13" i="11" s="1"/>
  <c r="I44" i="12" s="1"/>
  <c r="U333" i="11"/>
  <c r="U282" i="11"/>
  <c r="U289" i="11"/>
  <c r="U252" i="11"/>
  <c r="U216" i="11"/>
  <c r="V216" i="11" s="1"/>
  <c r="I161" i="12" s="1"/>
  <c r="U203" i="11"/>
  <c r="U191" i="11"/>
  <c r="U156" i="11"/>
  <c r="U144" i="11"/>
  <c r="V144" i="11" s="1"/>
  <c r="I105" i="12" s="1"/>
  <c r="U132" i="11"/>
  <c r="U84" i="11"/>
  <c r="U72" i="11"/>
  <c r="V72" i="11" s="1"/>
  <c r="I97" i="12" s="1"/>
  <c r="U23" i="11"/>
  <c r="U332" i="11"/>
  <c r="U288" i="11"/>
  <c r="U215" i="11"/>
  <c r="V215" i="11" s="1"/>
  <c r="I197" i="12" s="1"/>
  <c r="U155" i="11"/>
  <c r="V155" i="11" s="1"/>
  <c r="I280" i="12" s="1"/>
  <c r="U95" i="11"/>
  <c r="U35" i="11"/>
  <c r="U8" i="11"/>
  <c r="U347" i="11"/>
  <c r="V347" i="11" s="1"/>
  <c r="I270" i="12" s="1"/>
  <c r="U287" i="11"/>
  <c r="V287" i="11" s="1"/>
  <c r="I66" i="12" s="1"/>
  <c r="U214" i="11"/>
  <c r="U154" i="11"/>
  <c r="U94" i="11"/>
  <c r="V94" i="11" s="1"/>
  <c r="I174" i="12" s="1"/>
  <c r="U341" i="11"/>
  <c r="V341" i="11" s="1"/>
  <c r="I274" i="12" s="1"/>
  <c r="U286" i="11"/>
  <c r="V286" i="11" s="1"/>
  <c r="I41" i="12" s="1"/>
  <c r="U213" i="11"/>
  <c r="V213" i="11" s="1"/>
  <c r="I204" i="12" s="1"/>
  <c r="U153" i="11"/>
  <c r="V153" i="11" s="1"/>
  <c r="I71" i="12" s="1"/>
  <c r="U93" i="11"/>
  <c r="U33" i="11"/>
  <c r="V33" i="11" s="1"/>
  <c r="I148" i="12" s="1"/>
  <c r="U340" i="11"/>
  <c r="U298" i="11"/>
  <c r="U285" i="11"/>
  <c r="V285" i="11" s="1"/>
  <c r="I33" i="12" s="1"/>
  <c r="U236" i="11"/>
  <c r="V236" i="11" s="1"/>
  <c r="I361" i="12" s="1"/>
  <c r="U212" i="11"/>
  <c r="U178" i="11"/>
  <c r="V178" i="11" s="1"/>
  <c r="I336" i="12" s="1"/>
  <c r="U166" i="11"/>
  <c r="V166" i="11" s="1"/>
  <c r="I87" i="12" s="1"/>
  <c r="U152" i="11"/>
  <c r="V152" i="11" s="1"/>
  <c r="I99" i="12" s="1"/>
  <c r="U105" i="11"/>
  <c r="U92" i="11"/>
  <c r="V92" i="11" s="1"/>
  <c r="I296" i="12" s="1"/>
  <c r="U270" i="11"/>
  <c r="U242" i="11"/>
  <c r="V242" i="11" s="1"/>
  <c r="I90" i="12" s="1"/>
  <c r="U71" i="11"/>
  <c r="U325" i="11"/>
  <c r="U104" i="11"/>
  <c r="V104" i="11" s="1"/>
  <c r="I258" i="12" s="1"/>
  <c r="U96" i="11"/>
  <c r="V96" i="11" s="1"/>
  <c r="I307" i="12" s="1"/>
  <c r="U77" i="11"/>
  <c r="U55" i="11"/>
  <c r="U36" i="11"/>
  <c r="U16" i="11"/>
  <c r="U231" i="11"/>
  <c r="U151" i="11"/>
  <c r="V151" i="11" s="1"/>
  <c r="I349" i="12" s="1"/>
  <c r="U269" i="11"/>
  <c r="U172" i="11"/>
  <c r="V172" i="11" s="1"/>
  <c r="I331" i="12" s="1"/>
  <c r="U90" i="11"/>
  <c r="V90" i="11" s="1"/>
  <c r="I187" i="12" s="1"/>
  <c r="U29" i="11"/>
  <c r="U345" i="11"/>
  <c r="U328" i="11"/>
  <c r="V328" i="11" s="1"/>
  <c r="I323" i="12" s="1"/>
  <c r="U310" i="11"/>
  <c r="U267" i="11"/>
  <c r="U280" i="11"/>
  <c r="U249" i="11"/>
  <c r="V249" i="11" s="1"/>
  <c r="I297" i="12" s="1"/>
  <c r="U228" i="11"/>
  <c r="V228" i="11" s="1"/>
  <c r="I249" i="12" s="1"/>
  <c r="U208" i="11"/>
  <c r="V208" i="11" s="1"/>
  <c r="I335" i="12" s="1"/>
  <c r="U187" i="11"/>
  <c r="U170" i="11"/>
  <c r="V170" i="11" s="1"/>
  <c r="I152" i="12" s="1"/>
  <c r="U148" i="11"/>
  <c r="U128" i="11"/>
  <c r="U109" i="11"/>
  <c r="U88" i="11"/>
  <c r="U68" i="11"/>
  <c r="U47" i="11"/>
  <c r="U28" i="11"/>
  <c r="V28" i="11" s="1"/>
  <c r="I309" i="12" s="1"/>
  <c r="U11" i="11"/>
  <c r="V11" i="11" s="1"/>
  <c r="I319" i="12" s="1"/>
  <c r="U313" i="11"/>
  <c r="U91" i="11"/>
  <c r="U251" i="11"/>
  <c r="V251" i="11" s="1"/>
  <c r="I186" i="12" s="1"/>
  <c r="U150" i="11"/>
  <c r="V150" i="11" s="1"/>
  <c r="I277" i="12" s="1"/>
  <c r="U49" i="11"/>
  <c r="U329" i="11"/>
  <c r="V329" i="11" s="1"/>
  <c r="I289" i="12" s="1"/>
  <c r="U250" i="11"/>
  <c r="V250" i="11" s="1"/>
  <c r="I208" i="12" s="1"/>
  <c r="U12" i="11"/>
  <c r="V12" i="11" s="1"/>
  <c r="I169" i="12" s="1"/>
  <c r="U266" i="11"/>
  <c r="V266" i="11" s="1"/>
  <c r="I53" i="12" s="1"/>
  <c r="U207" i="11"/>
  <c r="U127" i="11"/>
  <c r="U108" i="11"/>
  <c r="V108" i="11" s="1"/>
  <c r="I278" i="12" s="1"/>
  <c r="U46" i="11"/>
  <c r="U27" i="11"/>
  <c r="V27" i="11" s="1"/>
  <c r="I117" i="12" s="1"/>
  <c r="U7" i="11"/>
  <c r="V7" i="11" s="1"/>
  <c r="I91" i="12" s="1"/>
  <c r="U87" i="11"/>
  <c r="U67" i="11"/>
  <c r="V67" i="11" s="1"/>
  <c r="I226" i="12" s="1"/>
  <c r="U337" i="11"/>
  <c r="U326" i="11"/>
  <c r="U308" i="11"/>
  <c r="U265" i="11"/>
  <c r="U278" i="11"/>
  <c r="U247" i="11"/>
  <c r="U226" i="11"/>
  <c r="V226" i="11" s="1"/>
  <c r="I301" i="12" s="1"/>
  <c r="U206" i="11"/>
  <c r="V206" i="11" s="1"/>
  <c r="I305" i="12" s="1"/>
  <c r="U185" i="11"/>
  <c r="U168" i="11"/>
  <c r="U146" i="11"/>
  <c r="U126" i="11"/>
  <c r="V126" i="11" s="1"/>
  <c r="I320" i="12" s="1"/>
  <c r="U107" i="11"/>
  <c r="V107" i="11" s="1"/>
  <c r="I247" i="12" s="1"/>
  <c r="U86" i="11"/>
  <c r="V86" i="11" s="1"/>
  <c r="I180" i="12" s="1"/>
  <c r="U66" i="11"/>
  <c r="U64" i="11"/>
  <c r="V64" i="11" s="1"/>
  <c r="I92" i="12" s="1"/>
  <c r="U26" i="11"/>
  <c r="V26" i="11" s="1"/>
  <c r="I192" i="12" s="1"/>
  <c r="U211" i="11"/>
  <c r="V211" i="11" s="1"/>
  <c r="I137" i="12" s="1"/>
  <c r="U50" i="11"/>
  <c r="U312" i="11"/>
  <c r="V312" i="11" s="1"/>
  <c r="I93" i="12" s="1"/>
  <c r="U6" i="11"/>
  <c r="U338" i="11"/>
  <c r="V338" i="11" s="1"/>
  <c r="I138" i="12" s="1"/>
  <c r="U110" i="11"/>
  <c r="U227" i="11"/>
  <c r="V227" i="11" s="1"/>
  <c r="I346" i="12" s="1"/>
  <c r="U349" i="11"/>
  <c r="V349" i="11" s="1"/>
  <c r="I272" i="12" s="1"/>
  <c r="U321" i="11"/>
  <c r="U307" i="11"/>
  <c r="U264" i="11"/>
  <c r="U277" i="11"/>
  <c r="U246" i="11"/>
  <c r="U225" i="11"/>
  <c r="V225" i="11" s="1"/>
  <c r="I170" i="12" s="1"/>
  <c r="U204" i="11"/>
  <c r="U184" i="11"/>
  <c r="U167" i="11"/>
  <c r="V167" i="11" s="1"/>
  <c r="I308" i="12" s="1"/>
  <c r="U145" i="11"/>
  <c r="U125" i="11"/>
  <c r="V125" i="11" s="1"/>
  <c r="I325" i="12" s="1"/>
  <c r="U106" i="11"/>
  <c r="U85" i="11"/>
  <c r="U65" i="11"/>
  <c r="U45" i="11"/>
  <c r="V45" i="11" s="1"/>
  <c r="I275" i="12" s="1"/>
  <c r="U24" i="11"/>
  <c r="U331" i="11"/>
  <c r="V331" i="11" s="1"/>
  <c r="I166" i="12" s="1"/>
  <c r="U344" i="11"/>
  <c r="V344" i="11" s="1"/>
  <c r="I178" i="12" s="1"/>
  <c r="U111" i="11"/>
  <c r="U129" i="11"/>
  <c r="U339" i="11"/>
  <c r="U319" i="11"/>
  <c r="V319" i="11" s="1"/>
  <c r="I256" i="12" s="1"/>
  <c r="U305" i="11"/>
  <c r="V305" i="11" s="1"/>
  <c r="I254" i="12" s="1"/>
  <c r="U262" i="11"/>
  <c r="U274" i="11"/>
  <c r="U243" i="11"/>
  <c r="U223" i="11"/>
  <c r="V223" i="11" s="1"/>
  <c r="I175" i="12" s="1"/>
  <c r="U202" i="11"/>
  <c r="U182" i="11"/>
  <c r="V182" i="11" s="1"/>
  <c r="I223" i="12" s="1"/>
  <c r="U163" i="11"/>
  <c r="V163" i="11" s="1"/>
  <c r="I145" i="12" s="1"/>
  <c r="U143" i="11"/>
  <c r="U123" i="11"/>
  <c r="U103" i="11"/>
  <c r="V103" i="11" s="1"/>
  <c r="I260" i="12" s="1"/>
  <c r="U76" i="11"/>
  <c r="U62" i="11"/>
  <c r="U43" i="11"/>
  <c r="V43" i="11" s="1"/>
  <c r="I292" i="12" s="1"/>
  <c r="U22" i="11"/>
  <c r="V22" i="11" s="1"/>
  <c r="I74" i="12" s="1"/>
  <c r="U336" i="11"/>
  <c r="U318" i="11"/>
  <c r="V318" i="11" s="1"/>
  <c r="I255" i="12" s="1"/>
  <c r="U304" i="11"/>
  <c r="U292" i="11"/>
  <c r="U294" i="11"/>
  <c r="U244" i="11"/>
  <c r="V244" i="11" s="1"/>
  <c r="I209" i="12" s="1"/>
  <c r="U222" i="11"/>
  <c r="V222" i="11" s="1"/>
  <c r="I159" i="12" s="1"/>
  <c r="U201" i="11"/>
  <c r="V201" i="11" s="1"/>
  <c r="I144" i="12" s="1"/>
  <c r="U181" i="11"/>
  <c r="U162" i="11"/>
  <c r="V162" i="11" s="1"/>
  <c r="I282" i="12" s="1"/>
  <c r="U142" i="11"/>
  <c r="U122" i="11"/>
  <c r="V122" i="11" s="1"/>
  <c r="I316" i="12" s="1"/>
  <c r="U102" i="11"/>
  <c r="V102" i="11" s="1"/>
  <c r="I195" i="12" s="1"/>
  <c r="U83" i="11"/>
  <c r="V83" i="11" s="1"/>
  <c r="I57" i="12" s="1"/>
  <c r="U61" i="11"/>
  <c r="V61" i="11" s="1"/>
  <c r="I303" i="12" s="1"/>
  <c r="U42" i="11"/>
  <c r="U25" i="11"/>
  <c r="U30" i="11"/>
  <c r="U281" i="11"/>
  <c r="U209" i="11"/>
  <c r="U89" i="11"/>
  <c r="V89" i="11" s="1"/>
  <c r="I155" i="12" s="1"/>
  <c r="U327" i="11"/>
  <c r="U248" i="11"/>
  <c r="U263" i="11"/>
  <c r="V263" i="11" s="1"/>
  <c r="I52" i="12" s="1"/>
  <c r="U275" i="11"/>
  <c r="U343" i="11"/>
  <c r="V343" i="11" s="1"/>
  <c r="I264" i="12" s="1"/>
  <c r="U317" i="11"/>
  <c r="U303" i="11"/>
  <c r="U272" i="11"/>
  <c r="U261" i="11"/>
  <c r="U241" i="11"/>
  <c r="U221" i="11"/>
  <c r="V221" i="11" s="1"/>
  <c r="I143" i="12" s="1"/>
  <c r="U200" i="11"/>
  <c r="U180" i="11"/>
  <c r="V180" i="11" s="1"/>
  <c r="I38" i="12" s="1"/>
  <c r="U161" i="11"/>
  <c r="U141" i="11"/>
  <c r="U121" i="11"/>
  <c r="U101" i="11"/>
  <c r="V101" i="11" s="1"/>
  <c r="I126" i="12" s="1"/>
  <c r="U82" i="11"/>
  <c r="V82" i="11" s="1"/>
  <c r="I120" i="12" s="1"/>
  <c r="U60" i="11"/>
  <c r="U41" i="11"/>
  <c r="V41" i="11" s="1"/>
  <c r="I132" i="12" s="1"/>
  <c r="U21" i="11"/>
  <c r="U10" i="11"/>
  <c r="V10" i="11" s="1"/>
  <c r="I351" i="12" s="1"/>
  <c r="U190" i="11"/>
  <c r="U112" i="11"/>
  <c r="U283" i="11"/>
  <c r="U189" i="11"/>
  <c r="V189" i="11" s="1"/>
  <c r="I269" i="12" s="1"/>
  <c r="U171" i="11"/>
  <c r="U302" i="11"/>
  <c r="U271" i="11"/>
  <c r="U220" i="11"/>
  <c r="V220" i="11" s="1"/>
  <c r="I72" i="12" s="1"/>
  <c r="U199" i="11"/>
  <c r="U205" i="11"/>
  <c r="U160" i="11"/>
  <c r="V160" i="11" s="1"/>
  <c r="I210" i="12" s="1"/>
  <c r="U140" i="11"/>
  <c r="V140" i="11" s="1"/>
  <c r="I356" i="12" s="1"/>
  <c r="U120" i="11"/>
  <c r="V120" i="11" s="1"/>
  <c r="I338" i="12" s="1"/>
  <c r="U100" i="11"/>
  <c r="U81" i="11"/>
  <c r="V81" i="11" s="1"/>
  <c r="I141" i="12" s="1"/>
  <c r="U59" i="11"/>
  <c r="U40" i="11"/>
  <c r="U20" i="11"/>
  <c r="V20" i="11" s="1"/>
  <c r="I127" i="12" s="1"/>
  <c r="U230" i="11"/>
  <c r="U70" i="11"/>
  <c r="V70" i="11" s="1"/>
  <c r="I85" i="12" s="1"/>
  <c r="U311" i="11"/>
  <c r="U229" i="11"/>
  <c r="V229" i="11" s="1"/>
  <c r="I313" i="12" s="1"/>
  <c r="U69" i="11"/>
  <c r="U309" i="11"/>
  <c r="U169" i="11"/>
  <c r="U306" i="11"/>
  <c r="U224" i="11"/>
  <c r="V224" i="11" s="1"/>
  <c r="I285" i="12" s="1"/>
  <c r="U335" i="11"/>
  <c r="V335" i="11" s="1"/>
  <c r="I276" i="12" s="1"/>
  <c r="U240" i="11"/>
  <c r="V240" i="11" s="1"/>
  <c r="I177" i="12" s="1"/>
  <c r="U334" i="11"/>
  <c r="U315" i="11"/>
  <c r="V315" i="11" s="1"/>
  <c r="I339" i="12" s="1"/>
  <c r="U301" i="11"/>
  <c r="V301" i="11" s="1"/>
  <c r="I103" i="12" s="1"/>
  <c r="U276" i="11"/>
  <c r="V276" i="11" s="1"/>
  <c r="I37" i="12" s="1"/>
  <c r="U259" i="11"/>
  <c r="V259" i="11" s="1"/>
  <c r="I327" i="12" s="1"/>
  <c r="U239" i="11"/>
  <c r="U219" i="11"/>
  <c r="V219" i="11" s="1"/>
  <c r="I206" i="12" s="1"/>
  <c r="U198" i="11"/>
  <c r="U165" i="11"/>
  <c r="U159" i="11"/>
  <c r="V159" i="11" s="1"/>
  <c r="I129" i="12" s="1"/>
  <c r="U139" i="11"/>
  <c r="U119" i="11"/>
  <c r="U99" i="11"/>
  <c r="U80" i="11"/>
  <c r="U58" i="11"/>
  <c r="U39" i="11"/>
  <c r="U19" i="11"/>
  <c r="V19" i="11" s="1"/>
  <c r="I236" i="12" s="1"/>
  <c r="U284" i="11"/>
  <c r="U131" i="11"/>
  <c r="U31" i="11"/>
  <c r="U130" i="11"/>
  <c r="U188" i="11"/>
  <c r="U48" i="11"/>
  <c r="U350" i="11"/>
  <c r="V350" i="11" s="1"/>
  <c r="I259" i="12" s="1"/>
  <c r="U279" i="11"/>
  <c r="V279" i="11" s="1"/>
  <c r="I30" i="12" s="1"/>
  <c r="U346" i="11"/>
  <c r="U320" i="11"/>
  <c r="V320" i="11" s="1"/>
  <c r="I213" i="12" s="1"/>
  <c r="U348" i="11"/>
  <c r="V348" i="11" s="1"/>
  <c r="I365" i="12" s="1"/>
  <c r="U322" i="11"/>
  <c r="U300" i="11"/>
  <c r="U291" i="11"/>
  <c r="U258" i="11"/>
  <c r="V258" i="11" s="1"/>
  <c r="I193" i="12" s="1"/>
  <c r="U238" i="11"/>
  <c r="V238" i="11" s="1"/>
  <c r="I191" i="12" s="1"/>
  <c r="U218" i="11"/>
  <c r="U197" i="11"/>
  <c r="V197" i="11" s="1"/>
  <c r="I328" i="12" s="1"/>
  <c r="U164" i="11"/>
  <c r="V164" i="11" s="1"/>
  <c r="I124" i="12" s="1"/>
  <c r="U158" i="11"/>
  <c r="V158" i="11" s="1"/>
  <c r="I28" i="12" s="1"/>
  <c r="U138" i="11"/>
  <c r="V138" i="11" s="1"/>
  <c r="I203" i="12" s="1"/>
  <c r="U118" i="11"/>
  <c r="U98" i="11"/>
  <c r="V98" i="11" s="1"/>
  <c r="I243" i="12" s="1"/>
  <c r="U79" i="11"/>
  <c r="V79" i="11" s="1"/>
  <c r="I167" i="12" s="1"/>
  <c r="U57" i="11"/>
  <c r="V57" i="11" s="1"/>
  <c r="I184" i="12" s="1"/>
  <c r="U38" i="11"/>
  <c r="V38" i="11" s="1"/>
  <c r="I321" i="12" s="1"/>
  <c r="U18" i="11"/>
  <c r="U330" i="11"/>
  <c r="U210" i="11"/>
  <c r="V210" i="11" s="1"/>
  <c r="I114" i="12" s="1"/>
  <c r="U268" i="11"/>
  <c r="U186" i="11"/>
  <c r="V186" i="11" s="1"/>
  <c r="I136" i="12" s="1"/>
  <c r="U245" i="11"/>
  <c r="V245" i="11" s="1"/>
  <c r="I211" i="12" s="1"/>
  <c r="U316" i="11"/>
  <c r="U260" i="11"/>
  <c r="U342" i="11"/>
  <c r="V342" i="11" s="1"/>
  <c r="I300" i="12" s="1"/>
  <c r="U314" i="11"/>
  <c r="U299" i="11"/>
  <c r="V299" i="11" s="1"/>
  <c r="I253" i="12" s="1"/>
  <c r="U290" i="11"/>
  <c r="U257" i="11"/>
  <c r="V257" i="11" s="1"/>
  <c r="I173" i="12" s="1"/>
  <c r="U237" i="11"/>
  <c r="V237" i="11" s="1"/>
  <c r="I251" i="12" s="1"/>
  <c r="U217" i="11"/>
  <c r="V217" i="11" s="1"/>
  <c r="I224" i="12" s="1"/>
  <c r="U196" i="11"/>
  <c r="V196" i="11" s="1"/>
  <c r="I332" i="12" s="1"/>
  <c r="U179" i="11"/>
  <c r="V179" i="11" s="1"/>
  <c r="I304" i="12" s="1"/>
  <c r="U157" i="11"/>
  <c r="U137" i="11"/>
  <c r="U97" i="11"/>
  <c r="U78" i="11"/>
  <c r="U56" i="11"/>
  <c r="U37" i="11"/>
  <c r="V37" i="11" s="1"/>
  <c r="I156" i="12" s="1"/>
  <c r="U17" i="11"/>
  <c r="V17" i="11" s="1"/>
  <c r="I95" i="12" s="1"/>
  <c r="AM7" i="7"/>
  <c r="AM11" i="7"/>
  <c r="AM12" i="7"/>
  <c r="AM6" i="7"/>
  <c r="AM8" i="7"/>
  <c r="AM9" i="7"/>
  <c r="AM13" i="7"/>
  <c r="AM14" i="7"/>
  <c r="AM15" i="7"/>
  <c r="AM16" i="7"/>
  <c r="AM17" i="7"/>
  <c r="AM18" i="7"/>
  <c r="AM19" i="7"/>
  <c r="AM20" i="7"/>
  <c r="AM21" i="7"/>
  <c r="AM25" i="7"/>
  <c r="AM22" i="7"/>
  <c r="AM23" i="7"/>
  <c r="AM24" i="7"/>
  <c r="AM26" i="7"/>
  <c r="AM27" i="7"/>
  <c r="AM28" i="7"/>
  <c r="AM29" i="7"/>
  <c r="AM30" i="7"/>
  <c r="AM31" i="7"/>
  <c r="AM32" i="7"/>
  <c r="AM33" i="7"/>
  <c r="AM34" i="7"/>
  <c r="AM35" i="7"/>
  <c r="AM36" i="7"/>
  <c r="AM37" i="7"/>
  <c r="AM38" i="7"/>
  <c r="AM39" i="7"/>
  <c r="AM40" i="7"/>
  <c r="AM41" i="7"/>
  <c r="AM42" i="7"/>
  <c r="AM43" i="7"/>
  <c r="AM44" i="7"/>
  <c r="AM45" i="7"/>
  <c r="AM64" i="7"/>
  <c r="AM46" i="7"/>
  <c r="AM47" i="7"/>
  <c r="AM48" i="7"/>
  <c r="AM49" i="7"/>
  <c r="AM50" i="7"/>
  <c r="AM51" i="7"/>
  <c r="AM52" i="7"/>
  <c r="AM53" i="7"/>
  <c r="AM54" i="7"/>
  <c r="AM55" i="7"/>
  <c r="AM56" i="7"/>
  <c r="AM57" i="7"/>
  <c r="AM58" i="7"/>
  <c r="AM59" i="7"/>
  <c r="AM60" i="7"/>
  <c r="AM61" i="7"/>
  <c r="AM62" i="7"/>
  <c r="AM63" i="7"/>
  <c r="AM65" i="7"/>
  <c r="AM66" i="7"/>
  <c r="AM67" i="7"/>
  <c r="AM68" i="7"/>
  <c r="AM69" i="7"/>
  <c r="AM70" i="7"/>
  <c r="AM71" i="7"/>
  <c r="AM72" i="7"/>
  <c r="AM73" i="7"/>
  <c r="AM74" i="7"/>
  <c r="AM75" i="7"/>
  <c r="AM77" i="7"/>
  <c r="AM78" i="7"/>
  <c r="AM79" i="7"/>
  <c r="AM80" i="7"/>
  <c r="AM81" i="7"/>
  <c r="AM82" i="7"/>
  <c r="AM83" i="7"/>
  <c r="AM76" i="7"/>
  <c r="AM84" i="7"/>
  <c r="AM85" i="7"/>
  <c r="AM86" i="7"/>
  <c r="AM87" i="7"/>
  <c r="AM88" i="7"/>
  <c r="AM89" i="7"/>
  <c r="AM90" i="7"/>
  <c r="AM91" i="7"/>
  <c r="AM92" i="7"/>
  <c r="AM93" i="7"/>
  <c r="AM94" i="7"/>
  <c r="AM95" i="7"/>
  <c r="AM96" i="7"/>
  <c r="AM97" i="7"/>
  <c r="AM98" i="7"/>
  <c r="AM99" i="7"/>
  <c r="AM100" i="7"/>
  <c r="AM101" i="7"/>
  <c r="AM102" i="7"/>
  <c r="AM103" i="7"/>
  <c r="AM105" i="7"/>
  <c r="AM106" i="7"/>
  <c r="AM107" i="7"/>
  <c r="AM108" i="7"/>
  <c r="AM109" i="7"/>
  <c r="AM110" i="7"/>
  <c r="AM111" i="7"/>
  <c r="AM112" i="7"/>
  <c r="AM113" i="7"/>
  <c r="AM114" i="7"/>
  <c r="AM115" i="7"/>
  <c r="AM116" i="7"/>
  <c r="AM104" i="7"/>
  <c r="AM117" i="7"/>
  <c r="AM118" i="7"/>
  <c r="AM119" i="7"/>
  <c r="AM120" i="7"/>
  <c r="AM121" i="7"/>
  <c r="AM122" i="7"/>
  <c r="AM123" i="7"/>
  <c r="AM124" i="7"/>
  <c r="AM125" i="7"/>
  <c r="AM126" i="7"/>
  <c r="AM127" i="7"/>
  <c r="AM128" i="7"/>
  <c r="AM129" i="7"/>
  <c r="AM130" i="7"/>
  <c r="AM131" i="7"/>
  <c r="AM132" i="7"/>
  <c r="AM133" i="7"/>
  <c r="AM134" i="7"/>
  <c r="AM135" i="7"/>
  <c r="AM136" i="7"/>
  <c r="AM137" i="7"/>
  <c r="AM138" i="7"/>
  <c r="AM139" i="7"/>
  <c r="AM140" i="7"/>
  <c r="AM141" i="7"/>
  <c r="AM142" i="7"/>
  <c r="AM143" i="7"/>
  <c r="AM144" i="7"/>
  <c r="AM145" i="7"/>
  <c r="AM146" i="7"/>
  <c r="AM147" i="7"/>
  <c r="AM148" i="7"/>
  <c r="AM149" i="7"/>
  <c r="AM150" i="7"/>
  <c r="AM151" i="7"/>
  <c r="AM152" i="7"/>
  <c r="AM153" i="7"/>
  <c r="AM154" i="7"/>
  <c r="AM155" i="7"/>
  <c r="AM156" i="7"/>
  <c r="AM157" i="7"/>
  <c r="AM158" i="7"/>
  <c r="AM159" i="7"/>
  <c r="AM160" i="7"/>
  <c r="AM161" i="7"/>
  <c r="AM162" i="7"/>
  <c r="AM163" i="7"/>
  <c r="AM166" i="7"/>
  <c r="AM167" i="7"/>
  <c r="AM168" i="7"/>
  <c r="AM169" i="7"/>
  <c r="AM170" i="7"/>
  <c r="AM171" i="7"/>
  <c r="AM172" i="7"/>
  <c r="AM173" i="7"/>
  <c r="AM174" i="7"/>
  <c r="AM175" i="7"/>
  <c r="AM176" i="7"/>
  <c r="AM177" i="7"/>
  <c r="AM178" i="7"/>
  <c r="AM179" i="7"/>
  <c r="AM164" i="7"/>
  <c r="AM165" i="7"/>
  <c r="AM205" i="7"/>
  <c r="AM180" i="7"/>
  <c r="AM181" i="7"/>
  <c r="AM182" i="7"/>
  <c r="AM183" i="7"/>
  <c r="AM184" i="7"/>
  <c r="AM185" i="7"/>
  <c r="AM186" i="7"/>
  <c r="AM187" i="7"/>
  <c r="AM188" i="7"/>
  <c r="AM189" i="7"/>
  <c r="AM190" i="7"/>
  <c r="AM191" i="7"/>
  <c r="AM192" i="7"/>
  <c r="AM193" i="7"/>
  <c r="AM194" i="7"/>
  <c r="AM195" i="7"/>
  <c r="AM196" i="7"/>
  <c r="AM197" i="7"/>
  <c r="AM198" i="7"/>
  <c r="AM199" i="7"/>
  <c r="AM200" i="7"/>
  <c r="AM201" i="7"/>
  <c r="AM202" i="7"/>
  <c r="AM203" i="7"/>
  <c r="AM204" i="7"/>
  <c r="AM206" i="7"/>
  <c r="AM207" i="7"/>
  <c r="AM208" i="7"/>
  <c r="AM209" i="7"/>
  <c r="AM210" i="7"/>
  <c r="AM211" i="7"/>
  <c r="AM212" i="7"/>
  <c r="AM213" i="7"/>
  <c r="AM214" i="7"/>
  <c r="AM215" i="7"/>
  <c r="AM216" i="7"/>
  <c r="AM217" i="7"/>
  <c r="AM218" i="7"/>
  <c r="AM219" i="7"/>
  <c r="AM220" i="7"/>
  <c r="AM221" i="7"/>
  <c r="AM222" i="7"/>
  <c r="AM223" i="7"/>
  <c r="AM224" i="7"/>
  <c r="AM225" i="7"/>
  <c r="AM226" i="7"/>
  <c r="AM227" i="7"/>
  <c r="AM228" i="7"/>
  <c r="AM229" i="7"/>
  <c r="AM230" i="7"/>
  <c r="AM231" i="7"/>
  <c r="AM232" i="7"/>
  <c r="AM233" i="7"/>
  <c r="AM234" i="7"/>
  <c r="AM235" i="7"/>
  <c r="AM236" i="7"/>
  <c r="AM237" i="7"/>
  <c r="AM238" i="7"/>
  <c r="AM239" i="7"/>
  <c r="AM240" i="7"/>
  <c r="AM241" i="7"/>
  <c r="AM244" i="7"/>
  <c r="AM243" i="7"/>
  <c r="AM245" i="7"/>
  <c r="AM246" i="7"/>
  <c r="AM247" i="7"/>
  <c r="AM248" i="7"/>
  <c r="AM249" i="7"/>
  <c r="AM250" i="7"/>
  <c r="AM251" i="7"/>
  <c r="AM242" i="7"/>
  <c r="AM252" i="7"/>
  <c r="AM253" i="7"/>
  <c r="AM254" i="7"/>
  <c r="AM255" i="7"/>
  <c r="AM256" i="7"/>
  <c r="AM257" i="7"/>
  <c r="AM258" i="7"/>
  <c r="AM259" i="7"/>
  <c r="AM260" i="7"/>
  <c r="AM261" i="7"/>
  <c r="AM294" i="7"/>
  <c r="AM274" i="7"/>
  <c r="AM275" i="7"/>
  <c r="AM277" i="7"/>
  <c r="AM278" i="7"/>
  <c r="AM279" i="7"/>
  <c r="AM280" i="7"/>
  <c r="AM281" i="7"/>
  <c r="AM283" i="7"/>
  <c r="AM284" i="7"/>
  <c r="AM285" i="7"/>
  <c r="AM286" i="7"/>
  <c r="AM287" i="7"/>
  <c r="AM288" i="7"/>
  <c r="AM289" i="7"/>
  <c r="AM290" i="7"/>
  <c r="AM291" i="7"/>
  <c r="AM276" i="7"/>
  <c r="AM271" i="7"/>
  <c r="AM272" i="7"/>
  <c r="AM292" i="7"/>
  <c r="AM262" i="7"/>
  <c r="AM263" i="7"/>
  <c r="AM264" i="7"/>
  <c r="AM265" i="7"/>
  <c r="AM266" i="7"/>
  <c r="AM267" i="7"/>
  <c r="AM268" i="7"/>
  <c r="AM269" i="7"/>
  <c r="AM270" i="7"/>
  <c r="AM293" i="7"/>
  <c r="AM295" i="7"/>
  <c r="AM296" i="7"/>
  <c r="AM297" i="7"/>
  <c r="AM298" i="7"/>
  <c r="AM299" i="7"/>
  <c r="AM300" i="7"/>
  <c r="AM301" i="7"/>
  <c r="AM302" i="7"/>
  <c r="AM303" i="7"/>
  <c r="AM304" i="7"/>
  <c r="AM305" i="7"/>
  <c r="AM306" i="7"/>
  <c r="AM307" i="7"/>
  <c r="AM308" i="7"/>
  <c r="AM309" i="7"/>
  <c r="AM310" i="7"/>
  <c r="AM311" i="7"/>
  <c r="AM312" i="7"/>
  <c r="AM313" i="7"/>
  <c r="AM282" i="7"/>
  <c r="AM273" i="7"/>
  <c r="AM323" i="7"/>
  <c r="AM324" i="7"/>
  <c r="AM325" i="7"/>
  <c r="AM314" i="7"/>
  <c r="AM322" i="7"/>
  <c r="AM315" i="7"/>
  <c r="AM316" i="7"/>
  <c r="AM317" i="7"/>
  <c r="AM318" i="7"/>
  <c r="AM319" i="7"/>
  <c r="AM320" i="7"/>
  <c r="AM321" i="7"/>
  <c r="AM326" i="7"/>
  <c r="AM327" i="7"/>
  <c r="AM328" i="7"/>
  <c r="AM329" i="7"/>
  <c r="AM330" i="7"/>
  <c r="AM331" i="7"/>
  <c r="AM340" i="7"/>
  <c r="AM341" i="7"/>
  <c r="AM347" i="7"/>
  <c r="AM332" i="7"/>
  <c r="AM333" i="7"/>
  <c r="AM342" i="7"/>
  <c r="AM348" i="7"/>
  <c r="AM334" i="7"/>
  <c r="AM335" i="7"/>
  <c r="AM343" i="7"/>
  <c r="AM336" i="7"/>
  <c r="AM339" i="7"/>
  <c r="AM346" i="7"/>
  <c r="AM349" i="7"/>
  <c r="AM337" i="7"/>
  <c r="AM350" i="7"/>
  <c r="AM345" i="7"/>
  <c r="AM338" i="7"/>
  <c r="AM344" i="7"/>
  <c r="AM10" i="7"/>
  <c r="U7" i="7"/>
  <c r="L7" i="11" s="1"/>
  <c r="U11" i="7"/>
  <c r="L11" i="11" s="1"/>
  <c r="U12" i="7"/>
  <c r="L12" i="11" s="1"/>
  <c r="U6" i="7"/>
  <c r="L6" i="11" s="1"/>
  <c r="U8" i="7"/>
  <c r="L8" i="11" s="1"/>
  <c r="U9" i="7"/>
  <c r="L9" i="11" s="1"/>
  <c r="U13" i="7"/>
  <c r="L13" i="11" s="1"/>
  <c r="U14" i="7"/>
  <c r="L14" i="11" s="1"/>
  <c r="U15" i="7"/>
  <c r="L15" i="11" s="1"/>
  <c r="U16" i="7"/>
  <c r="L16" i="11" s="1"/>
  <c r="U17" i="7"/>
  <c r="L17" i="11" s="1"/>
  <c r="U18" i="7"/>
  <c r="L18" i="11" s="1"/>
  <c r="U19" i="7"/>
  <c r="L19" i="11" s="1"/>
  <c r="U20" i="7"/>
  <c r="L20" i="11" s="1"/>
  <c r="U21" i="7"/>
  <c r="L21" i="11" s="1"/>
  <c r="U25" i="7"/>
  <c r="L25" i="11" s="1"/>
  <c r="U22" i="7"/>
  <c r="L22" i="11" s="1"/>
  <c r="U23" i="7"/>
  <c r="L23" i="11" s="1"/>
  <c r="U24" i="7"/>
  <c r="L24" i="11" s="1"/>
  <c r="U26" i="7"/>
  <c r="L26" i="11" s="1"/>
  <c r="U27" i="7"/>
  <c r="L27" i="11" s="1"/>
  <c r="U28" i="7"/>
  <c r="L28" i="11" s="1"/>
  <c r="U29" i="7"/>
  <c r="L29" i="11" s="1"/>
  <c r="U30" i="7"/>
  <c r="L30" i="11" s="1"/>
  <c r="U31" i="7"/>
  <c r="L31" i="11" s="1"/>
  <c r="U32" i="7"/>
  <c r="L32" i="11" s="1"/>
  <c r="U33" i="7"/>
  <c r="L33" i="11" s="1"/>
  <c r="U34" i="7"/>
  <c r="L34" i="11" s="1"/>
  <c r="U35" i="7"/>
  <c r="L35" i="11" s="1"/>
  <c r="U36" i="7"/>
  <c r="L36" i="11" s="1"/>
  <c r="U37" i="7"/>
  <c r="L37" i="11" s="1"/>
  <c r="U38" i="7"/>
  <c r="U39" i="7"/>
  <c r="L39" i="11" s="1"/>
  <c r="U40" i="7"/>
  <c r="L40" i="11" s="1"/>
  <c r="U41" i="7"/>
  <c r="L41" i="11" s="1"/>
  <c r="U42" i="7"/>
  <c r="L42" i="11" s="1"/>
  <c r="U43" i="7"/>
  <c r="L43" i="11" s="1"/>
  <c r="U44" i="7"/>
  <c r="L44" i="11" s="1"/>
  <c r="U45" i="7"/>
  <c r="L45" i="11" s="1"/>
  <c r="U64" i="7"/>
  <c r="L64" i="11" s="1"/>
  <c r="U46" i="7"/>
  <c r="L46" i="11" s="1"/>
  <c r="U47" i="7"/>
  <c r="L47" i="11" s="1"/>
  <c r="U48" i="7"/>
  <c r="L48" i="11" s="1"/>
  <c r="U49" i="7"/>
  <c r="L49" i="11" s="1"/>
  <c r="U50" i="7"/>
  <c r="L50" i="11" s="1"/>
  <c r="U51" i="7"/>
  <c r="L51" i="11" s="1"/>
  <c r="U52" i="7"/>
  <c r="L52" i="11" s="1"/>
  <c r="U53" i="7"/>
  <c r="L53" i="11" s="1"/>
  <c r="U54" i="7"/>
  <c r="L54" i="11" s="1"/>
  <c r="U55" i="7"/>
  <c r="L55" i="11" s="1"/>
  <c r="U56" i="7"/>
  <c r="L56" i="11" s="1"/>
  <c r="U57" i="7"/>
  <c r="L57" i="11" s="1"/>
  <c r="U58" i="7"/>
  <c r="L58" i="11" s="1"/>
  <c r="U59" i="7"/>
  <c r="L59" i="11" s="1"/>
  <c r="U60" i="7"/>
  <c r="L60" i="11" s="1"/>
  <c r="U61" i="7"/>
  <c r="L61" i="11" s="1"/>
  <c r="U62" i="7"/>
  <c r="L62" i="11" s="1"/>
  <c r="U63" i="7"/>
  <c r="L63" i="11" s="1"/>
  <c r="U65" i="7"/>
  <c r="L65" i="11" s="1"/>
  <c r="U66" i="7"/>
  <c r="L66" i="11" s="1"/>
  <c r="U67" i="7"/>
  <c r="L67" i="11" s="1"/>
  <c r="U68" i="7"/>
  <c r="L68" i="11" s="1"/>
  <c r="U69" i="7"/>
  <c r="L69" i="11" s="1"/>
  <c r="U70" i="7"/>
  <c r="L70" i="11" s="1"/>
  <c r="U71" i="7"/>
  <c r="L71" i="11" s="1"/>
  <c r="U72" i="7"/>
  <c r="L72" i="11" s="1"/>
  <c r="U73" i="7"/>
  <c r="L73" i="11" s="1"/>
  <c r="U74" i="7"/>
  <c r="L74" i="11" s="1"/>
  <c r="U75" i="7"/>
  <c r="L75" i="11" s="1"/>
  <c r="U77" i="7"/>
  <c r="L77" i="11" s="1"/>
  <c r="U78" i="7"/>
  <c r="L78" i="11" s="1"/>
  <c r="U79" i="7"/>
  <c r="L79" i="11" s="1"/>
  <c r="U80" i="7"/>
  <c r="L80" i="11" s="1"/>
  <c r="U81" i="7"/>
  <c r="L81" i="11" s="1"/>
  <c r="U82" i="7"/>
  <c r="L82" i="11" s="1"/>
  <c r="U83" i="7"/>
  <c r="L83" i="11" s="1"/>
  <c r="U76" i="7"/>
  <c r="L76" i="11" s="1"/>
  <c r="U84" i="7"/>
  <c r="L84" i="11" s="1"/>
  <c r="U85" i="7"/>
  <c r="L85" i="11" s="1"/>
  <c r="U86" i="7"/>
  <c r="L86" i="11" s="1"/>
  <c r="U87" i="7"/>
  <c r="L87" i="11" s="1"/>
  <c r="U88" i="7"/>
  <c r="L88" i="11" s="1"/>
  <c r="U89" i="7"/>
  <c r="L89" i="11" s="1"/>
  <c r="U90" i="7"/>
  <c r="L90" i="11" s="1"/>
  <c r="U91" i="7"/>
  <c r="L91" i="11" s="1"/>
  <c r="U92" i="7"/>
  <c r="L92" i="11" s="1"/>
  <c r="U93" i="7"/>
  <c r="L93" i="11" s="1"/>
  <c r="U94" i="7"/>
  <c r="L94" i="11" s="1"/>
  <c r="U95" i="7"/>
  <c r="L95" i="11" s="1"/>
  <c r="U96" i="7"/>
  <c r="L96" i="11" s="1"/>
  <c r="U97" i="7"/>
  <c r="L97" i="11" s="1"/>
  <c r="U98" i="7"/>
  <c r="L98" i="11" s="1"/>
  <c r="U99" i="7"/>
  <c r="L99" i="11" s="1"/>
  <c r="U100" i="7"/>
  <c r="L100" i="11" s="1"/>
  <c r="U101" i="7"/>
  <c r="L101" i="11" s="1"/>
  <c r="U102" i="7"/>
  <c r="U103" i="7"/>
  <c r="L103" i="11" s="1"/>
  <c r="U105" i="7"/>
  <c r="L105" i="11" s="1"/>
  <c r="U106" i="7"/>
  <c r="L106" i="11" s="1"/>
  <c r="U107" i="7"/>
  <c r="L107" i="11" s="1"/>
  <c r="U108" i="7"/>
  <c r="L108" i="11" s="1"/>
  <c r="U109" i="7"/>
  <c r="L109" i="11" s="1"/>
  <c r="U110" i="7"/>
  <c r="L110" i="11" s="1"/>
  <c r="U111" i="7"/>
  <c r="L111" i="11" s="1"/>
  <c r="U112" i="7"/>
  <c r="L112" i="11" s="1"/>
  <c r="U113" i="7"/>
  <c r="L113" i="11" s="1"/>
  <c r="U114" i="7"/>
  <c r="L114" i="11" s="1"/>
  <c r="U115" i="7"/>
  <c r="L115" i="11" s="1"/>
  <c r="U116" i="7"/>
  <c r="L116" i="11" s="1"/>
  <c r="U104" i="7"/>
  <c r="L104" i="11" s="1"/>
  <c r="U117" i="7"/>
  <c r="L117" i="11" s="1"/>
  <c r="U118" i="7"/>
  <c r="L118" i="11" s="1"/>
  <c r="U119" i="7"/>
  <c r="L119" i="11" s="1"/>
  <c r="U120" i="7"/>
  <c r="L120" i="11" s="1"/>
  <c r="U121" i="7"/>
  <c r="L121" i="11" s="1"/>
  <c r="U122" i="7"/>
  <c r="L122" i="11" s="1"/>
  <c r="U123" i="7"/>
  <c r="L123" i="11" s="1"/>
  <c r="U124" i="7"/>
  <c r="L124" i="11" s="1"/>
  <c r="U125" i="7"/>
  <c r="L125" i="11" s="1"/>
  <c r="U126" i="7"/>
  <c r="L126" i="11" s="1"/>
  <c r="U127" i="7"/>
  <c r="L127" i="11" s="1"/>
  <c r="U128" i="7"/>
  <c r="L128" i="11" s="1"/>
  <c r="U129" i="7"/>
  <c r="L129" i="11" s="1"/>
  <c r="U130" i="7"/>
  <c r="L130" i="11" s="1"/>
  <c r="U131" i="7"/>
  <c r="L131" i="11" s="1"/>
  <c r="U132" i="7"/>
  <c r="L132" i="11" s="1"/>
  <c r="U133" i="7"/>
  <c r="L133" i="11" s="1"/>
  <c r="U134" i="7"/>
  <c r="L134" i="11" s="1"/>
  <c r="U135" i="7"/>
  <c r="L135" i="11" s="1"/>
  <c r="U136" i="7"/>
  <c r="L136" i="11" s="1"/>
  <c r="U137" i="7"/>
  <c r="L137" i="11" s="1"/>
  <c r="U138" i="7"/>
  <c r="L138" i="11" s="1"/>
  <c r="U139" i="7"/>
  <c r="L139" i="11" s="1"/>
  <c r="U140" i="7"/>
  <c r="L140" i="11" s="1"/>
  <c r="U141" i="7"/>
  <c r="L141" i="11" s="1"/>
  <c r="U142" i="7"/>
  <c r="L142" i="11" s="1"/>
  <c r="U143" i="7"/>
  <c r="L143" i="11" s="1"/>
  <c r="U144" i="7"/>
  <c r="L144" i="11" s="1"/>
  <c r="U145" i="7"/>
  <c r="L145" i="11" s="1"/>
  <c r="U146" i="7"/>
  <c r="L146" i="11" s="1"/>
  <c r="U147" i="7"/>
  <c r="L147" i="11" s="1"/>
  <c r="U148" i="7"/>
  <c r="L148" i="11" s="1"/>
  <c r="U149" i="7"/>
  <c r="L149" i="11" s="1"/>
  <c r="U150" i="7"/>
  <c r="L150" i="11" s="1"/>
  <c r="U151" i="7"/>
  <c r="L151" i="11" s="1"/>
  <c r="U152" i="7"/>
  <c r="L152" i="11" s="1"/>
  <c r="U153" i="7"/>
  <c r="L153" i="11" s="1"/>
  <c r="U154" i="7"/>
  <c r="L154" i="11" s="1"/>
  <c r="U155" i="7"/>
  <c r="L155" i="11" s="1"/>
  <c r="U156" i="7"/>
  <c r="L156" i="11" s="1"/>
  <c r="U157" i="7"/>
  <c r="L157" i="11" s="1"/>
  <c r="U158" i="7"/>
  <c r="L158" i="11" s="1"/>
  <c r="U159" i="7"/>
  <c r="L159" i="11" s="1"/>
  <c r="U160" i="7"/>
  <c r="L160" i="11" s="1"/>
  <c r="U161" i="7"/>
  <c r="L161" i="11" s="1"/>
  <c r="U162" i="7"/>
  <c r="L162" i="11" s="1"/>
  <c r="U163" i="7"/>
  <c r="L163" i="11" s="1"/>
  <c r="U166" i="7"/>
  <c r="L166" i="11" s="1"/>
  <c r="U167" i="7"/>
  <c r="L167" i="11" s="1"/>
  <c r="U168" i="7"/>
  <c r="U169" i="7"/>
  <c r="L169" i="11" s="1"/>
  <c r="U170" i="7"/>
  <c r="L170" i="11" s="1"/>
  <c r="U171" i="7"/>
  <c r="L171" i="11" s="1"/>
  <c r="U172" i="7"/>
  <c r="L172" i="11" s="1"/>
  <c r="U173" i="7"/>
  <c r="L173" i="11" s="1"/>
  <c r="U174" i="7"/>
  <c r="L174" i="11" s="1"/>
  <c r="U175" i="7"/>
  <c r="L175" i="11" s="1"/>
  <c r="U176" i="7"/>
  <c r="L176" i="11" s="1"/>
  <c r="U177" i="7"/>
  <c r="L177" i="11" s="1"/>
  <c r="U178" i="7"/>
  <c r="L178" i="11" s="1"/>
  <c r="U179" i="7"/>
  <c r="L179" i="11" s="1"/>
  <c r="U164" i="7"/>
  <c r="L164" i="11" s="1"/>
  <c r="U165" i="7"/>
  <c r="L165" i="11" s="1"/>
  <c r="U205" i="7"/>
  <c r="L205" i="11" s="1"/>
  <c r="U180" i="7"/>
  <c r="L180" i="11" s="1"/>
  <c r="U181" i="7"/>
  <c r="L181" i="11" s="1"/>
  <c r="U182" i="7"/>
  <c r="L182" i="11" s="1"/>
  <c r="U183" i="7"/>
  <c r="L183" i="11" s="1"/>
  <c r="U184" i="7"/>
  <c r="L184" i="11" s="1"/>
  <c r="U185" i="7"/>
  <c r="L185" i="11" s="1"/>
  <c r="U186" i="7"/>
  <c r="L186" i="11" s="1"/>
  <c r="U187" i="7"/>
  <c r="L187" i="11" s="1"/>
  <c r="U188" i="7"/>
  <c r="L188" i="11" s="1"/>
  <c r="U189" i="7"/>
  <c r="L189" i="11" s="1"/>
  <c r="U190" i="7"/>
  <c r="L190" i="11" s="1"/>
  <c r="U191" i="7"/>
  <c r="L191" i="11" s="1"/>
  <c r="U192" i="7"/>
  <c r="L192" i="11" s="1"/>
  <c r="U193" i="7"/>
  <c r="L193" i="11" s="1"/>
  <c r="U194" i="7"/>
  <c r="L194" i="11" s="1"/>
  <c r="U195" i="7"/>
  <c r="L195" i="11" s="1"/>
  <c r="U196" i="7"/>
  <c r="L196" i="11" s="1"/>
  <c r="U197" i="7"/>
  <c r="L197" i="11" s="1"/>
  <c r="U198" i="7"/>
  <c r="L198" i="11" s="1"/>
  <c r="U199" i="7"/>
  <c r="L199" i="11" s="1"/>
  <c r="U200" i="7"/>
  <c r="L200" i="11" s="1"/>
  <c r="U201" i="7"/>
  <c r="L201" i="11" s="1"/>
  <c r="U202" i="7"/>
  <c r="L202" i="11" s="1"/>
  <c r="U203" i="7"/>
  <c r="L203" i="11" s="1"/>
  <c r="U204" i="7"/>
  <c r="L204" i="11" s="1"/>
  <c r="U206" i="7"/>
  <c r="L206" i="11" s="1"/>
  <c r="U207" i="7"/>
  <c r="L207" i="11" s="1"/>
  <c r="U208" i="7"/>
  <c r="L208" i="11" s="1"/>
  <c r="U209" i="7"/>
  <c r="L209" i="11" s="1"/>
  <c r="U210" i="7"/>
  <c r="L210" i="11" s="1"/>
  <c r="U211" i="7"/>
  <c r="L211" i="11" s="1"/>
  <c r="U212" i="7"/>
  <c r="L212" i="11" s="1"/>
  <c r="U213" i="7"/>
  <c r="L213" i="11" s="1"/>
  <c r="U214" i="7"/>
  <c r="L214" i="11" s="1"/>
  <c r="U215" i="7"/>
  <c r="L215" i="11" s="1"/>
  <c r="U216" i="7"/>
  <c r="L216" i="11" s="1"/>
  <c r="U217" i="7"/>
  <c r="L217" i="11" s="1"/>
  <c r="U218" i="7"/>
  <c r="L218" i="11" s="1"/>
  <c r="U219" i="7"/>
  <c r="L219" i="11" s="1"/>
  <c r="U220" i="7"/>
  <c r="L220" i="11" s="1"/>
  <c r="U221" i="7"/>
  <c r="L221" i="11" s="1"/>
  <c r="U222" i="7"/>
  <c r="L222" i="11" s="1"/>
  <c r="U223" i="7"/>
  <c r="L223" i="11" s="1"/>
  <c r="U224" i="7"/>
  <c r="L224" i="11" s="1"/>
  <c r="U225" i="7"/>
  <c r="L225" i="11" s="1"/>
  <c r="U226" i="7"/>
  <c r="L226" i="11" s="1"/>
  <c r="U227" i="7"/>
  <c r="L227" i="11" s="1"/>
  <c r="U228" i="7"/>
  <c r="L228" i="11" s="1"/>
  <c r="U229" i="7"/>
  <c r="L229" i="11" s="1"/>
  <c r="U230" i="7"/>
  <c r="U231" i="7"/>
  <c r="L231" i="11" s="1"/>
  <c r="U232" i="7"/>
  <c r="L232" i="11" s="1"/>
  <c r="U233" i="7"/>
  <c r="L233" i="11" s="1"/>
  <c r="U234" i="7"/>
  <c r="L234" i="11" s="1"/>
  <c r="U235" i="7"/>
  <c r="L235" i="11" s="1"/>
  <c r="U236" i="7"/>
  <c r="L236" i="11" s="1"/>
  <c r="U237" i="7"/>
  <c r="L237" i="11" s="1"/>
  <c r="U238" i="7"/>
  <c r="L238" i="11" s="1"/>
  <c r="U239" i="7"/>
  <c r="L239" i="11" s="1"/>
  <c r="U240" i="7"/>
  <c r="L240" i="11" s="1"/>
  <c r="U241" i="7"/>
  <c r="L241" i="11" s="1"/>
  <c r="U244" i="7"/>
  <c r="L244" i="11" s="1"/>
  <c r="U243" i="7"/>
  <c r="L243" i="11" s="1"/>
  <c r="U245" i="7"/>
  <c r="L245" i="11" s="1"/>
  <c r="U246" i="7"/>
  <c r="L246" i="11" s="1"/>
  <c r="U247" i="7"/>
  <c r="L247" i="11" s="1"/>
  <c r="U248" i="7"/>
  <c r="L248" i="11" s="1"/>
  <c r="U249" i="7"/>
  <c r="L249" i="11" s="1"/>
  <c r="U250" i="7"/>
  <c r="L250" i="11" s="1"/>
  <c r="U251" i="7"/>
  <c r="L251" i="11" s="1"/>
  <c r="U242" i="7"/>
  <c r="L242" i="11" s="1"/>
  <c r="U252" i="7"/>
  <c r="L252" i="11" s="1"/>
  <c r="U253" i="7"/>
  <c r="L253" i="11" s="1"/>
  <c r="U254" i="7"/>
  <c r="L254" i="11" s="1"/>
  <c r="U255" i="7"/>
  <c r="L255" i="11" s="1"/>
  <c r="U256" i="7"/>
  <c r="L256" i="11" s="1"/>
  <c r="U257" i="7"/>
  <c r="L257" i="11" s="1"/>
  <c r="U258" i="7"/>
  <c r="L258" i="11" s="1"/>
  <c r="U259" i="7"/>
  <c r="L259" i="11" s="1"/>
  <c r="U260" i="7"/>
  <c r="L260" i="11" s="1"/>
  <c r="U261" i="7"/>
  <c r="L261" i="11" s="1"/>
  <c r="U294" i="7"/>
  <c r="L294" i="11" s="1"/>
  <c r="U274" i="7"/>
  <c r="L274" i="11" s="1"/>
  <c r="U275" i="7"/>
  <c r="L275" i="11" s="1"/>
  <c r="U277" i="7"/>
  <c r="L277" i="11" s="1"/>
  <c r="U278" i="7"/>
  <c r="L278" i="11" s="1"/>
  <c r="U279" i="7"/>
  <c r="L279" i="11" s="1"/>
  <c r="U280" i="7"/>
  <c r="L280" i="11" s="1"/>
  <c r="U281" i="7"/>
  <c r="L281" i="11" s="1"/>
  <c r="U283" i="7"/>
  <c r="L283" i="11" s="1"/>
  <c r="U284" i="7"/>
  <c r="L284" i="11" s="1"/>
  <c r="U285" i="7"/>
  <c r="L285" i="11" s="1"/>
  <c r="U286" i="7"/>
  <c r="L286" i="11" s="1"/>
  <c r="U287" i="7"/>
  <c r="L287" i="11" s="1"/>
  <c r="U288" i="7"/>
  <c r="L288" i="11" s="1"/>
  <c r="U289" i="7"/>
  <c r="L289" i="11" s="1"/>
  <c r="U290" i="7"/>
  <c r="L290" i="11" s="1"/>
  <c r="U291" i="7"/>
  <c r="L291" i="11" s="1"/>
  <c r="U276" i="7"/>
  <c r="L276" i="11" s="1"/>
  <c r="U271" i="7"/>
  <c r="L271" i="11" s="1"/>
  <c r="U272" i="7"/>
  <c r="L272" i="11" s="1"/>
  <c r="U292" i="7"/>
  <c r="L292" i="11" s="1"/>
  <c r="U262" i="7"/>
  <c r="L262" i="11" s="1"/>
  <c r="U263" i="7"/>
  <c r="L263" i="11" s="1"/>
  <c r="U264" i="7"/>
  <c r="L264" i="11" s="1"/>
  <c r="U265" i="7"/>
  <c r="L265" i="11" s="1"/>
  <c r="U266" i="7"/>
  <c r="L266" i="11" s="1"/>
  <c r="U267" i="7"/>
  <c r="L267" i="11" s="1"/>
  <c r="U268" i="7"/>
  <c r="L268" i="11" s="1"/>
  <c r="U269" i="7"/>
  <c r="L269" i="11" s="1"/>
  <c r="U270" i="7"/>
  <c r="L270" i="11" s="1"/>
  <c r="U293" i="7"/>
  <c r="L293" i="11" s="1"/>
  <c r="U295" i="7"/>
  <c r="L295" i="11" s="1"/>
  <c r="U296" i="7"/>
  <c r="U297" i="7"/>
  <c r="L297" i="11" s="1"/>
  <c r="U298" i="7"/>
  <c r="L298" i="11" s="1"/>
  <c r="U299" i="7"/>
  <c r="L299" i="11" s="1"/>
  <c r="U300" i="7"/>
  <c r="L300" i="11" s="1"/>
  <c r="U301" i="7"/>
  <c r="L301" i="11" s="1"/>
  <c r="U302" i="7"/>
  <c r="L302" i="11" s="1"/>
  <c r="U303" i="7"/>
  <c r="L303" i="11" s="1"/>
  <c r="U304" i="7"/>
  <c r="L304" i="11" s="1"/>
  <c r="U305" i="7"/>
  <c r="L305" i="11" s="1"/>
  <c r="U306" i="7"/>
  <c r="L306" i="11" s="1"/>
  <c r="U307" i="7"/>
  <c r="L307" i="11" s="1"/>
  <c r="U308" i="7"/>
  <c r="L308" i="11" s="1"/>
  <c r="U309" i="7"/>
  <c r="L309" i="11" s="1"/>
  <c r="U310" i="7"/>
  <c r="L310" i="11" s="1"/>
  <c r="U311" i="7"/>
  <c r="L311" i="11" s="1"/>
  <c r="U312" i="7"/>
  <c r="L312" i="11" s="1"/>
  <c r="U313" i="7"/>
  <c r="L313" i="11" s="1"/>
  <c r="U282" i="7"/>
  <c r="L282" i="11" s="1"/>
  <c r="U273" i="7"/>
  <c r="L273" i="11" s="1"/>
  <c r="U323" i="7"/>
  <c r="L323" i="11" s="1"/>
  <c r="U324" i="7"/>
  <c r="L324" i="11" s="1"/>
  <c r="U325" i="7"/>
  <c r="L325" i="11" s="1"/>
  <c r="U314" i="7"/>
  <c r="L314" i="11" s="1"/>
  <c r="U322" i="7"/>
  <c r="L322" i="11" s="1"/>
  <c r="U315" i="7"/>
  <c r="L315" i="11" s="1"/>
  <c r="U316" i="7"/>
  <c r="L316" i="11" s="1"/>
  <c r="U317" i="7"/>
  <c r="L317" i="11" s="1"/>
  <c r="U318" i="7"/>
  <c r="L318" i="11" s="1"/>
  <c r="U319" i="7"/>
  <c r="L319" i="11" s="1"/>
  <c r="U320" i="7"/>
  <c r="L320" i="11" s="1"/>
  <c r="U321" i="7"/>
  <c r="L321" i="11" s="1"/>
  <c r="U326" i="7"/>
  <c r="L326" i="11" s="1"/>
  <c r="U327" i="7"/>
  <c r="L327" i="11" s="1"/>
  <c r="U328" i="7"/>
  <c r="L328" i="11" s="1"/>
  <c r="U329" i="7"/>
  <c r="L329" i="11" s="1"/>
  <c r="U330" i="7"/>
  <c r="L330" i="11" s="1"/>
  <c r="U331" i="7"/>
  <c r="L331" i="11" s="1"/>
  <c r="U340" i="7"/>
  <c r="L340" i="11" s="1"/>
  <c r="U341" i="7"/>
  <c r="L341" i="11" s="1"/>
  <c r="U347" i="7"/>
  <c r="L347" i="11" s="1"/>
  <c r="U332" i="7"/>
  <c r="L332" i="11" s="1"/>
  <c r="U333" i="7"/>
  <c r="L333" i="11" s="1"/>
  <c r="U342" i="7"/>
  <c r="L342" i="11" s="1"/>
  <c r="U348" i="7"/>
  <c r="L348" i="11" s="1"/>
  <c r="U334" i="7"/>
  <c r="L334" i="11" s="1"/>
  <c r="U335" i="7"/>
  <c r="L335" i="11" s="1"/>
  <c r="U343" i="7"/>
  <c r="L343" i="11" s="1"/>
  <c r="U336" i="7"/>
  <c r="L336" i="11" s="1"/>
  <c r="U339" i="7"/>
  <c r="L339" i="11" s="1"/>
  <c r="U346" i="7"/>
  <c r="L346" i="11" s="1"/>
  <c r="U349" i="7"/>
  <c r="L349" i="11" s="1"/>
  <c r="U337" i="7"/>
  <c r="L337" i="11" s="1"/>
  <c r="U350" i="7"/>
  <c r="L350" i="11" s="1"/>
  <c r="U345" i="7"/>
  <c r="L345" i="11" s="1"/>
  <c r="U338" i="7"/>
  <c r="L338" i="11" s="1"/>
  <c r="U344" i="7"/>
  <c r="L344" i="11" s="1"/>
  <c r="U10" i="7"/>
  <c r="L10" i="11" s="1"/>
  <c r="R7" i="7"/>
  <c r="R11" i="7"/>
  <c r="R12" i="7"/>
  <c r="R6" i="7"/>
  <c r="R8" i="7"/>
  <c r="R9" i="7"/>
  <c r="R13" i="7"/>
  <c r="R14" i="7"/>
  <c r="R15" i="7"/>
  <c r="R16" i="7"/>
  <c r="R17" i="7"/>
  <c r="R18" i="7"/>
  <c r="R19" i="7"/>
  <c r="R20" i="7"/>
  <c r="R21" i="7"/>
  <c r="R25" i="7"/>
  <c r="R22" i="7"/>
  <c r="R23" i="7"/>
  <c r="R24" i="7"/>
  <c r="R26" i="7"/>
  <c r="R27" i="7"/>
  <c r="R28" i="7"/>
  <c r="R29" i="7"/>
  <c r="R30" i="7"/>
  <c r="R31" i="7"/>
  <c r="R32" i="7"/>
  <c r="R33" i="7"/>
  <c r="R34" i="7"/>
  <c r="R35" i="7"/>
  <c r="R36" i="7"/>
  <c r="R37" i="7"/>
  <c r="R38" i="7"/>
  <c r="R39" i="7"/>
  <c r="R40" i="7"/>
  <c r="R41" i="7"/>
  <c r="R42" i="7"/>
  <c r="R43" i="7"/>
  <c r="R44" i="7"/>
  <c r="R45" i="7"/>
  <c r="R64" i="7"/>
  <c r="R46" i="7"/>
  <c r="R47" i="7"/>
  <c r="R48" i="7"/>
  <c r="R49" i="7"/>
  <c r="R50" i="7"/>
  <c r="R51" i="7"/>
  <c r="R52" i="7"/>
  <c r="R53" i="7"/>
  <c r="R54" i="7"/>
  <c r="R55" i="7"/>
  <c r="R56" i="7"/>
  <c r="R57" i="7"/>
  <c r="R58" i="7"/>
  <c r="R59" i="7"/>
  <c r="R60" i="7"/>
  <c r="R61" i="7"/>
  <c r="R62" i="7"/>
  <c r="R63" i="7"/>
  <c r="R65" i="7"/>
  <c r="R66" i="7"/>
  <c r="R67" i="7"/>
  <c r="R68" i="7"/>
  <c r="R69" i="7"/>
  <c r="R70" i="7"/>
  <c r="R71" i="7"/>
  <c r="R72" i="7"/>
  <c r="R73" i="7"/>
  <c r="R74" i="7"/>
  <c r="R75" i="7"/>
  <c r="R77" i="7"/>
  <c r="R78" i="7"/>
  <c r="R79" i="7"/>
  <c r="R80" i="7"/>
  <c r="R81" i="7"/>
  <c r="R82" i="7"/>
  <c r="R83" i="7"/>
  <c r="R76" i="7"/>
  <c r="R84" i="7"/>
  <c r="R85" i="7"/>
  <c r="R86" i="7"/>
  <c r="R87" i="7"/>
  <c r="R88" i="7"/>
  <c r="R89" i="7"/>
  <c r="R90" i="7"/>
  <c r="R91" i="7"/>
  <c r="R92" i="7"/>
  <c r="R93" i="7"/>
  <c r="R94" i="7"/>
  <c r="R95" i="7"/>
  <c r="R96" i="7"/>
  <c r="R97" i="7"/>
  <c r="R98" i="7"/>
  <c r="R99" i="7"/>
  <c r="R100" i="7"/>
  <c r="R101" i="7"/>
  <c r="R102" i="7"/>
  <c r="R103" i="7"/>
  <c r="R105" i="7"/>
  <c r="R106" i="7"/>
  <c r="R107" i="7"/>
  <c r="R108" i="7"/>
  <c r="R109" i="7"/>
  <c r="R110" i="7"/>
  <c r="R111" i="7"/>
  <c r="R112" i="7"/>
  <c r="R113" i="7"/>
  <c r="R114" i="7"/>
  <c r="R115" i="7"/>
  <c r="R116" i="7"/>
  <c r="R104" i="7"/>
  <c r="R117" i="7"/>
  <c r="R118" i="7"/>
  <c r="R119" i="7"/>
  <c r="R120" i="7"/>
  <c r="R121" i="7"/>
  <c r="R122" i="7"/>
  <c r="R123" i="7"/>
  <c r="R124" i="7"/>
  <c r="R125" i="7"/>
  <c r="R126" i="7"/>
  <c r="R127" i="7"/>
  <c r="R128" i="7"/>
  <c r="R129" i="7"/>
  <c r="R130" i="7"/>
  <c r="R131" i="7"/>
  <c r="R132" i="7"/>
  <c r="R133" i="7"/>
  <c r="R134" i="7"/>
  <c r="R135" i="7"/>
  <c r="R136" i="7"/>
  <c r="R137" i="7"/>
  <c r="R138" i="7"/>
  <c r="R139" i="7"/>
  <c r="R140" i="7"/>
  <c r="R141" i="7"/>
  <c r="R142" i="7"/>
  <c r="R143" i="7"/>
  <c r="R144" i="7"/>
  <c r="R145" i="7"/>
  <c r="R146" i="7"/>
  <c r="R147" i="7"/>
  <c r="R148" i="7"/>
  <c r="R149" i="7"/>
  <c r="R150" i="7"/>
  <c r="R151" i="7"/>
  <c r="R152" i="7"/>
  <c r="R153" i="7"/>
  <c r="R154" i="7"/>
  <c r="R155" i="7"/>
  <c r="R156" i="7"/>
  <c r="R157" i="7"/>
  <c r="R158" i="7"/>
  <c r="R159" i="7"/>
  <c r="R160" i="7"/>
  <c r="R161" i="7"/>
  <c r="R162" i="7"/>
  <c r="R163" i="7"/>
  <c r="R166" i="7"/>
  <c r="R167" i="7"/>
  <c r="R168" i="7"/>
  <c r="R169" i="7"/>
  <c r="R170" i="7"/>
  <c r="R171" i="7"/>
  <c r="R172" i="7"/>
  <c r="R173" i="7"/>
  <c r="R174" i="7"/>
  <c r="R175" i="7"/>
  <c r="R176" i="7"/>
  <c r="R177" i="7"/>
  <c r="R178" i="7"/>
  <c r="R179" i="7"/>
  <c r="R164" i="7"/>
  <c r="R165" i="7"/>
  <c r="R205" i="7"/>
  <c r="R180" i="7"/>
  <c r="R181" i="7"/>
  <c r="R182" i="7"/>
  <c r="R183" i="7"/>
  <c r="R184" i="7"/>
  <c r="R185" i="7"/>
  <c r="R186" i="7"/>
  <c r="R187" i="7"/>
  <c r="R188" i="7"/>
  <c r="R189" i="7"/>
  <c r="R190" i="7"/>
  <c r="R191" i="7"/>
  <c r="R192" i="7"/>
  <c r="R193" i="7"/>
  <c r="R194" i="7"/>
  <c r="R195" i="7"/>
  <c r="R196" i="7"/>
  <c r="R197" i="7"/>
  <c r="R198" i="7"/>
  <c r="R199" i="7"/>
  <c r="R200" i="7"/>
  <c r="R201" i="7"/>
  <c r="R202" i="7"/>
  <c r="R203" i="7"/>
  <c r="R204" i="7"/>
  <c r="R206" i="7"/>
  <c r="R207" i="7"/>
  <c r="R208" i="7"/>
  <c r="R209" i="7"/>
  <c r="R210" i="7"/>
  <c r="R211" i="7"/>
  <c r="R212" i="7"/>
  <c r="R213" i="7"/>
  <c r="R214" i="7"/>
  <c r="R215" i="7"/>
  <c r="R216" i="7"/>
  <c r="R217" i="7"/>
  <c r="R218" i="7"/>
  <c r="R219" i="7"/>
  <c r="R220" i="7"/>
  <c r="R221" i="7"/>
  <c r="R222" i="7"/>
  <c r="R223" i="7"/>
  <c r="R224" i="7"/>
  <c r="R225" i="7"/>
  <c r="R226" i="7"/>
  <c r="R227" i="7"/>
  <c r="R228" i="7"/>
  <c r="R229" i="7"/>
  <c r="R230" i="7"/>
  <c r="R231" i="7"/>
  <c r="R232" i="7"/>
  <c r="R233" i="7"/>
  <c r="R234" i="7"/>
  <c r="R235" i="7"/>
  <c r="R236" i="7"/>
  <c r="R237" i="7"/>
  <c r="R238" i="7"/>
  <c r="R239" i="7"/>
  <c r="R240" i="7"/>
  <c r="R241" i="7"/>
  <c r="R244" i="7"/>
  <c r="R243" i="7"/>
  <c r="R245" i="7"/>
  <c r="R246" i="7"/>
  <c r="R247" i="7"/>
  <c r="R248" i="7"/>
  <c r="R249" i="7"/>
  <c r="R250" i="7"/>
  <c r="R251" i="7"/>
  <c r="R242" i="7"/>
  <c r="R252" i="7"/>
  <c r="R253" i="7"/>
  <c r="R254" i="7"/>
  <c r="R255" i="7"/>
  <c r="R256" i="7"/>
  <c r="R257" i="7"/>
  <c r="R258" i="7"/>
  <c r="R259" i="7"/>
  <c r="R260" i="7"/>
  <c r="R261" i="7"/>
  <c r="R294" i="7"/>
  <c r="R274" i="7"/>
  <c r="R275" i="7"/>
  <c r="R277" i="7"/>
  <c r="R278" i="7"/>
  <c r="R279" i="7"/>
  <c r="R280" i="7"/>
  <c r="R281" i="7"/>
  <c r="R283" i="7"/>
  <c r="R284" i="7"/>
  <c r="R285" i="7"/>
  <c r="R286" i="7"/>
  <c r="R287" i="7"/>
  <c r="R288" i="7"/>
  <c r="R289" i="7"/>
  <c r="R290" i="7"/>
  <c r="R291" i="7"/>
  <c r="R276" i="7"/>
  <c r="R271" i="7"/>
  <c r="R272" i="7"/>
  <c r="R292" i="7"/>
  <c r="R262" i="7"/>
  <c r="R263" i="7"/>
  <c r="R264" i="7"/>
  <c r="R265" i="7"/>
  <c r="R266" i="7"/>
  <c r="R267" i="7"/>
  <c r="R268" i="7"/>
  <c r="R269" i="7"/>
  <c r="R270" i="7"/>
  <c r="R293" i="7"/>
  <c r="R295" i="7"/>
  <c r="R296" i="7"/>
  <c r="R297" i="7"/>
  <c r="R298" i="7"/>
  <c r="R299" i="7"/>
  <c r="R300" i="7"/>
  <c r="R301" i="7"/>
  <c r="R302" i="7"/>
  <c r="R303" i="7"/>
  <c r="R304" i="7"/>
  <c r="R305" i="7"/>
  <c r="R306" i="7"/>
  <c r="R307" i="7"/>
  <c r="R308" i="7"/>
  <c r="R309" i="7"/>
  <c r="R310" i="7"/>
  <c r="R311" i="7"/>
  <c r="R312" i="7"/>
  <c r="R313" i="7"/>
  <c r="R282" i="7"/>
  <c r="R273" i="7"/>
  <c r="R323" i="7"/>
  <c r="R324" i="7"/>
  <c r="R325" i="7"/>
  <c r="R314" i="7"/>
  <c r="R322" i="7"/>
  <c r="R315" i="7"/>
  <c r="R316" i="7"/>
  <c r="R317" i="7"/>
  <c r="R318" i="7"/>
  <c r="R319" i="7"/>
  <c r="R320" i="7"/>
  <c r="R321" i="7"/>
  <c r="R326" i="7"/>
  <c r="R327" i="7"/>
  <c r="R328" i="7"/>
  <c r="R329" i="7"/>
  <c r="R330" i="7"/>
  <c r="R331" i="7"/>
  <c r="R340" i="7"/>
  <c r="R341" i="7"/>
  <c r="R347" i="7"/>
  <c r="R332" i="7"/>
  <c r="R333" i="7"/>
  <c r="R342" i="7"/>
  <c r="R348" i="7"/>
  <c r="R334" i="7"/>
  <c r="R335" i="7"/>
  <c r="R343" i="7"/>
  <c r="R336" i="7"/>
  <c r="R339" i="7"/>
  <c r="R346" i="7"/>
  <c r="R349" i="7"/>
  <c r="R337" i="7"/>
  <c r="R350" i="7"/>
  <c r="R345" i="7"/>
  <c r="R338" i="7"/>
  <c r="R344" i="7"/>
  <c r="R10" i="7"/>
  <c r="F7" i="7"/>
  <c r="K7" i="11" s="1"/>
  <c r="F11" i="7"/>
  <c r="K11" i="11" s="1"/>
  <c r="F12" i="7"/>
  <c r="K12" i="11" s="1"/>
  <c r="F6" i="7"/>
  <c r="K6" i="11" s="1"/>
  <c r="F8" i="7"/>
  <c r="K8" i="11" s="1"/>
  <c r="F9" i="7"/>
  <c r="K9" i="11" s="1"/>
  <c r="F13" i="7"/>
  <c r="K13" i="11" s="1"/>
  <c r="F14" i="7"/>
  <c r="K14" i="11" s="1"/>
  <c r="F15" i="7"/>
  <c r="K15" i="11" s="1"/>
  <c r="F16" i="7"/>
  <c r="K16" i="11" s="1"/>
  <c r="F17" i="7"/>
  <c r="K17" i="11" s="1"/>
  <c r="F18" i="7"/>
  <c r="K18" i="11" s="1"/>
  <c r="F19" i="7"/>
  <c r="K19" i="11" s="1"/>
  <c r="F20" i="7"/>
  <c r="K20" i="11" s="1"/>
  <c r="F21" i="7"/>
  <c r="K21" i="11" s="1"/>
  <c r="F25" i="7"/>
  <c r="K25" i="11" s="1"/>
  <c r="F22" i="7"/>
  <c r="K22" i="11" s="1"/>
  <c r="F23" i="7"/>
  <c r="K23" i="11" s="1"/>
  <c r="F24" i="7"/>
  <c r="K24" i="11" s="1"/>
  <c r="F26" i="7"/>
  <c r="K26" i="11" s="1"/>
  <c r="F27" i="7"/>
  <c r="K27" i="11" s="1"/>
  <c r="F28" i="7"/>
  <c r="K28" i="11" s="1"/>
  <c r="F29" i="7"/>
  <c r="K29" i="11" s="1"/>
  <c r="F30" i="7"/>
  <c r="K30" i="11" s="1"/>
  <c r="F31" i="7"/>
  <c r="K31" i="11" s="1"/>
  <c r="F32" i="7"/>
  <c r="K32" i="11" s="1"/>
  <c r="F33" i="7"/>
  <c r="K33" i="11" s="1"/>
  <c r="F34" i="7"/>
  <c r="K34" i="11" s="1"/>
  <c r="F35" i="7"/>
  <c r="K35" i="11" s="1"/>
  <c r="F36" i="7"/>
  <c r="K36" i="11" s="1"/>
  <c r="F37" i="7"/>
  <c r="K37" i="11" s="1"/>
  <c r="F38" i="7"/>
  <c r="K38" i="11" s="1"/>
  <c r="F39" i="7"/>
  <c r="K39" i="11" s="1"/>
  <c r="F40" i="7"/>
  <c r="K40" i="11" s="1"/>
  <c r="F41" i="7"/>
  <c r="K41" i="11" s="1"/>
  <c r="F42" i="7"/>
  <c r="K42" i="11" s="1"/>
  <c r="F43" i="7"/>
  <c r="K43" i="11" s="1"/>
  <c r="F44" i="7"/>
  <c r="K44" i="11" s="1"/>
  <c r="F45" i="7"/>
  <c r="K45" i="11" s="1"/>
  <c r="F64" i="7"/>
  <c r="K64" i="11" s="1"/>
  <c r="F46" i="7"/>
  <c r="K46" i="11" s="1"/>
  <c r="F47" i="7"/>
  <c r="K47" i="11" s="1"/>
  <c r="F48" i="7"/>
  <c r="K48" i="11" s="1"/>
  <c r="F49" i="7"/>
  <c r="K49" i="11" s="1"/>
  <c r="F50" i="7"/>
  <c r="K50" i="11" s="1"/>
  <c r="F51" i="7"/>
  <c r="K51" i="11" s="1"/>
  <c r="F52" i="7"/>
  <c r="K52" i="11" s="1"/>
  <c r="F53" i="7"/>
  <c r="K53" i="11" s="1"/>
  <c r="F54" i="7"/>
  <c r="K54" i="11" s="1"/>
  <c r="F55" i="7"/>
  <c r="K55" i="11" s="1"/>
  <c r="F56" i="7"/>
  <c r="K56" i="11" s="1"/>
  <c r="F57" i="7"/>
  <c r="K57" i="11" s="1"/>
  <c r="F58" i="7"/>
  <c r="K58" i="11" s="1"/>
  <c r="F59" i="7"/>
  <c r="K59" i="11" s="1"/>
  <c r="F60" i="7"/>
  <c r="K60" i="11" s="1"/>
  <c r="F61" i="7"/>
  <c r="K61" i="11" s="1"/>
  <c r="F62" i="7"/>
  <c r="K62" i="11" s="1"/>
  <c r="F63" i="7"/>
  <c r="K63" i="11" s="1"/>
  <c r="F65" i="7"/>
  <c r="K65" i="11" s="1"/>
  <c r="F66" i="7"/>
  <c r="K66" i="11" s="1"/>
  <c r="F67" i="7"/>
  <c r="K67" i="11" s="1"/>
  <c r="F68" i="7"/>
  <c r="K68" i="11" s="1"/>
  <c r="F69" i="7"/>
  <c r="K69" i="11" s="1"/>
  <c r="F70" i="7"/>
  <c r="K70" i="11" s="1"/>
  <c r="F71" i="7"/>
  <c r="K71" i="11" s="1"/>
  <c r="F72" i="7"/>
  <c r="K72" i="11" s="1"/>
  <c r="F73" i="7"/>
  <c r="K73" i="11" s="1"/>
  <c r="F74" i="7"/>
  <c r="K74" i="11" s="1"/>
  <c r="F75" i="7"/>
  <c r="K75" i="11" s="1"/>
  <c r="F77" i="7"/>
  <c r="K77" i="11" s="1"/>
  <c r="F78" i="7"/>
  <c r="K78" i="11" s="1"/>
  <c r="F79" i="7"/>
  <c r="K79" i="11" s="1"/>
  <c r="F80" i="7"/>
  <c r="K80" i="11" s="1"/>
  <c r="F81" i="7"/>
  <c r="K81" i="11" s="1"/>
  <c r="F82" i="7"/>
  <c r="K82" i="11" s="1"/>
  <c r="F83" i="7"/>
  <c r="K83" i="11" s="1"/>
  <c r="F76" i="7"/>
  <c r="K76" i="11" s="1"/>
  <c r="F84" i="7"/>
  <c r="K84" i="11" s="1"/>
  <c r="F85" i="7"/>
  <c r="K85" i="11" s="1"/>
  <c r="F86" i="7"/>
  <c r="K86" i="11" s="1"/>
  <c r="F87" i="7"/>
  <c r="K87" i="11" s="1"/>
  <c r="F88" i="7"/>
  <c r="K88" i="11" s="1"/>
  <c r="F89" i="7"/>
  <c r="K89" i="11" s="1"/>
  <c r="F90" i="7"/>
  <c r="K90" i="11" s="1"/>
  <c r="F91" i="7"/>
  <c r="K91" i="11" s="1"/>
  <c r="F92" i="7"/>
  <c r="K92" i="11" s="1"/>
  <c r="F93" i="7"/>
  <c r="K93" i="11" s="1"/>
  <c r="F94" i="7"/>
  <c r="K94" i="11" s="1"/>
  <c r="F95" i="7"/>
  <c r="K95" i="11" s="1"/>
  <c r="F96" i="7"/>
  <c r="K96" i="11" s="1"/>
  <c r="F97" i="7"/>
  <c r="K97" i="11" s="1"/>
  <c r="F98" i="7"/>
  <c r="K98" i="11" s="1"/>
  <c r="F99" i="7"/>
  <c r="K99" i="11" s="1"/>
  <c r="F100" i="7"/>
  <c r="K100" i="11" s="1"/>
  <c r="F101" i="7"/>
  <c r="K101" i="11" s="1"/>
  <c r="F102" i="7"/>
  <c r="K102" i="11" s="1"/>
  <c r="F103" i="7"/>
  <c r="K103" i="11" s="1"/>
  <c r="F105" i="7"/>
  <c r="K105" i="11" s="1"/>
  <c r="F106" i="7"/>
  <c r="K106" i="11" s="1"/>
  <c r="F107" i="7"/>
  <c r="K107" i="11" s="1"/>
  <c r="F108" i="7"/>
  <c r="K108" i="11" s="1"/>
  <c r="F109" i="7"/>
  <c r="K109" i="11" s="1"/>
  <c r="F110" i="7"/>
  <c r="K110" i="11" s="1"/>
  <c r="F111" i="7"/>
  <c r="K111" i="11" s="1"/>
  <c r="F112" i="7"/>
  <c r="K112" i="11" s="1"/>
  <c r="F113" i="7"/>
  <c r="K113" i="11" s="1"/>
  <c r="F114" i="7"/>
  <c r="K114" i="11" s="1"/>
  <c r="F115" i="7"/>
  <c r="K115" i="11" s="1"/>
  <c r="F116" i="7"/>
  <c r="K116" i="11" s="1"/>
  <c r="F104" i="7"/>
  <c r="K104" i="11" s="1"/>
  <c r="F117" i="7"/>
  <c r="K117" i="11" s="1"/>
  <c r="F118" i="7"/>
  <c r="K118" i="11" s="1"/>
  <c r="F119" i="7"/>
  <c r="K119" i="11" s="1"/>
  <c r="F120" i="7"/>
  <c r="K120" i="11" s="1"/>
  <c r="F121" i="7"/>
  <c r="K121" i="11" s="1"/>
  <c r="F122" i="7"/>
  <c r="K122" i="11" s="1"/>
  <c r="M122" i="11" s="1"/>
  <c r="F123" i="7"/>
  <c r="K123" i="11" s="1"/>
  <c r="F124" i="7"/>
  <c r="K124" i="11" s="1"/>
  <c r="F125" i="7"/>
  <c r="K125" i="11" s="1"/>
  <c r="F126" i="7"/>
  <c r="K126" i="11" s="1"/>
  <c r="F127" i="7"/>
  <c r="K127" i="11" s="1"/>
  <c r="F128" i="7"/>
  <c r="K128" i="11" s="1"/>
  <c r="F129" i="7"/>
  <c r="K129" i="11" s="1"/>
  <c r="F130" i="7"/>
  <c r="K130" i="11" s="1"/>
  <c r="F131" i="7"/>
  <c r="K131" i="11" s="1"/>
  <c r="F132" i="7"/>
  <c r="K132" i="11" s="1"/>
  <c r="F133" i="7"/>
  <c r="K133" i="11" s="1"/>
  <c r="F134" i="7"/>
  <c r="K134" i="11" s="1"/>
  <c r="F135" i="7"/>
  <c r="K135" i="11" s="1"/>
  <c r="F136" i="7"/>
  <c r="K136" i="11" s="1"/>
  <c r="F137" i="7"/>
  <c r="K137" i="11" s="1"/>
  <c r="F138" i="7"/>
  <c r="K138" i="11" s="1"/>
  <c r="F139" i="7"/>
  <c r="K139" i="11" s="1"/>
  <c r="F140" i="7"/>
  <c r="K140" i="11" s="1"/>
  <c r="F141" i="7"/>
  <c r="K141" i="11" s="1"/>
  <c r="F142" i="7"/>
  <c r="K142" i="11" s="1"/>
  <c r="F143" i="7"/>
  <c r="K143" i="11" s="1"/>
  <c r="F144" i="7"/>
  <c r="K144" i="11" s="1"/>
  <c r="F145" i="7"/>
  <c r="K145" i="11" s="1"/>
  <c r="F146" i="7"/>
  <c r="K146" i="11" s="1"/>
  <c r="F147" i="7"/>
  <c r="K147" i="11" s="1"/>
  <c r="F148" i="7"/>
  <c r="K148" i="11" s="1"/>
  <c r="F149" i="7"/>
  <c r="K149" i="11" s="1"/>
  <c r="F150" i="7"/>
  <c r="K150" i="11" s="1"/>
  <c r="F151" i="7"/>
  <c r="K151" i="11" s="1"/>
  <c r="F152" i="7"/>
  <c r="K152" i="11" s="1"/>
  <c r="F153" i="7"/>
  <c r="K153" i="11" s="1"/>
  <c r="F154" i="7"/>
  <c r="K154" i="11" s="1"/>
  <c r="F155" i="7"/>
  <c r="K155" i="11" s="1"/>
  <c r="F156" i="7"/>
  <c r="K156" i="11" s="1"/>
  <c r="F157" i="7"/>
  <c r="K157" i="11" s="1"/>
  <c r="F158" i="7"/>
  <c r="K158" i="11" s="1"/>
  <c r="F159" i="7"/>
  <c r="K159" i="11" s="1"/>
  <c r="F160" i="7"/>
  <c r="K160" i="11" s="1"/>
  <c r="F161" i="7"/>
  <c r="K161" i="11" s="1"/>
  <c r="F162" i="7"/>
  <c r="K162" i="11" s="1"/>
  <c r="M162" i="11" s="1"/>
  <c r="F163" i="7"/>
  <c r="K163" i="11" s="1"/>
  <c r="F166" i="7"/>
  <c r="K166" i="11" s="1"/>
  <c r="F167" i="7"/>
  <c r="K167" i="11" s="1"/>
  <c r="F168" i="7"/>
  <c r="K168" i="11" s="1"/>
  <c r="F169" i="7"/>
  <c r="K169" i="11" s="1"/>
  <c r="F170" i="7"/>
  <c r="K170" i="11" s="1"/>
  <c r="F171" i="7"/>
  <c r="K171" i="11" s="1"/>
  <c r="F172" i="7"/>
  <c r="K172" i="11" s="1"/>
  <c r="F173" i="7"/>
  <c r="K173" i="11" s="1"/>
  <c r="F174" i="7"/>
  <c r="K174" i="11" s="1"/>
  <c r="F175" i="7"/>
  <c r="K175" i="11" s="1"/>
  <c r="F176" i="7"/>
  <c r="K176" i="11" s="1"/>
  <c r="F177" i="7"/>
  <c r="K177" i="11" s="1"/>
  <c r="F178" i="7"/>
  <c r="K178" i="11" s="1"/>
  <c r="F179" i="7"/>
  <c r="K179" i="11" s="1"/>
  <c r="F164" i="7"/>
  <c r="K164" i="11" s="1"/>
  <c r="F165" i="7"/>
  <c r="K165" i="11" s="1"/>
  <c r="F205" i="7"/>
  <c r="K205" i="11" s="1"/>
  <c r="F180" i="7"/>
  <c r="K180" i="11" s="1"/>
  <c r="F181" i="7"/>
  <c r="K181" i="11" s="1"/>
  <c r="M181" i="11" s="1"/>
  <c r="F182" i="7"/>
  <c r="K182" i="11" s="1"/>
  <c r="F183" i="7"/>
  <c r="K183" i="11" s="1"/>
  <c r="F184" i="7"/>
  <c r="K184" i="11" s="1"/>
  <c r="F185" i="7"/>
  <c r="K185" i="11" s="1"/>
  <c r="F186" i="7"/>
  <c r="K186" i="11" s="1"/>
  <c r="F187" i="7"/>
  <c r="K187" i="11" s="1"/>
  <c r="F188" i="7"/>
  <c r="K188" i="11" s="1"/>
  <c r="F189" i="7"/>
  <c r="K189" i="11" s="1"/>
  <c r="F190" i="7"/>
  <c r="K190" i="11" s="1"/>
  <c r="F191" i="7"/>
  <c r="K191" i="11" s="1"/>
  <c r="F192" i="7"/>
  <c r="K192" i="11" s="1"/>
  <c r="F193" i="7"/>
  <c r="K193" i="11" s="1"/>
  <c r="F194" i="7"/>
  <c r="K194" i="11" s="1"/>
  <c r="F195" i="7"/>
  <c r="K195" i="11" s="1"/>
  <c r="F196" i="7"/>
  <c r="K196" i="11" s="1"/>
  <c r="F197" i="7"/>
  <c r="K197" i="11" s="1"/>
  <c r="F198" i="7"/>
  <c r="K198" i="11" s="1"/>
  <c r="F199" i="7"/>
  <c r="K199" i="11" s="1"/>
  <c r="F200" i="7"/>
  <c r="K200" i="11" s="1"/>
  <c r="F201" i="7"/>
  <c r="K201" i="11" s="1"/>
  <c r="F202" i="7"/>
  <c r="K202" i="11" s="1"/>
  <c r="F203" i="7"/>
  <c r="K203" i="11" s="1"/>
  <c r="F204" i="7"/>
  <c r="K204" i="11" s="1"/>
  <c r="F206" i="7"/>
  <c r="K206" i="11" s="1"/>
  <c r="F207" i="7"/>
  <c r="K207" i="11" s="1"/>
  <c r="F208" i="7"/>
  <c r="K208" i="11" s="1"/>
  <c r="F209" i="7"/>
  <c r="K209" i="11" s="1"/>
  <c r="F210" i="7"/>
  <c r="K210" i="11" s="1"/>
  <c r="F211" i="7"/>
  <c r="K211" i="11" s="1"/>
  <c r="F212" i="7"/>
  <c r="K212" i="11" s="1"/>
  <c r="F213" i="7"/>
  <c r="K213" i="11" s="1"/>
  <c r="F214" i="7"/>
  <c r="K214" i="11" s="1"/>
  <c r="F215" i="7"/>
  <c r="K215" i="11" s="1"/>
  <c r="F216" i="7"/>
  <c r="K216" i="11" s="1"/>
  <c r="F217" i="7"/>
  <c r="K217" i="11" s="1"/>
  <c r="F218" i="7"/>
  <c r="K218" i="11" s="1"/>
  <c r="F219" i="7"/>
  <c r="K219" i="11" s="1"/>
  <c r="F220" i="7"/>
  <c r="K220" i="11" s="1"/>
  <c r="F221" i="7"/>
  <c r="K221" i="11" s="1"/>
  <c r="F222" i="7"/>
  <c r="K222" i="11" s="1"/>
  <c r="F223" i="7"/>
  <c r="K223" i="11" s="1"/>
  <c r="F224" i="7"/>
  <c r="K224" i="11" s="1"/>
  <c r="F225" i="7"/>
  <c r="K225" i="11" s="1"/>
  <c r="F226" i="7"/>
  <c r="K226" i="11" s="1"/>
  <c r="F227" i="7"/>
  <c r="K227" i="11" s="1"/>
  <c r="F228" i="7"/>
  <c r="K228" i="11" s="1"/>
  <c r="F229" i="7"/>
  <c r="K229" i="11" s="1"/>
  <c r="F230" i="7"/>
  <c r="K230" i="11" s="1"/>
  <c r="F231" i="7"/>
  <c r="K231" i="11" s="1"/>
  <c r="F232" i="7"/>
  <c r="K232" i="11" s="1"/>
  <c r="F233" i="7"/>
  <c r="K233" i="11" s="1"/>
  <c r="F234" i="7"/>
  <c r="K234" i="11" s="1"/>
  <c r="F235" i="7"/>
  <c r="K235" i="11" s="1"/>
  <c r="F236" i="7"/>
  <c r="K236" i="11" s="1"/>
  <c r="F237" i="7"/>
  <c r="K237" i="11" s="1"/>
  <c r="F238" i="7"/>
  <c r="K238" i="11" s="1"/>
  <c r="F239" i="7"/>
  <c r="K239" i="11" s="1"/>
  <c r="F240" i="7"/>
  <c r="K240" i="11" s="1"/>
  <c r="F241" i="7"/>
  <c r="K241" i="11" s="1"/>
  <c r="F244" i="7"/>
  <c r="K244" i="11" s="1"/>
  <c r="F243" i="7"/>
  <c r="K243" i="11" s="1"/>
  <c r="F245" i="7"/>
  <c r="K245" i="11" s="1"/>
  <c r="F246" i="7"/>
  <c r="K246" i="11" s="1"/>
  <c r="F247" i="7"/>
  <c r="K247" i="11" s="1"/>
  <c r="F248" i="7"/>
  <c r="K248" i="11" s="1"/>
  <c r="F249" i="7"/>
  <c r="K249" i="11" s="1"/>
  <c r="F250" i="7"/>
  <c r="K250" i="11" s="1"/>
  <c r="F251" i="7"/>
  <c r="K251" i="11" s="1"/>
  <c r="F242" i="7"/>
  <c r="K242" i="11" s="1"/>
  <c r="F252" i="7"/>
  <c r="K252" i="11" s="1"/>
  <c r="F253" i="7"/>
  <c r="K253" i="11" s="1"/>
  <c r="F254" i="7"/>
  <c r="K254" i="11" s="1"/>
  <c r="F255" i="7"/>
  <c r="K255" i="11" s="1"/>
  <c r="F256" i="7"/>
  <c r="K256" i="11" s="1"/>
  <c r="F257" i="7"/>
  <c r="K257" i="11" s="1"/>
  <c r="F258" i="7"/>
  <c r="K258" i="11" s="1"/>
  <c r="F259" i="7"/>
  <c r="K259" i="11" s="1"/>
  <c r="F260" i="7"/>
  <c r="K260" i="11" s="1"/>
  <c r="F261" i="7"/>
  <c r="K261" i="11" s="1"/>
  <c r="F294" i="7"/>
  <c r="K294" i="11" s="1"/>
  <c r="F274" i="7"/>
  <c r="K274" i="11" s="1"/>
  <c r="F275" i="7"/>
  <c r="K275" i="11" s="1"/>
  <c r="F277" i="7"/>
  <c r="K277" i="11" s="1"/>
  <c r="F278" i="7"/>
  <c r="K278" i="11" s="1"/>
  <c r="F279" i="7"/>
  <c r="K279" i="11" s="1"/>
  <c r="F280" i="7"/>
  <c r="K280" i="11" s="1"/>
  <c r="F281" i="7"/>
  <c r="K281" i="11" s="1"/>
  <c r="F283" i="7"/>
  <c r="K283" i="11" s="1"/>
  <c r="F284" i="7"/>
  <c r="K284" i="11" s="1"/>
  <c r="F285" i="7"/>
  <c r="K285" i="11" s="1"/>
  <c r="F286" i="7"/>
  <c r="K286" i="11" s="1"/>
  <c r="F287" i="7"/>
  <c r="K287" i="11" s="1"/>
  <c r="F288" i="7"/>
  <c r="K288" i="11" s="1"/>
  <c r="F289" i="7"/>
  <c r="K289" i="11" s="1"/>
  <c r="F290" i="7"/>
  <c r="K290" i="11" s="1"/>
  <c r="F291" i="7"/>
  <c r="K291" i="11" s="1"/>
  <c r="F276" i="7"/>
  <c r="K276" i="11" s="1"/>
  <c r="F271" i="7"/>
  <c r="K271" i="11" s="1"/>
  <c r="F272" i="7"/>
  <c r="K272" i="11" s="1"/>
  <c r="F292" i="7"/>
  <c r="K292" i="11" s="1"/>
  <c r="F262" i="7"/>
  <c r="K262" i="11" s="1"/>
  <c r="F263" i="7"/>
  <c r="K263" i="11" s="1"/>
  <c r="F264" i="7"/>
  <c r="K264" i="11" s="1"/>
  <c r="F265" i="7"/>
  <c r="K265" i="11" s="1"/>
  <c r="F266" i="7"/>
  <c r="K266" i="11" s="1"/>
  <c r="F267" i="7"/>
  <c r="K267" i="11" s="1"/>
  <c r="F268" i="7"/>
  <c r="K268" i="11" s="1"/>
  <c r="F269" i="7"/>
  <c r="K269" i="11" s="1"/>
  <c r="F270" i="7"/>
  <c r="K270" i="11" s="1"/>
  <c r="F293" i="7"/>
  <c r="K293" i="11" s="1"/>
  <c r="F295" i="7"/>
  <c r="K295" i="11" s="1"/>
  <c r="F296" i="7"/>
  <c r="K296" i="11" s="1"/>
  <c r="F297" i="7"/>
  <c r="K297" i="11" s="1"/>
  <c r="F298" i="7"/>
  <c r="K298" i="11" s="1"/>
  <c r="F299" i="7"/>
  <c r="K299" i="11" s="1"/>
  <c r="F300" i="7"/>
  <c r="K300" i="11" s="1"/>
  <c r="F301" i="7"/>
  <c r="K301" i="11" s="1"/>
  <c r="F302" i="7"/>
  <c r="K302" i="11" s="1"/>
  <c r="F303" i="7"/>
  <c r="K303" i="11" s="1"/>
  <c r="F304" i="7"/>
  <c r="K304" i="11" s="1"/>
  <c r="F305" i="7"/>
  <c r="K305" i="11" s="1"/>
  <c r="F306" i="7"/>
  <c r="K306" i="11" s="1"/>
  <c r="F307" i="7"/>
  <c r="K307" i="11" s="1"/>
  <c r="F308" i="7"/>
  <c r="K308" i="11" s="1"/>
  <c r="F309" i="7"/>
  <c r="K309" i="11" s="1"/>
  <c r="F310" i="7"/>
  <c r="K310" i="11" s="1"/>
  <c r="F311" i="7"/>
  <c r="K311" i="11" s="1"/>
  <c r="F312" i="7"/>
  <c r="K312" i="11" s="1"/>
  <c r="F313" i="7"/>
  <c r="K313" i="11" s="1"/>
  <c r="F282" i="7"/>
  <c r="K282" i="11" s="1"/>
  <c r="F273" i="7"/>
  <c r="K273" i="11" s="1"/>
  <c r="F323" i="7"/>
  <c r="K323" i="11" s="1"/>
  <c r="F324" i="7"/>
  <c r="K324" i="11" s="1"/>
  <c r="F325" i="7"/>
  <c r="K325" i="11" s="1"/>
  <c r="F314" i="7"/>
  <c r="K314" i="11" s="1"/>
  <c r="F322" i="7"/>
  <c r="K322" i="11" s="1"/>
  <c r="F315" i="7"/>
  <c r="K315" i="11" s="1"/>
  <c r="F316" i="7"/>
  <c r="K316" i="11" s="1"/>
  <c r="F317" i="7"/>
  <c r="K317" i="11" s="1"/>
  <c r="F318" i="7"/>
  <c r="K318" i="11" s="1"/>
  <c r="F319" i="7"/>
  <c r="K319" i="11" s="1"/>
  <c r="F320" i="7"/>
  <c r="K320" i="11" s="1"/>
  <c r="F321" i="7"/>
  <c r="K321" i="11" s="1"/>
  <c r="F326" i="7"/>
  <c r="K326" i="11" s="1"/>
  <c r="F327" i="7"/>
  <c r="K327" i="11" s="1"/>
  <c r="F328" i="7"/>
  <c r="K328" i="11" s="1"/>
  <c r="F329" i="7"/>
  <c r="K329" i="11" s="1"/>
  <c r="F330" i="7"/>
  <c r="K330" i="11" s="1"/>
  <c r="F331" i="7"/>
  <c r="K331" i="11" s="1"/>
  <c r="F340" i="7"/>
  <c r="K340" i="11" s="1"/>
  <c r="F341" i="7"/>
  <c r="K341" i="11" s="1"/>
  <c r="F347" i="7"/>
  <c r="K347" i="11" s="1"/>
  <c r="F332" i="7"/>
  <c r="K332" i="11" s="1"/>
  <c r="F333" i="7"/>
  <c r="K333" i="11" s="1"/>
  <c r="F342" i="7"/>
  <c r="K342" i="11" s="1"/>
  <c r="F348" i="7"/>
  <c r="K348" i="11" s="1"/>
  <c r="F334" i="7"/>
  <c r="K334" i="11" s="1"/>
  <c r="F335" i="7"/>
  <c r="K335" i="11" s="1"/>
  <c r="F343" i="7"/>
  <c r="K343" i="11" s="1"/>
  <c r="F336" i="7"/>
  <c r="K336" i="11" s="1"/>
  <c r="F339" i="7"/>
  <c r="K339" i="11" s="1"/>
  <c r="F346" i="7"/>
  <c r="K346" i="11" s="1"/>
  <c r="F349" i="7"/>
  <c r="K349" i="11" s="1"/>
  <c r="F337" i="7"/>
  <c r="K337" i="11" s="1"/>
  <c r="F350" i="7"/>
  <c r="K350" i="11" s="1"/>
  <c r="F345" i="7"/>
  <c r="K345" i="11" s="1"/>
  <c r="F338" i="7"/>
  <c r="K338" i="11" s="1"/>
  <c r="F344" i="7"/>
  <c r="K344" i="11" s="1"/>
  <c r="F10" i="7"/>
  <c r="K10" i="11" s="1"/>
  <c r="M197" i="11" l="1"/>
  <c r="M260" i="11"/>
  <c r="M100" i="11"/>
  <c r="M20" i="11"/>
  <c r="M292" i="11"/>
  <c r="M222" i="11"/>
  <c r="M244" i="11"/>
  <c r="M336" i="11"/>
  <c r="M274" i="11"/>
  <c r="M239" i="11"/>
  <c r="M119" i="11"/>
  <c r="M39" i="11"/>
  <c r="M138" i="11"/>
  <c r="M98" i="11"/>
  <c r="M79" i="11"/>
  <c r="M18" i="11"/>
  <c r="M291" i="11"/>
  <c r="M218" i="11"/>
  <c r="M158" i="11"/>
  <c r="M258" i="11"/>
  <c r="M322" i="11"/>
  <c r="M190" i="11"/>
  <c r="M52" i="11"/>
  <c r="M140" i="11"/>
  <c r="M17" i="11"/>
  <c r="M33" i="11"/>
  <c r="M92" i="11"/>
  <c r="M51" i="11"/>
  <c r="M213" i="11"/>
  <c r="M71" i="11"/>
  <c r="M31" i="11"/>
  <c r="M254" i="11"/>
  <c r="M340" i="11"/>
  <c r="M153" i="11"/>
  <c r="M93" i="11"/>
  <c r="M212" i="11"/>
  <c r="M174" i="11"/>
  <c r="M236" i="11"/>
  <c r="M195" i="11"/>
  <c r="M115" i="11"/>
  <c r="M234" i="11"/>
  <c r="M176" i="11"/>
  <c r="M74" i="11"/>
  <c r="M193" i="11"/>
  <c r="M134" i="11"/>
  <c r="M14" i="11"/>
  <c r="M53" i="11"/>
  <c r="M61" i="11"/>
  <c r="M42" i="11"/>
  <c r="M237" i="11"/>
  <c r="M179" i="11"/>
  <c r="M117" i="11"/>
  <c r="M78" i="11"/>
  <c r="M56" i="11"/>
  <c r="M104" i="11"/>
  <c r="M77" i="11"/>
  <c r="M215" i="11"/>
  <c r="M95" i="11"/>
  <c r="M15" i="11"/>
  <c r="M73" i="11"/>
  <c r="M37" i="11"/>
  <c r="M13" i="11"/>
  <c r="M201" i="11"/>
  <c r="M34" i="11"/>
  <c r="M287" i="11"/>
  <c r="M154" i="11"/>
  <c r="M83" i="11"/>
  <c r="M25" i="11"/>
  <c r="M294" i="11"/>
  <c r="M238" i="11"/>
  <c r="M164" i="11"/>
  <c r="M142" i="11"/>
  <c r="M118" i="11"/>
  <c r="M94" i="11"/>
  <c r="M57" i="11"/>
  <c r="M196" i="11"/>
  <c r="M220" i="11"/>
  <c r="M323" i="11"/>
  <c r="M314" i="11"/>
  <c r="M233" i="11"/>
  <c r="M175" i="11"/>
  <c r="M114" i="11"/>
  <c r="M335" i="11"/>
  <c r="M293" i="11"/>
  <c r="M253" i="11"/>
  <c r="M217" i="11"/>
  <c r="M192" i="11"/>
  <c r="M157" i="11"/>
  <c r="M133" i="11"/>
  <c r="M97" i="11"/>
  <c r="M295" i="11"/>
  <c r="M257" i="11"/>
  <c r="M137" i="11"/>
  <c r="M325" i="11"/>
  <c r="M299" i="11"/>
  <c r="M342" i="11"/>
  <c r="M273" i="11"/>
  <c r="M290" i="11"/>
  <c r="M332" i="11"/>
  <c r="M313" i="11"/>
  <c r="M341" i="11"/>
  <c r="M286" i="11"/>
  <c r="M339" i="11"/>
  <c r="M315" i="11"/>
  <c r="M297" i="11"/>
  <c r="M284" i="11"/>
  <c r="M198" i="11"/>
  <c r="M177" i="11"/>
  <c r="M151" i="11"/>
  <c r="M80" i="11"/>
  <c r="M54" i="11"/>
  <c r="AN294" i="7"/>
  <c r="M159" i="11"/>
  <c r="M10" i="11"/>
  <c r="M305" i="11"/>
  <c r="M276" i="11"/>
  <c r="M255" i="11"/>
  <c r="M231" i="11"/>
  <c r="M135" i="11"/>
  <c r="M112" i="11"/>
  <c r="M348" i="11"/>
  <c r="M304" i="11"/>
  <c r="M36" i="11"/>
  <c r="M302" i="11"/>
  <c r="M289" i="11"/>
  <c r="M252" i="11"/>
  <c r="M205" i="11"/>
  <c r="M156" i="11"/>
  <c r="M132" i="11"/>
  <c r="M59" i="11"/>
  <c r="M9" i="11"/>
  <c r="AN134" i="7"/>
  <c r="M347" i="11"/>
  <c r="M318" i="11"/>
  <c r="M300" i="11"/>
  <c r="M214" i="11"/>
  <c r="AN6" i="7"/>
  <c r="M269" i="11"/>
  <c r="M266" i="11"/>
  <c r="M169" i="11"/>
  <c r="M7" i="11"/>
  <c r="M343" i="11"/>
  <c r="M317" i="11"/>
  <c r="M303" i="11"/>
  <c r="M272" i="11"/>
  <c r="M261" i="11"/>
  <c r="M241" i="11"/>
  <c r="M221" i="11"/>
  <c r="M200" i="11"/>
  <c r="M180" i="11"/>
  <c r="M161" i="11"/>
  <c r="M141" i="11"/>
  <c r="M121" i="11"/>
  <c r="M101" i="11"/>
  <c r="M82" i="11"/>
  <c r="M60" i="11"/>
  <c r="M41" i="11"/>
  <c r="M21" i="11"/>
  <c r="M210" i="11"/>
  <c r="M150" i="11"/>
  <c r="M111" i="11"/>
  <c r="M70" i="11"/>
  <c r="M344" i="11"/>
  <c r="M283" i="11"/>
  <c r="M251" i="11"/>
  <c r="M189" i="11"/>
  <c r="M172" i="11"/>
  <c r="M130" i="11"/>
  <c r="M90" i="11"/>
  <c r="M49" i="11"/>
  <c r="M30" i="11"/>
  <c r="M6" i="11"/>
  <c r="M268" i="11"/>
  <c r="M281" i="11"/>
  <c r="M250" i="11"/>
  <c r="M229" i="11"/>
  <c r="M209" i="11"/>
  <c r="M188" i="11"/>
  <c r="M171" i="11"/>
  <c r="M149" i="11"/>
  <c r="M129" i="11"/>
  <c r="M110" i="11"/>
  <c r="M89" i="11"/>
  <c r="M69" i="11"/>
  <c r="M48" i="11"/>
  <c r="M29" i="11"/>
  <c r="M12" i="11"/>
  <c r="M338" i="11"/>
  <c r="M329" i="11"/>
  <c r="M311" i="11"/>
  <c r="M345" i="11"/>
  <c r="M310" i="11"/>
  <c r="M280" i="11"/>
  <c r="M228" i="11"/>
  <c r="M187" i="11"/>
  <c r="M148" i="11"/>
  <c r="M109" i="11"/>
  <c r="M68" i="11"/>
  <c r="M28" i="11"/>
  <c r="AN312" i="7"/>
  <c r="M330" i="11"/>
  <c r="M327" i="11"/>
  <c r="M326" i="11"/>
  <c r="M308" i="11"/>
  <c r="M265" i="11"/>
  <c r="M278" i="11"/>
  <c r="M247" i="11"/>
  <c r="M226" i="11"/>
  <c r="M206" i="11"/>
  <c r="M185" i="11"/>
  <c r="M146" i="11"/>
  <c r="M126" i="11"/>
  <c r="M107" i="11"/>
  <c r="M86" i="11"/>
  <c r="M66" i="11"/>
  <c r="M64" i="11"/>
  <c r="M26" i="11"/>
  <c r="M248" i="11"/>
  <c r="M87" i="11"/>
  <c r="M264" i="11"/>
  <c r="M225" i="11"/>
  <c r="M184" i="11"/>
  <c r="M167" i="11"/>
  <c r="M106" i="11"/>
  <c r="M312" i="11"/>
  <c r="M307" i="11"/>
  <c r="M204" i="11"/>
  <c r="M145" i="11"/>
  <c r="M125" i="11"/>
  <c r="M85" i="11"/>
  <c r="M65" i="11"/>
  <c r="M45" i="11"/>
  <c r="M24" i="11"/>
  <c r="M320" i="11"/>
  <c r="M263" i="11"/>
  <c r="M245" i="11"/>
  <c r="M203" i="11"/>
  <c r="M166" i="11"/>
  <c r="M124" i="11"/>
  <c r="M84" i="11"/>
  <c r="M44" i="11"/>
  <c r="M207" i="11"/>
  <c r="M127" i="11"/>
  <c r="M46" i="11"/>
  <c r="M321" i="11"/>
  <c r="M246" i="11"/>
  <c r="M223" i="11"/>
  <c r="M182" i="11"/>
  <c r="M143" i="11"/>
  <c r="M103" i="11"/>
  <c r="M62" i="11"/>
  <c r="M22" i="11"/>
  <c r="M337" i="11"/>
  <c r="M349" i="11"/>
  <c r="M277" i="11"/>
  <c r="V6" i="11"/>
  <c r="I88" i="12" s="1"/>
  <c r="U2" i="11"/>
  <c r="V50" i="11" s="1"/>
  <c r="I205" i="12" s="1"/>
  <c r="AN326" i="7"/>
  <c r="AN322" i="7"/>
  <c r="AN304" i="7"/>
  <c r="AN254" i="7"/>
  <c r="AN247" i="7"/>
  <c r="AN238" i="7"/>
  <c r="AN197" i="7"/>
  <c r="AN189" i="7"/>
  <c r="AN176" i="7"/>
  <c r="AN126" i="7"/>
  <c r="AN118" i="7"/>
  <c r="AN111" i="7"/>
  <c r="AN70" i="7"/>
  <c r="AN61" i="7"/>
  <c r="AN64" i="7"/>
  <c r="AN181" i="7"/>
  <c r="M346" i="11"/>
  <c r="M333" i="11"/>
  <c r="M328" i="11"/>
  <c r="M316" i="11"/>
  <c r="M282" i="11"/>
  <c r="M306" i="11"/>
  <c r="M298" i="11"/>
  <c r="M267" i="11"/>
  <c r="M271" i="11"/>
  <c r="M285" i="11"/>
  <c r="M275" i="11"/>
  <c r="M256" i="11"/>
  <c r="M249" i="11"/>
  <c r="M240" i="11"/>
  <c r="M232" i="11"/>
  <c r="M224" i="11"/>
  <c r="M216" i="11"/>
  <c r="M208" i="11"/>
  <c r="M199" i="11"/>
  <c r="M191" i="11"/>
  <c r="M183" i="11"/>
  <c r="M178" i="11"/>
  <c r="M170" i="11"/>
  <c r="M160" i="11"/>
  <c r="M152" i="11"/>
  <c r="M144" i="11"/>
  <c r="M136" i="11"/>
  <c r="M128" i="11"/>
  <c r="M120" i="11"/>
  <c r="M113" i="11"/>
  <c r="M105" i="11"/>
  <c r="M96" i="11"/>
  <c r="M88" i="11"/>
  <c r="M81" i="11"/>
  <c r="M72" i="11"/>
  <c r="M63" i="11"/>
  <c r="M55" i="11"/>
  <c r="M47" i="11"/>
  <c r="M40" i="11"/>
  <c r="M32" i="11"/>
  <c r="M23" i="11"/>
  <c r="M16" i="11"/>
  <c r="M11" i="11"/>
  <c r="AN323" i="7"/>
  <c r="AN308" i="7"/>
  <c r="AN300" i="7"/>
  <c r="AN269" i="7"/>
  <c r="AN292" i="7"/>
  <c r="AN287" i="7"/>
  <c r="AN278" i="7"/>
  <c r="AN258" i="7"/>
  <c r="AN251" i="7"/>
  <c r="AN244" i="7"/>
  <c r="AN234" i="7"/>
  <c r="AN226" i="7"/>
  <c r="AN218" i="7"/>
  <c r="AN210" i="7"/>
  <c r="AN201" i="7"/>
  <c r="AN193" i="7"/>
  <c r="AN185" i="7"/>
  <c r="AN164" i="7"/>
  <c r="AN172" i="7"/>
  <c r="AN162" i="7"/>
  <c r="AN154" i="7"/>
  <c r="AN146" i="7"/>
  <c r="AN138" i="7"/>
  <c r="AN130" i="7"/>
  <c r="AN122" i="7"/>
  <c r="AN115" i="7"/>
  <c r="AN107" i="7"/>
  <c r="AN98" i="7"/>
  <c r="AN90" i="7"/>
  <c r="AN83" i="7"/>
  <c r="AN74" i="7"/>
  <c r="AN66" i="7"/>
  <c r="AN57" i="7"/>
  <c r="AN49" i="7"/>
  <c r="AN42" i="7"/>
  <c r="AN34" i="7"/>
  <c r="AN26" i="7"/>
  <c r="AN18" i="7"/>
  <c r="AN53" i="7"/>
  <c r="M350" i="11"/>
  <c r="M331" i="11"/>
  <c r="M334" i="11"/>
  <c r="M319" i="11"/>
  <c r="AN350" i="7"/>
  <c r="AN334" i="7"/>
  <c r="AN331" i="7"/>
  <c r="AN319" i="7"/>
  <c r="AN324" i="7"/>
  <c r="AN309" i="7"/>
  <c r="AN301" i="7"/>
  <c r="AN270" i="7"/>
  <c r="AN262" i="7"/>
  <c r="AN288" i="7"/>
  <c r="AN279" i="7"/>
  <c r="AN259" i="7"/>
  <c r="AN242" i="7"/>
  <c r="AN243" i="7"/>
  <c r="AN235" i="7"/>
  <c r="AN227" i="7"/>
  <c r="AN219" i="7"/>
  <c r="AN211" i="7"/>
  <c r="AN202" i="7"/>
  <c r="AN194" i="7"/>
  <c r="AN186" i="7"/>
  <c r="AN165" i="7"/>
  <c r="AN173" i="7"/>
  <c r="AN163" i="7"/>
  <c r="AN155" i="7"/>
  <c r="AN147" i="7"/>
  <c r="AN139" i="7"/>
  <c r="AN131" i="7"/>
  <c r="AN123" i="7"/>
  <c r="AN116" i="7"/>
  <c r="AN108" i="7"/>
  <c r="AN99" i="7"/>
  <c r="AN91" i="7"/>
  <c r="AN76" i="7"/>
  <c r="AN75" i="7"/>
  <c r="AN67" i="7"/>
  <c r="AN58" i="7"/>
  <c r="AN50" i="7"/>
  <c r="AN43" i="7"/>
  <c r="AN35" i="7"/>
  <c r="AN27" i="7"/>
  <c r="AN19" i="7"/>
  <c r="AN8" i="7"/>
  <c r="AN337" i="7"/>
  <c r="AN348" i="7"/>
  <c r="AN330" i="7"/>
  <c r="AN318" i="7"/>
  <c r="AN296" i="7"/>
  <c r="L296" i="11"/>
  <c r="M296" i="11" s="1"/>
  <c r="AN230" i="7"/>
  <c r="L230" i="11"/>
  <c r="M230" i="11" s="1"/>
  <c r="AN168" i="7"/>
  <c r="L168" i="11"/>
  <c r="M168" i="11" s="1"/>
  <c r="AN102" i="7"/>
  <c r="L102" i="11"/>
  <c r="M102" i="11" s="1"/>
  <c r="AN38" i="7"/>
  <c r="L38" i="11"/>
  <c r="M38" i="11" s="1"/>
  <c r="M324" i="11"/>
  <c r="M309" i="11"/>
  <c r="M301" i="11"/>
  <c r="M270" i="11"/>
  <c r="M262" i="11"/>
  <c r="M288" i="11"/>
  <c r="M279" i="11"/>
  <c r="M259" i="11"/>
  <c r="M242" i="11"/>
  <c r="M243" i="11"/>
  <c r="M235" i="11"/>
  <c r="M227" i="11"/>
  <c r="M219" i="11"/>
  <c r="M211" i="11"/>
  <c r="M202" i="11"/>
  <c r="M194" i="11"/>
  <c r="M186" i="11"/>
  <c r="M165" i="11"/>
  <c r="M173" i="11"/>
  <c r="M163" i="11"/>
  <c r="M155" i="11"/>
  <c r="M147" i="11"/>
  <c r="M139" i="11"/>
  <c r="M131" i="11"/>
  <c r="M123" i="11"/>
  <c r="M116" i="11"/>
  <c r="M108" i="11"/>
  <c r="M99" i="11"/>
  <c r="M91" i="11"/>
  <c r="M76" i="11"/>
  <c r="M75" i="11"/>
  <c r="M67" i="11"/>
  <c r="M58" i="11"/>
  <c r="M50" i="11"/>
  <c r="M43" i="11"/>
  <c r="M35" i="11"/>
  <c r="M27" i="11"/>
  <c r="M19" i="11"/>
  <c r="M8" i="11"/>
  <c r="AN344" i="7"/>
  <c r="AN336" i="7"/>
  <c r="AN347" i="7"/>
  <c r="AN265" i="7"/>
  <c r="AN291" i="7"/>
  <c r="AN283" i="7"/>
  <c r="AN222" i="7"/>
  <c r="AN214" i="7"/>
  <c r="AN206" i="7"/>
  <c r="AN158" i="7"/>
  <c r="AN150" i="7"/>
  <c r="AN142" i="7"/>
  <c r="AN94" i="7"/>
  <c r="AN86" i="7"/>
  <c r="AN79" i="7"/>
  <c r="AN30" i="7"/>
  <c r="AN25" i="7"/>
  <c r="AN14" i="7"/>
  <c r="S327" i="7"/>
  <c r="AN342" i="7"/>
  <c r="AN329" i="7"/>
  <c r="AN273" i="7"/>
  <c r="AN299" i="7"/>
  <c r="AN272" i="7"/>
  <c r="AN277" i="7"/>
  <c r="AN250" i="7"/>
  <c r="AN233" i="7"/>
  <c r="AN217" i="7"/>
  <c r="AN200" i="7"/>
  <c r="AN184" i="7"/>
  <c r="AN171" i="7"/>
  <c r="AN153" i="7"/>
  <c r="AN137" i="7"/>
  <c r="AN121" i="7"/>
  <c r="AN106" i="7"/>
  <c r="AN89" i="7"/>
  <c r="AN82" i="7"/>
  <c r="AN349" i="7"/>
  <c r="AN317" i="7"/>
  <c r="AN307" i="7"/>
  <c r="AN268" i="7"/>
  <c r="AN286" i="7"/>
  <c r="AN257" i="7"/>
  <c r="AN241" i="7"/>
  <c r="AN225" i="7"/>
  <c r="AN209" i="7"/>
  <c r="AN192" i="7"/>
  <c r="AN179" i="7"/>
  <c r="AN161" i="7"/>
  <c r="AN145" i="7"/>
  <c r="AN129" i="7"/>
  <c r="AN114" i="7"/>
  <c r="AN97" i="7"/>
  <c r="AN73" i="7"/>
  <c r="AN56" i="7"/>
  <c r="AN41" i="7"/>
  <c r="AN17" i="7"/>
  <c r="AN346" i="7"/>
  <c r="AN316" i="7"/>
  <c r="AN298" i="7"/>
  <c r="AN285" i="7"/>
  <c r="AN249" i="7"/>
  <c r="AN216" i="7"/>
  <c r="AN183" i="7"/>
  <c r="AN160" i="7"/>
  <c r="AN144" i="7"/>
  <c r="AN113" i="7"/>
  <c r="AN88" i="7"/>
  <c r="AN63" i="7"/>
  <c r="AN47" i="7"/>
  <c r="AN16" i="7"/>
  <c r="AN332" i="7"/>
  <c r="AN305" i="7"/>
  <c r="AN276" i="7"/>
  <c r="AN255" i="7"/>
  <c r="AN231" i="7"/>
  <c r="AN207" i="7"/>
  <c r="AN182" i="7"/>
  <c r="AN169" i="7"/>
  <c r="AN143" i="7"/>
  <c r="AN119" i="7"/>
  <c r="AN103" i="7"/>
  <c r="AN80" i="7"/>
  <c r="AN62" i="7"/>
  <c r="AN39" i="7"/>
  <c r="AN15" i="7"/>
  <c r="AN7" i="7"/>
  <c r="AN48" i="7"/>
  <c r="AN24" i="7"/>
  <c r="AN328" i="7"/>
  <c r="AN306" i="7"/>
  <c r="AN271" i="7"/>
  <c r="AN256" i="7"/>
  <c r="AN240" i="7"/>
  <c r="AN224" i="7"/>
  <c r="AN199" i="7"/>
  <c r="AN178" i="7"/>
  <c r="AN152" i="7"/>
  <c r="AN128" i="7"/>
  <c r="AN105" i="7"/>
  <c r="AN81" i="7"/>
  <c r="AN55" i="7"/>
  <c r="AN32" i="7"/>
  <c r="AN11" i="7"/>
  <c r="AN10" i="7"/>
  <c r="AN327" i="7"/>
  <c r="AN313" i="7"/>
  <c r="AN266" i="7"/>
  <c r="AN274" i="7"/>
  <c r="AN239" i="7"/>
  <c r="AN223" i="7"/>
  <c r="AN198" i="7"/>
  <c r="AN177" i="7"/>
  <c r="AN151" i="7"/>
  <c r="AN127" i="7"/>
  <c r="AN112" i="7"/>
  <c r="AN95" i="7"/>
  <c r="AN87" i="7"/>
  <c r="AN71" i="7"/>
  <c r="AN54" i="7"/>
  <c r="AN46" i="7"/>
  <c r="AN22" i="7"/>
  <c r="AN338" i="7"/>
  <c r="AN343" i="7"/>
  <c r="AN341" i="7"/>
  <c r="AN321" i="7"/>
  <c r="AN314" i="7"/>
  <c r="AN311" i="7"/>
  <c r="AN303" i="7"/>
  <c r="AN295" i="7"/>
  <c r="AN264" i="7"/>
  <c r="AN290" i="7"/>
  <c r="AN281" i="7"/>
  <c r="AN261" i="7"/>
  <c r="AN253" i="7"/>
  <c r="AN246" i="7"/>
  <c r="AN237" i="7"/>
  <c r="AN229" i="7"/>
  <c r="AN221" i="7"/>
  <c r="AN213" i="7"/>
  <c r="AN204" i="7"/>
  <c r="AN196" i="7"/>
  <c r="AN188" i="7"/>
  <c r="AN180" i="7"/>
  <c r="AN175" i="7"/>
  <c r="AN167" i="7"/>
  <c r="AN157" i="7"/>
  <c r="AN149" i="7"/>
  <c r="AN141" i="7"/>
  <c r="AN133" i="7"/>
  <c r="AN125" i="7"/>
  <c r="AN117" i="7"/>
  <c r="AN110" i="7"/>
  <c r="AN101" i="7"/>
  <c r="AN93" i="7"/>
  <c r="AN85" i="7"/>
  <c r="AN78" i="7"/>
  <c r="AN69" i="7"/>
  <c r="AN60" i="7"/>
  <c r="AN52" i="7"/>
  <c r="AN45" i="7"/>
  <c r="AN37" i="7"/>
  <c r="AN29" i="7"/>
  <c r="AN21" i="7"/>
  <c r="AN13" i="7"/>
  <c r="AN65" i="7"/>
  <c r="AN33" i="7"/>
  <c r="AN12" i="7"/>
  <c r="AN333" i="7"/>
  <c r="AN282" i="7"/>
  <c r="AN267" i="7"/>
  <c r="AN275" i="7"/>
  <c r="AN232" i="7"/>
  <c r="AN208" i="7"/>
  <c r="AN191" i="7"/>
  <c r="AN170" i="7"/>
  <c r="AN136" i="7"/>
  <c r="AN120" i="7"/>
  <c r="AN96" i="7"/>
  <c r="AN72" i="7"/>
  <c r="AN40" i="7"/>
  <c r="AN23" i="7"/>
  <c r="AN339" i="7"/>
  <c r="AN315" i="7"/>
  <c r="AN297" i="7"/>
  <c r="AN284" i="7"/>
  <c r="AN248" i="7"/>
  <c r="AN215" i="7"/>
  <c r="AN190" i="7"/>
  <c r="AN159" i="7"/>
  <c r="AN135" i="7"/>
  <c r="AN31" i="7"/>
  <c r="AN345" i="7"/>
  <c r="AN335" i="7"/>
  <c r="AN340" i="7"/>
  <c r="AN320" i="7"/>
  <c r="AN325" i="7"/>
  <c r="AN310" i="7"/>
  <c r="AN302" i="7"/>
  <c r="AN293" i="7"/>
  <c r="AN263" i="7"/>
  <c r="AN289" i="7"/>
  <c r="AN280" i="7"/>
  <c r="AN260" i="7"/>
  <c r="AN252" i="7"/>
  <c r="AN245" i="7"/>
  <c r="AN236" i="7"/>
  <c r="AN228" i="7"/>
  <c r="AN220" i="7"/>
  <c r="AN212" i="7"/>
  <c r="AN203" i="7"/>
  <c r="AN195" i="7"/>
  <c r="AN187" i="7"/>
  <c r="AN205" i="7"/>
  <c r="AN174" i="7"/>
  <c r="AN166" i="7"/>
  <c r="AN156" i="7"/>
  <c r="AN148" i="7"/>
  <c r="AN140" i="7"/>
  <c r="AN132" i="7"/>
  <c r="AN124" i="7"/>
  <c r="AN104" i="7"/>
  <c r="AN109" i="7"/>
  <c r="AN100" i="7"/>
  <c r="AN92" i="7"/>
  <c r="AN84" i="7"/>
  <c r="AN77" i="7"/>
  <c r="AN68" i="7"/>
  <c r="AN59" i="7"/>
  <c r="AN51" i="7"/>
  <c r="AN44" i="7"/>
  <c r="AN36" i="7"/>
  <c r="AN28" i="7"/>
  <c r="AN20" i="7"/>
  <c r="AN9" i="7"/>
  <c r="S10" i="7"/>
  <c r="S339" i="7"/>
  <c r="S332" i="7"/>
  <c r="S313" i="7"/>
  <c r="S305" i="7"/>
  <c r="S297" i="7"/>
  <c r="S266" i="7"/>
  <c r="S276" i="7"/>
  <c r="S284" i="7"/>
  <c r="S274" i="7"/>
  <c r="S248" i="7"/>
  <c r="S239" i="7"/>
  <c r="S231" i="7"/>
  <c r="S223" i="7"/>
  <c r="S215" i="7"/>
  <c r="S207" i="7"/>
  <c r="S198" i="7"/>
  <c r="S182" i="7"/>
  <c r="S177" i="7"/>
  <c r="S169" i="7"/>
  <c r="S159" i="7"/>
  <c r="S151" i="7"/>
  <c r="S143" i="7"/>
  <c r="S135" i="7"/>
  <c r="S119" i="7"/>
  <c r="S112" i="7"/>
  <c r="S103" i="7"/>
  <c r="S95" i="7"/>
  <c r="S87" i="7"/>
  <c r="S80" i="7"/>
  <c r="S71" i="7"/>
  <c r="S54" i="7"/>
  <c r="S46" i="7"/>
  <c r="S39" i="7"/>
  <c r="S31" i="7"/>
  <c r="S22" i="7"/>
  <c r="S15" i="7"/>
  <c r="S7" i="7"/>
  <c r="S315" i="7"/>
  <c r="S255" i="7"/>
  <c r="S190" i="7"/>
  <c r="S127" i="7"/>
  <c r="S62" i="7"/>
  <c r="S350" i="7"/>
  <c r="S334" i="7"/>
  <c r="S331" i="7"/>
  <c r="S319" i="7"/>
  <c r="S324" i="7"/>
  <c r="S309" i="7"/>
  <c r="S301" i="7"/>
  <c r="S270" i="7"/>
  <c r="S262" i="7"/>
  <c r="S288" i="7"/>
  <c r="S279" i="7"/>
  <c r="S259" i="7"/>
  <c r="S242" i="7"/>
  <c r="S243" i="7"/>
  <c r="S235" i="7"/>
  <c r="S227" i="7"/>
  <c r="S219" i="7"/>
  <c r="S211" i="7"/>
  <c r="S202" i="7"/>
  <c r="S194" i="7"/>
  <c r="S186" i="7"/>
  <c r="S165" i="7"/>
  <c r="S173" i="7"/>
  <c r="S163" i="7"/>
  <c r="S155" i="7"/>
  <c r="S147" i="7"/>
  <c r="S139" i="7"/>
  <c r="S131" i="7"/>
  <c r="S123" i="7"/>
  <c r="S116" i="7"/>
  <c r="S108" i="7"/>
  <c r="S99" i="7"/>
  <c r="S91" i="7"/>
  <c r="S76" i="7"/>
  <c r="S75" i="7"/>
  <c r="S67" i="7"/>
  <c r="S58" i="7"/>
  <c r="S50" i="7"/>
  <c r="S43" i="7"/>
  <c r="S35" i="7"/>
  <c r="S27" i="7"/>
  <c r="S19" i="7"/>
  <c r="S8" i="7"/>
  <c r="S337" i="7"/>
  <c r="S348" i="7"/>
  <c r="S330" i="7"/>
  <c r="S318" i="7"/>
  <c r="S323" i="7"/>
  <c r="S308" i="7"/>
  <c r="S300" i="7"/>
  <c r="S269" i="7"/>
  <c r="S292" i="7"/>
  <c r="S287" i="7"/>
  <c r="S278" i="7"/>
  <c r="S258" i="7"/>
  <c r="S251" i="7"/>
  <c r="S244" i="7"/>
  <c r="S234" i="7"/>
  <c r="S226" i="7"/>
  <c r="S218" i="7"/>
  <c r="S210" i="7"/>
  <c r="S201" i="7"/>
  <c r="S193" i="7"/>
  <c r="S185" i="7"/>
  <c r="S164" i="7"/>
  <c r="S172" i="7"/>
  <c r="S162" i="7"/>
  <c r="S154" i="7"/>
  <c r="S146" i="7"/>
  <c r="S138" i="7"/>
  <c r="S130" i="7"/>
  <c r="S122" i="7"/>
  <c r="S115" i="7"/>
  <c r="S107" i="7"/>
  <c r="S98" i="7"/>
  <c r="S90" i="7"/>
  <c r="S83" i="7"/>
  <c r="S74" i="7"/>
  <c r="S66" i="7"/>
  <c r="S57" i="7"/>
  <c r="S49" i="7"/>
  <c r="S42" i="7"/>
  <c r="S34" i="7"/>
  <c r="S26" i="7"/>
  <c r="S18" i="7"/>
  <c r="S6" i="7"/>
  <c r="S349" i="7"/>
  <c r="S342" i="7"/>
  <c r="S329" i="7"/>
  <c r="S317" i="7"/>
  <c r="S273" i="7"/>
  <c r="S307" i="7"/>
  <c r="S299" i="7"/>
  <c r="S268" i="7"/>
  <c r="S272" i="7"/>
  <c r="S286" i="7"/>
  <c r="S277" i="7"/>
  <c r="S257" i="7"/>
  <c r="S250" i="7"/>
  <c r="S241" i="7"/>
  <c r="S233" i="7"/>
  <c r="S225" i="7"/>
  <c r="S217" i="7"/>
  <c r="S209" i="7"/>
  <c r="S200" i="7"/>
  <c r="S192" i="7"/>
  <c r="S184" i="7"/>
  <c r="S179" i="7"/>
  <c r="S171" i="7"/>
  <c r="S161" i="7"/>
  <c r="S153" i="7"/>
  <c r="S145" i="7"/>
  <c r="S137" i="7"/>
  <c r="S129" i="7"/>
  <c r="S121" i="7"/>
  <c r="S114" i="7"/>
  <c r="S106" i="7"/>
  <c r="S97" i="7"/>
  <c r="S89" i="7"/>
  <c r="S82" i="7"/>
  <c r="S73" i="7"/>
  <c r="S65" i="7"/>
  <c r="S56" i="7"/>
  <c r="S48" i="7"/>
  <c r="S41" i="7"/>
  <c r="S33" i="7"/>
  <c r="S24" i="7"/>
  <c r="S17" i="7"/>
  <c r="S12" i="7"/>
  <c r="S346" i="7"/>
  <c r="S333" i="7"/>
  <c r="S328" i="7"/>
  <c r="S316" i="7"/>
  <c r="S282" i="7"/>
  <c r="S306" i="7"/>
  <c r="S298" i="7"/>
  <c r="S267" i="7"/>
  <c r="S271" i="7"/>
  <c r="S285" i="7"/>
  <c r="S275" i="7"/>
  <c r="S256" i="7"/>
  <c r="S249" i="7"/>
  <c r="S240" i="7"/>
  <c r="S232" i="7"/>
  <c r="S224" i="7"/>
  <c r="S216" i="7"/>
  <c r="S208" i="7"/>
  <c r="S199" i="7"/>
  <c r="S191" i="7"/>
  <c r="S183" i="7"/>
  <c r="S178" i="7"/>
  <c r="S170" i="7"/>
  <c r="S160" i="7"/>
  <c r="S152" i="7"/>
  <c r="S144" i="7"/>
  <c r="S136" i="7"/>
  <c r="S128" i="7"/>
  <c r="S120" i="7"/>
  <c r="S113" i="7"/>
  <c r="S105" i="7"/>
  <c r="S96" i="7"/>
  <c r="S88" i="7"/>
  <c r="S81" i="7"/>
  <c r="S72" i="7"/>
  <c r="S63" i="7"/>
  <c r="S55" i="7"/>
  <c r="S47" i="7"/>
  <c r="S40" i="7"/>
  <c r="S32" i="7"/>
  <c r="S23" i="7"/>
  <c r="S16" i="7"/>
  <c r="S11" i="7"/>
  <c r="S344" i="7"/>
  <c r="S336" i="7"/>
  <c r="S347" i="7"/>
  <c r="S326" i="7"/>
  <c r="S322" i="7"/>
  <c r="S312" i="7"/>
  <c r="S304" i="7"/>
  <c r="S296" i="7"/>
  <c r="S265" i="7"/>
  <c r="S291" i="7"/>
  <c r="S283" i="7"/>
  <c r="S294" i="7"/>
  <c r="S254" i="7"/>
  <c r="S247" i="7"/>
  <c r="S238" i="7"/>
  <c r="S230" i="7"/>
  <c r="S222" i="7"/>
  <c r="S214" i="7"/>
  <c r="S206" i="7"/>
  <c r="S197" i="7"/>
  <c r="S189" i="7"/>
  <c r="S181" i="7"/>
  <c r="S176" i="7"/>
  <c r="S168" i="7"/>
  <c r="S158" i="7"/>
  <c r="S150" i="7"/>
  <c r="S142" i="7"/>
  <c r="S134" i="7"/>
  <c r="S126" i="7"/>
  <c r="S118" i="7"/>
  <c r="S111" i="7"/>
  <c r="S102" i="7"/>
  <c r="S94" i="7"/>
  <c r="S86" i="7"/>
  <c r="S79" i="7"/>
  <c r="S70" i="7"/>
  <c r="S61" i="7"/>
  <c r="S53" i="7"/>
  <c r="S64" i="7"/>
  <c r="S38" i="7"/>
  <c r="S30" i="7"/>
  <c r="S25" i="7"/>
  <c r="S14" i="7"/>
  <c r="S338" i="7"/>
  <c r="S343" i="7"/>
  <c r="S341" i="7"/>
  <c r="S321" i="7"/>
  <c r="S314" i="7"/>
  <c r="S311" i="7"/>
  <c r="S303" i="7"/>
  <c r="S295" i="7"/>
  <c r="S264" i="7"/>
  <c r="S290" i="7"/>
  <c r="S281" i="7"/>
  <c r="S261" i="7"/>
  <c r="S253" i="7"/>
  <c r="S246" i="7"/>
  <c r="S237" i="7"/>
  <c r="S229" i="7"/>
  <c r="S221" i="7"/>
  <c r="S213" i="7"/>
  <c r="S204" i="7"/>
  <c r="S196" i="7"/>
  <c r="S188" i="7"/>
  <c r="S180" i="7"/>
  <c r="S175" i="7"/>
  <c r="S167" i="7"/>
  <c r="S157" i="7"/>
  <c r="S149" i="7"/>
  <c r="S141" i="7"/>
  <c r="S133" i="7"/>
  <c r="S125" i="7"/>
  <c r="S117" i="7"/>
  <c r="S110" i="7"/>
  <c r="S101" i="7"/>
  <c r="S93" i="7"/>
  <c r="S85" i="7"/>
  <c r="S78" i="7"/>
  <c r="S69" i="7"/>
  <c r="S60" i="7"/>
  <c r="S52" i="7"/>
  <c r="S45" i="7"/>
  <c r="S37" i="7"/>
  <c r="S29" i="7"/>
  <c r="S21" i="7"/>
  <c r="S13" i="7"/>
  <c r="S345" i="7"/>
  <c r="S335" i="7"/>
  <c r="S340" i="7"/>
  <c r="S320" i="7"/>
  <c r="S325" i="7"/>
  <c r="S310" i="7"/>
  <c r="S302" i="7"/>
  <c r="S293" i="7"/>
  <c r="S263" i="7"/>
  <c r="S289" i="7"/>
  <c r="S280" i="7"/>
  <c r="S260" i="7"/>
  <c r="S252" i="7"/>
  <c r="S245" i="7"/>
  <c r="S236" i="7"/>
  <c r="S228" i="7"/>
  <c r="S220" i="7"/>
  <c r="S212" i="7"/>
  <c r="S203" i="7"/>
  <c r="S195" i="7"/>
  <c r="S187" i="7"/>
  <c r="S205" i="7"/>
  <c r="S174" i="7"/>
  <c r="S166" i="7"/>
  <c r="S156" i="7"/>
  <c r="S148" i="7"/>
  <c r="S140" i="7"/>
  <c r="S132" i="7"/>
  <c r="S124" i="7"/>
  <c r="S104" i="7"/>
  <c r="S109" i="7"/>
  <c r="S100" i="7"/>
  <c r="S92" i="7"/>
  <c r="S84" i="7"/>
  <c r="S77" i="7"/>
  <c r="S68" i="7"/>
  <c r="S59" i="7"/>
  <c r="S51" i="7"/>
  <c r="S44" i="7"/>
  <c r="S36" i="7"/>
  <c r="S28" i="7"/>
  <c r="S20" i="7"/>
  <c r="S9" i="7"/>
  <c r="V346" i="11" l="1"/>
  <c r="I109" i="12" s="1"/>
  <c r="V42" i="11"/>
  <c r="I290" i="12" s="1"/>
  <c r="V58" i="11"/>
  <c r="I238" i="12" s="1"/>
  <c r="V46" i="11"/>
  <c r="I61" i="12" s="1"/>
  <c r="V84" i="11"/>
  <c r="I40" i="12" s="1"/>
  <c r="V336" i="11"/>
  <c r="I329" i="12" s="1"/>
  <c r="V327" i="11"/>
  <c r="I352" i="12" s="1"/>
  <c r="V340" i="11"/>
  <c r="I363" i="12" s="1"/>
  <c r="V91" i="11"/>
  <c r="I84" i="12" s="1"/>
  <c r="V69" i="11"/>
  <c r="I241" i="12" s="1"/>
  <c r="V112" i="11"/>
  <c r="I235" i="12" s="1"/>
  <c r="V16" i="11"/>
  <c r="I153" i="12" s="1"/>
  <c r="V289" i="11"/>
  <c r="I47" i="12" s="1"/>
  <c r="V307" i="11"/>
  <c r="I345" i="12" s="1"/>
  <c r="V241" i="11"/>
  <c r="I220" i="12" s="1"/>
  <c r="V30" i="11"/>
  <c r="I218" i="12" s="1"/>
  <c r="V129" i="11"/>
  <c r="I286" i="12" s="1"/>
  <c r="V269" i="11"/>
  <c r="I46" i="12" s="1"/>
  <c r="V145" i="11"/>
  <c r="I357" i="12" s="1"/>
  <c r="V59" i="11"/>
  <c r="I234" i="12" s="1"/>
  <c r="V119" i="11"/>
  <c r="I312" i="12" s="1"/>
  <c r="V303" i="11"/>
  <c r="I239" i="12" s="1"/>
  <c r="V230" i="11"/>
  <c r="I250" i="12" s="1"/>
  <c r="V278" i="11"/>
  <c r="I54" i="12" s="1"/>
  <c r="V18" i="11"/>
  <c r="I324" i="12" s="1"/>
  <c r="V261" i="11"/>
  <c r="I261" i="12" s="1"/>
  <c r="V123" i="11"/>
  <c r="I318" i="12" s="1"/>
  <c r="V187" i="11"/>
  <c r="I125" i="12" s="1"/>
  <c r="V76" i="11"/>
  <c r="I185" i="12" s="1"/>
  <c r="V62" i="11"/>
  <c r="I171" i="12" s="1"/>
  <c r="V195" i="11"/>
  <c r="I283" i="12" s="1"/>
  <c r="V137" i="11"/>
  <c r="I201" i="12" s="1"/>
  <c r="V199" i="11"/>
  <c r="I139" i="12" s="1"/>
  <c r="V80" i="11"/>
  <c r="I63" i="12" s="1"/>
  <c r="V277" i="11"/>
  <c r="I58" i="12" s="1"/>
  <c r="V127" i="11"/>
  <c r="I140" i="12" s="1"/>
  <c r="V21" i="11"/>
  <c r="I228" i="12" s="1"/>
  <c r="V60" i="11"/>
  <c r="I207" i="12" s="1"/>
  <c r="V239" i="11"/>
  <c r="I188" i="12" s="1"/>
  <c r="V131" i="11"/>
  <c r="I343" i="12" s="1"/>
  <c r="V339" i="11"/>
  <c r="I134" i="12" s="1"/>
  <c r="V100" i="11"/>
  <c r="I246" i="12" s="1"/>
  <c r="V232" i="11"/>
  <c r="I198" i="12" s="1"/>
  <c r="V132" i="11"/>
  <c r="I340" i="12" s="1"/>
  <c r="V308" i="11"/>
  <c r="I266" i="12" s="1"/>
  <c r="V139" i="11"/>
  <c r="I158" i="12" s="1"/>
  <c r="V202" i="11"/>
  <c r="I107" i="12" s="1"/>
  <c r="V113" i="11"/>
  <c r="I299" i="12" s="1"/>
  <c r="V24" i="11"/>
  <c r="I242" i="12" s="1"/>
  <c r="V39" i="11"/>
  <c r="I214" i="12" s="1"/>
  <c r="V284" i="11"/>
  <c r="I21" i="12" s="1"/>
  <c r="V291" i="11"/>
  <c r="I67" i="12" s="1"/>
  <c r="V209" i="11"/>
  <c r="I150" i="12" s="1"/>
  <c r="V306" i="11"/>
  <c r="I202" i="12" s="1"/>
  <c r="V147" i="11"/>
  <c r="I29" i="12" s="1"/>
  <c r="V345" i="11"/>
  <c r="I364" i="12" s="1"/>
  <c r="V65" i="11"/>
  <c r="I119" i="12" s="1"/>
  <c r="V53" i="11"/>
  <c r="I257" i="12" s="1"/>
  <c r="V136" i="11"/>
  <c r="I294" i="12" s="1"/>
  <c r="V304" i="11"/>
  <c r="I222" i="12" s="1"/>
  <c r="V200" i="11"/>
  <c r="I279" i="12" s="1"/>
  <c r="V54" i="11"/>
  <c r="I133" i="12" s="1"/>
  <c r="V117" i="11"/>
  <c r="I31" i="12" s="1"/>
  <c r="V297" i="11"/>
  <c r="I77" i="12" s="1"/>
  <c r="V300" i="11"/>
  <c r="I60" i="12" s="1"/>
  <c r="V290" i="11"/>
  <c r="I36" i="12" s="1"/>
  <c r="V190" i="11"/>
  <c r="I293" i="12" s="1"/>
  <c r="V165" i="11"/>
  <c r="I337" i="12" s="1"/>
  <c r="V325" i="11"/>
  <c r="I122" i="12" s="1"/>
  <c r="V109" i="11"/>
  <c r="I248" i="12" s="1"/>
  <c r="V243" i="11"/>
  <c r="I273" i="12" s="1"/>
  <c r="V154" i="11"/>
  <c r="I39" i="12" s="1"/>
  <c r="V323" i="11"/>
  <c r="I227" i="12" s="1"/>
  <c r="V317" i="11"/>
  <c r="I221" i="12" s="1"/>
  <c r="V294" i="11"/>
  <c r="I51" i="12" s="1"/>
  <c r="V234" i="11"/>
  <c r="I237" i="12" s="1"/>
  <c r="V252" i="11"/>
  <c r="I101" i="12" s="1"/>
  <c r="V118" i="11"/>
  <c r="I157" i="12" s="1"/>
  <c r="V247" i="11"/>
  <c r="I165" i="12" s="1"/>
  <c r="V218" i="11"/>
  <c r="I215" i="12" s="1"/>
  <c r="V198" i="11"/>
  <c r="I229" i="12" s="1"/>
  <c r="V169" i="11"/>
  <c r="I164" i="12" s="1"/>
  <c r="V330" i="11"/>
  <c r="I81" i="12" s="1"/>
  <c r="V29" i="11"/>
  <c r="I231" i="12" s="1"/>
  <c r="V326" i="11"/>
  <c r="I94" i="12" s="1"/>
  <c r="V121" i="11"/>
  <c r="I265" i="12" s="1"/>
  <c r="V212" i="11"/>
  <c r="I78" i="12" s="1"/>
  <c r="V333" i="11"/>
  <c r="I287" i="12" s="1"/>
  <c r="V25" i="11"/>
  <c r="I113" i="12" s="1"/>
  <c r="V105" i="11"/>
  <c r="I350" i="12" s="1"/>
  <c r="V114" i="11"/>
  <c r="I284" i="12" s="1"/>
  <c r="V188" i="11"/>
  <c r="I115" i="12" s="1"/>
  <c r="V293" i="11"/>
  <c r="I23" i="12" s="1"/>
  <c r="V268" i="11"/>
  <c r="I27" i="12" s="1"/>
  <c r="V128" i="11"/>
  <c r="I330" i="12" s="1"/>
  <c r="V321" i="11"/>
  <c r="I295" i="12" s="1"/>
  <c r="V302" i="11"/>
  <c r="I199" i="12" s="1"/>
  <c r="V77" i="11"/>
  <c r="I200" i="12" s="1"/>
  <c r="V23" i="11"/>
  <c r="I147" i="12" s="1"/>
  <c r="V260" i="11"/>
  <c r="I160" i="12" s="1"/>
  <c r="V272" i="11"/>
  <c r="I56" i="12" s="1"/>
  <c r="V181" i="11"/>
  <c r="I334" i="12" s="1"/>
  <c r="V231" i="11"/>
  <c r="I73" i="12" s="1"/>
  <c r="V51" i="11"/>
  <c r="I149" i="12" s="1"/>
  <c r="V48" i="11"/>
  <c r="I83" i="12" s="1"/>
  <c r="V191" i="11"/>
  <c r="I146" i="12" s="1"/>
  <c r="V156" i="11"/>
  <c r="I25" i="12" s="1"/>
  <c r="V106" i="11"/>
  <c r="I311" i="12" s="1"/>
  <c r="V85" i="11"/>
  <c r="I172" i="12" s="1"/>
  <c r="V99" i="11"/>
  <c r="I163" i="12" s="1"/>
  <c r="V68" i="11"/>
  <c r="I86" i="12" s="1"/>
  <c r="V55" i="11"/>
  <c r="I179" i="12" s="1"/>
  <c r="V97" i="11"/>
  <c r="I196" i="12" s="1"/>
  <c r="V205" i="11"/>
  <c r="I291" i="12" s="1"/>
  <c r="V168" i="11"/>
  <c r="I151" i="12" s="1"/>
  <c r="V204" i="11"/>
  <c r="I359" i="12" s="1"/>
  <c r="V74" i="11"/>
  <c r="I142" i="12" s="1"/>
  <c r="V203" i="11"/>
  <c r="I131" i="12" s="1"/>
  <c r="V35" i="11"/>
  <c r="I212" i="12" s="1"/>
  <c r="V8" i="11"/>
  <c r="I194" i="12" s="1"/>
  <c r="V142" i="11"/>
  <c r="I111" i="12" s="1"/>
  <c r="V141" i="11"/>
  <c r="I263" i="12" s="1"/>
  <c r="V157" i="11"/>
  <c r="I100" i="12" s="1"/>
  <c r="V265" i="11"/>
  <c r="I48" i="12" s="1"/>
  <c r="V267" i="11"/>
  <c r="I34" i="12" s="1"/>
  <c r="V254" i="11"/>
  <c r="I302" i="12" s="1"/>
  <c r="V322" i="11"/>
  <c r="I190" i="12" s="1"/>
  <c r="V214" i="11"/>
  <c r="I219" i="12" s="1"/>
  <c r="V111" i="11"/>
  <c r="I232" i="12" s="1"/>
  <c r="V185" i="11"/>
  <c r="I333" i="12" s="1"/>
  <c r="V93" i="11"/>
  <c r="I112" i="12" s="1"/>
  <c r="V87" i="11"/>
  <c r="I189" i="12" s="1"/>
  <c r="V71" i="11"/>
  <c r="I106" i="12" s="1"/>
  <c r="V248" i="11"/>
  <c r="I267" i="12" s="1"/>
  <c r="V171" i="11"/>
  <c r="I123" i="12" s="1"/>
  <c r="V36" i="11"/>
  <c r="I230" i="12" s="1"/>
  <c r="V264" i="11"/>
  <c r="I64" i="12" s="1"/>
  <c r="V47" i="11"/>
  <c r="I182" i="12" s="1"/>
  <c r="V282" i="11"/>
  <c r="I65" i="12" s="1"/>
  <c r="V314" i="11"/>
  <c r="I79" i="12" s="1"/>
  <c r="V78" i="11"/>
  <c r="I348" i="12" s="1"/>
  <c r="V143" i="11"/>
  <c r="I347" i="12" s="1"/>
  <c r="V184" i="11"/>
  <c r="I342" i="12" s="1"/>
  <c r="V270" i="11"/>
  <c r="I42" i="12" s="1"/>
  <c r="V110" i="11"/>
  <c r="I354" i="12" s="1"/>
  <c r="V148" i="11"/>
  <c r="I98" i="12" s="1"/>
  <c r="V161" i="11"/>
  <c r="I135" i="12" s="1"/>
  <c r="V40" i="11"/>
  <c r="I353" i="12" s="1"/>
  <c r="V292" i="11"/>
  <c r="I50" i="12" s="1"/>
  <c r="V271" i="11"/>
  <c r="I49" i="12" s="1"/>
  <c r="V207" i="11"/>
  <c r="I360" i="12" s="1"/>
  <c r="V332" i="11"/>
  <c r="I89" i="12" s="1"/>
  <c r="V56" i="11"/>
  <c r="I154" i="12" s="1"/>
  <c r="V133" i="11"/>
  <c r="I130" i="12" s="1"/>
  <c r="V49" i="11"/>
  <c r="I310" i="12" s="1"/>
  <c r="V280" i="11"/>
  <c r="I32" i="12" s="1"/>
  <c r="V262" i="11"/>
  <c r="I35" i="12" s="1"/>
  <c r="V309" i="11"/>
  <c r="I68" i="12" s="1"/>
  <c r="V310" i="11"/>
  <c r="I118" i="12" s="1"/>
  <c r="V274" i="11"/>
  <c r="I45" i="12" s="1"/>
  <c r="V288" i="11"/>
  <c r="I59" i="12" s="1"/>
  <c r="V296" i="11"/>
  <c r="I252" i="12" s="1"/>
  <c r="V173" i="11"/>
  <c r="I315" i="12" s="1"/>
  <c r="V63" i="11"/>
  <c r="I75" i="12" s="1"/>
  <c r="V32" i="11"/>
  <c r="I80" i="12" s="1"/>
  <c r="V95" i="11"/>
  <c r="I233" i="12" s="1"/>
  <c r="V298" i="11"/>
  <c r="I102" i="12" s="1"/>
  <c r="V115" i="11"/>
  <c r="I268" i="12" s="1"/>
  <c r="V52" i="11"/>
  <c r="I62" i="12" s="1"/>
  <c r="V34" i="11"/>
  <c r="I298" i="12" s="1"/>
  <c r="V66" i="11"/>
  <c r="I76" i="12" s="1"/>
  <c r="V334" i="11"/>
  <c r="I314" i="12" s="1"/>
  <c r="V31" i="11"/>
  <c r="I96" i="12" s="1"/>
  <c r="V88" i="11"/>
  <c r="I110" i="12" s="1"/>
  <c r="V146" i="11"/>
  <c r="I326" i="12" s="1"/>
  <c r="V311" i="11"/>
  <c r="I244" i="12" s="1"/>
  <c r="V130" i="11"/>
  <c r="I70" i="12" s="1"/>
  <c r="V246" i="11"/>
  <c r="I317" i="12" s="1"/>
  <c r="V275" i="11"/>
  <c r="I22" i="12" s="1"/>
  <c r="V313" i="11"/>
  <c r="I104" i="12" s="1"/>
  <c r="V316" i="11"/>
  <c r="I108" i="12" s="1"/>
  <c r="V337" i="11"/>
  <c r="I362" i="12" s="1"/>
  <c r="V283" i="11"/>
  <c r="I26" i="12" s="1"/>
  <c r="V281" i="11"/>
  <c r="I55" i="12" s="1"/>
  <c r="M2" i="11"/>
  <c r="N230" i="11" s="1"/>
  <c r="F250" i="12" s="1"/>
  <c r="P327" i="11"/>
  <c r="G352" i="12" s="1"/>
  <c r="P329" i="11"/>
  <c r="G289" i="12" s="1"/>
  <c r="P328" i="11"/>
  <c r="G323" i="12" s="1"/>
  <c r="P7" i="11"/>
  <c r="G91" i="12" s="1"/>
  <c r="P9" i="11"/>
  <c r="G306" i="12" s="1"/>
  <c r="P10" i="11"/>
  <c r="G351" i="12" s="1"/>
  <c r="P11" i="11"/>
  <c r="G319" i="12" s="1"/>
  <c r="P6" i="11"/>
  <c r="G88" i="12" s="1"/>
  <c r="P12" i="11"/>
  <c r="G169" i="12" s="1"/>
  <c r="P8" i="11"/>
  <c r="G194" i="12" s="1"/>
  <c r="P13" i="11"/>
  <c r="G44" i="12" s="1"/>
  <c r="P17" i="11"/>
  <c r="G95" i="12" s="1"/>
  <c r="P21" i="11"/>
  <c r="G228" i="12" s="1"/>
  <c r="P14" i="11"/>
  <c r="G176" i="12" s="1"/>
  <c r="P18" i="11"/>
  <c r="G324" i="12" s="1"/>
  <c r="P19" i="11"/>
  <c r="G236" i="12" s="1"/>
  <c r="P15" i="11"/>
  <c r="G245" i="12" s="1"/>
  <c r="P16" i="11"/>
  <c r="G153" i="12" s="1"/>
  <c r="P20" i="11"/>
  <c r="G127" i="12" s="1"/>
  <c r="P28" i="11"/>
  <c r="G309" i="12" s="1"/>
  <c r="P23" i="11"/>
  <c r="G147" i="12" s="1"/>
  <c r="P25" i="11"/>
  <c r="G113" i="12" s="1"/>
  <c r="P22" i="11"/>
  <c r="G74" i="12" s="1"/>
  <c r="P26" i="11"/>
  <c r="G192" i="12" s="1"/>
  <c r="P29" i="11"/>
  <c r="G231" i="12" s="1"/>
  <c r="P30" i="11"/>
  <c r="G218" i="12" s="1"/>
  <c r="P24" i="11"/>
  <c r="G242" i="12" s="1"/>
  <c r="P27" i="11"/>
  <c r="G117" i="12" s="1"/>
  <c r="P33" i="11"/>
  <c r="G148" i="12" s="1"/>
  <c r="P38" i="11"/>
  <c r="G321" i="12" s="1"/>
  <c r="P42" i="11"/>
  <c r="G290" i="12" s="1"/>
  <c r="P32" i="11"/>
  <c r="G80" i="12" s="1"/>
  <c r="P37" i="11"/>
  <c r="G156" i="12" s="1"/>
  <c r="P34" i="11"/>
  <c r="G298" i="12" s="1"/>
  <c r="P31" i="11"/>
  <c r="G96" i="12" s="1"/>
  <c r="P39" i="11"/>
  <c r="G214" i="12" s="1"/>
  <c r="P43" i="11"/>
  <c r="G292" i="12" s="1"/>
  <c r="P41" i="11"/>
  <c r="G132" i="12" s="1"/>
  <c r="P35" i="11"/>
  <c r="G212" i="12" s="1"/>
  <c r="P44" i="11"/>
  <c r="G341" i="12" s="1"/>
  <c r="P45" i="11"/>
  <c r="G275" i="12" s="1"/>
  <c r="P40" i="11"/>
  <c r="G353" i="12" s="1"/>
  <c r="P36" i="11"/>
  <c r="G230" i="12" s="1"/>
  <c r="P69" i="11"/>
  <c r="G241" i="12" s="1"/>
  <c r="P59" i="11"/>
  <c r="G234" i="12" s="1"/>
  <c r="P55" i="11"/>
  <c r="G179" i="12" s="1"/>
  <c r="P70" i="11"/>
  <c r="G85" i="12" s="1"/>
  <c r="P47" i="11"/>
  <c r="G182" i="12" s="1"/>
  <c r="P75" i="11"/>
  <c r="G168" i="12" s="1"/>
  <c r="P48" i="11"/>
  <c r="G83" i="12" s="1"/>
  <c r="P71" i="11"/>
  <c r="G106" i="12" s="1"/>
  <c r="P72" i="11"/>
  <c r="G97" i="12" s="1"/>
  <c r="P65" i="11"/>
  <c r="G119" i="12" s="1"/>
  <c r="P53" i="11"/>
  <c r="G257" i="12" s="1"/>
  <c r="P49" i="11"/>
  <c r="G310" i="12" s="1"/>
  <c r="P64" i="11"/>
  <c r="G92" i="12" s="1"/>
  <c r="P66" i="11"/>
  <c r="G76" i="12" s="1"/>
  <c r="P58" i="11"/>
  <c r="G238" i="12" s="1"/>
  <c r="P81" i="11"/>
  <c r="G141" i="12" s="1"/>
  <c r="P76" i="11"/>
  <c r="G185" i="12" s="1"/>
  <c r="P54" i="11"/>
  <c r="G133" i="12" s="1"/>
  <c r="P67" i="11"/>
  <c r="G226" i="12" s="1"/>
  <c r="P82" i="11"/>
  <c r="G120" i="12" s="1"/>
  <c r="P77" i="11"/>
  <c r="G200" i="12" s="1"/>
  <c r="P60" i="11"/>
  <c r="G207" i="12" s="1"/>
  <c r="P61" i="11"/>
  <c r="G303" i="12" s="1"/>
  <c r="P50" i="11"/>
  <c r="G205" i="12" s="1"/>
  <c r="P78" i="11"/>
  <c r="G348" i="12" s="1"/>
  <c r="P63" i="11"/>
  <c r="G75" i="12" s="1"/>
  <c r="P80" i="11"/>
  <c r="G63" i="12" s="1"/>
  <c r="P51" i="11"/>
  <c r="G149" i="12" s="1"/>
  <c r="P56" i="11"/>
  <c r="G154" i="12" s="1"/>
  <c r="P68" i="11"/>
  <c r="G86" i="12" s="1"/>
  <c r="P57" i="11"/>
  <c r="G184" i="12" s="1"/>
  <c r="P74" i="11"/>
  <c r="G142" i="12" s="1"/>
  <c r="P79" i="11"/>
  <c r="G167" i="12" s="1"/>
  <c r="P73" i="11"/>
  <c r="G69" i="12" s="1"/>
  <c r="P46" i="11"/>
  <c r="G61" i="12" s="1"/>
  <c r="P83" i="11"/>
  <c r="G57" i="12" s="1"/>
  <c r="P52" i="11"/>
  <c r="G62" i="12" s="1"/>
  <c r="P62" i="11"/>
  <c r="G171" i="12" s="1"/>
  <c r="P305" i="11"/>
  <c r="G254" i="12" s="1"/>
  <c r="P301" i="11"/>
  <c r="G103" i="12" s="1"/>
  <c r="P302" i="11"/>
  <c r="G199" i="12" s="1"/>
  <c r="P263" i="11"/>
  <c r="G52" i="12" s="1"/>
  <c r="P264" i="11"/>
  <c r="G64" i="12" s="1"/>
  <c r="P297" i="11"/>
  <c r="G77" i="12" s="1"/>
  <c r="P265" i="11"/>
  <c r="G48" i="12" s="1"/>
  <c r="P306" i="11"/>
  <c r="G202" i="12" s="1"/>
  <c r="P266" i="11"/>
  <c r="G53" i="12" s="1"/>
  <c r="P310" i="11"/>
  <c r="G118" i="12" s="1"/>
  <c r="P267" i="11"/>
  <c r="G34" i="12" s="1"/>
  <c r="P268" i="11"/>
  <c r="G27" i="12" s="1"/>
  <c r="P269" i="11"/>
  <c r="G46" i="12" s="1"/>
  <c r="P311" i="11"/>
  <c r="G244" i="12" s="1"/>
  <c r="P270" i="11"/>
  <c r="G42" i="12" s="1"/>
  <c r="P271" i="11"/>
  <c r="G49" i="12" s="1"/>
  <c r="P272" i="11"/>
  <c r="G56" i="12" s="1"/>
  <c r="P273" i="11"/>
  <c r="G43" i="12" s="1"/>
  <c r="P274" i="11"/>
  <c r="G45" i="12" s="1"/>
  <c r="P298" i="11"/>
  <c r="G102" i="12" s="1"/>
  <c r="P275" i="11"/>
  <c r="G22" i="12" s="1"/>
  <c r="P276" i="11"/>
  <c r="G37" i="12" s="1"/>
  <c r="P277" i="11"/>
  <c r="G58" i="12" s="1"/>
  <c r="P278" i="11"/>
  <c r="G54" i="12" s="1"/>
  <c r="P279" i="11"/>
  <c r="G30" i="12" s="1"/>
  <c r="P280" i="11"/>
  <c r="G32" i="12" s="1"/>
  <c r="P307" i="11"/>
  <c r="G345" i="12" s="1"/>
  <c r="P304" i="11"/>
  <c r="G222" i="12" s="1"/>
  <c r="P312" i="11"/>
  <c r="G93" i="12" s="1"/>
  <c r="P303" i="11"/>
  <c r="G239" i="12" s="1"/>
  <c r="P282" i="11"/>
  <c r="G65" i="12" s="1"/>
  <c r="P313" i="11"/>
  <c r="G104" i="12" s="1"/>
  <c r="P283" i="11"/>
  <c r="G26" i="12" s="1"/>
  <c r="P295" i="11"/>
  <c r="G82" i="12" s="1"/>
  <c r="P284" i="11"/>
  <c r="G21" i="12" s="1"/>
  <c r="P285" i="11"/>
  <c r="G33" i="12" s="1"/>
  <c r="P294" i="11"/>
  <c r="G51" i="12" s="1"/>
  <c r="P286" i="11"/>
  <c r="G41" i="12" s="1"/>
  <c r="P287" i="11"/>
  <c r="G66" i="12" s="1"/>
  <c r="P288" i="11"/>
  <c r="G59" i="12" s="1"/>
  <c r="P289" i="11"/>
  <c r="G47" i="12" s="1"/>
  <c r="P300" i="11"/>
  <c r="G60" i="12" s="1"/>
  <c r="P290" i="11"/>
  <c r="G36" i="12" s="1"/>
  <c r="P296" i="11"/>
  <c r="G252" i="12" s="1"/>
  <c r="P291" i="11"/>
  <c r="G67" i="12" s="1"/>
  <c r="P308" i="11"/>
  <c r="G266" i="12" s="1"/>
  <c r="P292" i="11"/>
  <c r="G50" i="12" s="1"/>
  <c r="P262" i="11"/>
  <c r="G35" i="12" s="1"/>
  <c r="P309" i="11"/>
  <c r="G68" i="12" s="1"/>
  <c r="P299" i="11"/>
  <c r="G253" i="12" s="1"/>
  <c r="P293" i="11"/>
  <c r="G23" i="12" s="1"/>
  <c r="P281" i="11"/>
  <c r="G55" i="12" s="1"/>
  <c r="P109" i="11"/>
  <c r="G248" i="12" s="1"/>
  <c r="P108" i="11"/>
  <c r="G278" i="12" s="1"/>
  <c r="P85" i="11"/>
  <c r="G172" i="12" s="1"/>
  <c r="P86" i="11"/>
  <c r="G180" i="12" s="1"/>
  <c r="P87" i="11"/>
  <c r="G189" i="12" s="1"/>
  <c r="P88" i="11"/>
  <c r="G110" i="12" s="1"/>
  <c r="P89" i="11"/>
  <c r="G155" i="12" s="1"/>
  <c r="P102" i="11"/>
  <c r="G195" i="12" s="1"/>
  <c r="P90" i="11"/>
  <c r="G187" i="12" s="1"/>
  <c r="P103" i="11"/>
  <c r="G260" i="12" s="1"/>
  <c r="P110" i="11"/>
  <c r="G354" i="12" s="1"/>
  <c r="P91" i="11"/>
  <c r="G84" i="12" s="1"/>
  <c r="P92" i="11"/>
  <c r="G296" i="12" s="1"/>
  <c r="P104" i="11"/>
  <c r="G258" i="12" s="1"/>
  <c r="P93" i="11"/>
  <c r="G112" i="12" s="1"/>
  <c r="P111" i="11"/>
  <c r="G232" i="12" s="1"/>
  <c r="P105" i="11"/>
  <c r="G350" i="12" s="1"/>
  <c r="P94" i="11"/>
  <c r="G174" i="12" s="1"/>
  <c r="P112" i="11"/>
  <c r="G235" i="12" s="1"/>
  <c r="P106" i="11"/>
  <c r="G311" i="12" s="1"/>
  <c r="P113" i="11"/>
  <c r="G299" i="12" s="1"/>
  <c r="P95" i="11"/>
  <c r="G233" i="12" s="1"/>
  <c r="P96" i="11"/>
  <c r="G307" i="12" s="1"/>
  <c r="P101" i="11"/>
  <c r="G126" i="12" s="1"/>
  <c r="P114" i="11"/>
  <c r="G284" i="12" s="1"/>
  <c r="P115" i="11"/>
  <c r="G268" i="12" s="1"/>
  <c r="P97" i="11"/>
  <c r="G196" i="12" s="1"/>
  <c r="P84" i="11"/>
  <c r="G40" i="12" s="1"/>
  <c r="P98" i="11"/>
  <c r="G243" i="12" s="1"/>
  <c r="P99" i="11"/>
  <c r="G163" i="12" s="1"/>
  <c r="P107" i="11"/>
  <c r="G247" i="12" s="1"/>
  <c r="P100" i="11"/>
  <c r="G246" i="12" s="1"/>
  <c r="P116" i="11"/>
  <c r="G240" i="12" s="1"/>
  <c r="P127" i="11"/>
  <c r="G140" i="12" s="1"/>
  <c r="P128" i="11"/>
  <c r="G330" i="12" s="1"/>
  <c r="P140" i="11"/>
  <c r="G356" i="12" s="1"/>
  <c r="P118" i="11"/>
  <c r="G157" i="12" s="1"/>
  <c r="P119" i="11"/>
  <c r="G312" i="12" s="1"/>
  <c r="P130" i="11"/>
  <c r="G70" i="12" s="1"/>
  <c r="P120" i="11"/>
  <c r="G338" i="12" s="1"/>
  <c r="P131" i="11"/>
  <c r="G343" i="12" s="1"/>
  <c r="P132" i="11"/>
  <c r="G340" i="12" s="1"/>
  <c r="P139" i="11"/>
  <c r="G158" i="12" s="1"/>
  <c r="P141" i="11"/>
  <c r="G263" i="12" s="1"/>
  <c r="P121" i="11"/>
  <c r="G265" i="12" s="1"/>
  <c r="P133" i="11"/>
  <c r="G130" i="12" s="1"/>
  <c r="P142" i="11"/>
  <c r="G111" i="12" s="1"/>
  <c r="P122" i="11"/>
  <c r="G316" i="12" s="1"/>
  <c r="P129" i="11"/>
  <c r="G286" i="12" s="1"/>
  <c r="P123" i="11"/>
  <c r="G318" i="12" s="1"/>
  <c r="P134" i="11"/>
  <c r="G322" i="12" s="1"/>
  <c r="P143" i="11"/>
  <c r="G347" i="12" s="1"/>
  <c r="P135" i="11"/>
  <c r="G162" i="12" s="1"/>
  <c r="P124" i="11"/>
  <c r="G355" i="12" s="1"/>
  <c r="P136" i="11"/>
  <c r="G294" i="12" s="1"/>
  <c r="P125" i="11"/>
  <c r="G325" i="12" s="1"/>
  <c r="P144" i="11"/>
  <c r="G105" i="12" s="1"/>
  <c r="P126" i="11"/>
  <c r="G320" i="12" s="1"/>
  <c r="P117" i="11"/>
  <c r="G31" i="12" s="1"/>
  <c r="P137" i="11"/>
  <c r="G201" i="12" s="1"/>
  <c r="P138" i="11"/>
  <c r="G203" i="12" s="1"/>
  <c r="P145" i="11"/>
  <c r="G357" i="12" s="1"/>
  <c r="P146" i="11"/>
  <c r="G326" i="12" s="1"/>
  <c r="P331" i="11"/>
  <c r="G166" i="12" s="1"/>
  <c r="P330" i="11"/>
  <c r="G81" i="12" s="1"/>
  <c r="P332" i="11"/>
  <c r="G89" i="12" s="1"/>
  <c r="P340" i="11"/>
  <c r="G363" i="12" s="1"/>
  <c r="P341" i="11"/>
  <c r="G274" i="12" s="1"/>
  <c r="P347" i="11"/>
  <c r="G270" i="12" s="1"/>
  <c r="P333" i="11"/>
  <c r="G287" i="12" s="1"/>
  <c r="P342" i="11"/>
  <c r="G300" i="12" s="1"/>
  <c r="P334" i="11"/>
  <c r="G314" i="12" s="1"/>
  <c r="P335" i="11"/>
  <c r="G276" i="12" s="1"/>
  <c r="P343" i="11"/>
  <c r="G264" i="12" s="1"/>
  <c r="P336" i="11"/>
  <c r="G329" i="12" s="1"/>
  <c r="P339" i="11"/>
  <c r="G134" i="12" s="1"/>
  <c r="P344" i="11"/>
  <c r="G178" i="12" s="1"/>
  <c r="P346" i="11"/>
  <c r="G109" i="12" s="1"/>
  <c r="P349" i="11"/>
  <c r="G272" i="12" s="1"/>
  <c r="P337" i="11"/>
  <c r="G362" i="12" s="1"/>
  <c r="P350" i="11"/>
  <c r="G259" i="12" s="1"/>
  <c r="P345" i="11"/>
  <c r="G364" i="12" s="1"/>
  <c r="P338" i="11"/>
  <c r="G138" i="12" s="1"/>
  <c r="P348" i="11"/>
  <c r="G365" i="12" s="1"/>
  <c r="P179" i="11"/>
  <c r="G304" i="12" s="1"/>
  <c r="P167" i="11"/>
  <c r="G308" i="12" s="1"/>
  <c r="P160" i="11"/>
  <c r="G210" i="12" s="1"/>
  <c r="P168" i="11"/>
  <c r="G151" i="12" s="1"/>
  <c r="P161" i="11"/>
  <c r="G135" i="12" s="1"/>
  <c r="P149" i="11"/>
  <c r="G24" i="12" s="1"/>
  <c r="P147" i="11"/>
  <c r="G29" i="12" s="1"/>
  <c r="P162" i="11"/>
  <c r="G282" i="12" s="1"/>
  <c r="P148" i="11"/>
  <c r="G98" i="12" s="1"/>
  <c r="P163" i="11"/>
  <c r="G145" i="12" s="1"/>
  <c r="P150" i="11"/>
  <c r="G277" i="12" s="1"/>
  <c r="P158" i="11"/>
  <c r="G28" i="12" s="1"/>
  <c r="P151" i="11"/>
  <c r="G349" i="12" s="1"/>
  <c r="P169" i="11"/>
  <c r="G164" i="12" s="1"/>
  <c r="P159" i="11"/>
  <c r="G129" i="12" s="1"/>
  <c r="P164" i="11"/>
  <c r="G124" i="12" s="1"/>
  <c r="P166" i="11"/>
  <c r="G87" i="12" s="1"/>
  <c r="P152" i="11"/>
  <c r="G99" i="12" s="1"/>
  <c r="P170" i="11"/>
  <c r="G152" i="12" s="1"/>
  <c r="P171" i="11"/>
  <c r="G123" i="12" s="1"/>
  <c r="P172" i="11"/>
  <c r="G331" i="12" s="1"/>
  <c r="P153" i="11"/>
  <c r="G71" i="12" s="1"/>
  <c r="P173" i="11"/>
  <c r="G315" i="12" s="1"/>
  <c r="P174" i="11"/>
  <c r="G344" i="12" s="1"/>
  <c r="P154" i="11"/>
  <c r="G39" i="12" s="1"/>
  <c r="P175" i="11"/>
  <c r="G128" i="12" s="1"/>
  <c r="P176" i="11"/>
  <c r="G116" i="12" s="1"/>
  <c r="P155" i="11"/>
  <c r="G280" i="12" s="1"/>
  <c r="P156" i="11"/>
  <c r="G25" i="12" s="1"/>
  <c r="P165" i="11"/>
  <c r="G337" i="12" s="1"/>
  <c r="P157" i="11"/>
  <c r="G100" i="12" s="1"/>
  <c r="P177" i="11"/>
  <c r="G262" i="12" s="1"/>
  <c r="P178" i="11"/>
  <c r="G336" i="12" s="1"/>
  <c r="P201" i="11"/>
  <c r="G144" i="12" s="1"/>
  <c r="P181" i="11"/>
  <c r="G334" i="12" s="1"/>
  <c r="P200" i="11"/>
  <c r="G279" i="12" s="1"/>
  <c r="P202" i="11"/>
  <c r="G107" i="12" s="1"/>
  <c r="P182" i="11"/>
  <c r="G223" i="12" s="1"/>
  <c r="P203" i="11"/>
  <c r="G131" i="12" s="1"/>
  <c r="P183" i="11"/>
  <c r="G358" i="12" s="1"/>
  <c r="P204" i="11"/>
  <c r="G359" i="12" s="1"/>
  <c r="P184" i="11"/>
  <c r="G342" i="12" s="1"/>
  <c r="P185" i="11"/>
  <c r="G333" i="12" s="1"/>
  <c r="P186" i="11"/>
  <c r="G136" i="12" s="1"/>
  <c r="P187" i="11"/>
  <c r="G125" i="12" s="1"/>
  <c r="P188" i="11"/>
  <c r="G115" i="12" s="1"/>
  <c r="P205" i="11"/>
  <c r="G291" i="12" s="1"/>
  <c r="P206" i="11"/>
  <c r="G305" i="12" s="1"/>
  <c r="P207" i="11"/>
  <c r="G360" i="12" s="1"/>
  <c r="P189" i="11"/>
  <c r="G269" i="12" s="1"/>
  <c r="P190" i="11"/>
  <c r="G293" i="12" s="1"/>
  <c r="P191" i="11"/>
  <c r="G146" i="12" s="1"/>
  <c r="P192" i="11"/>
  <c r="G281" i="12" s="1"/>
  <c r="P193" i="11"/>
  <c r="G121" i="12" s="1"/>
  <c r="P194" i="11"/>
  <c r="G216" i="12" s="1"/>
  <c r="P208" i="11"/>
  <c r="G335" i="12" s="1"/>
  <c r="P209" i="11"/>
  <c r="G150" i="12" s="1"/>
  <c r="P195" i="11"/>
  <c r="G283" i="12" s="1"/>
  <c r="P180" i="11"/>
  <c r="G38" i="12" s="1"/>
  <c r="P196" i="11"/>
  <c r="G332" i="12" s="1"/>
  <c r="P197" i="11"/>
  <c r="G328" i="12" s="1"/>
  <c r="P210" i="11"/>
  <c r="G114" i="12" s="1"/>
  <c r="P211" i="11"/>
  <c r="G137" i="12" s="1"/>
  <c r="P198" i="11"/>
  <c r="G229" i="12" s="1"/>
  <c r="P199" i="11"/>
  <c r="G139" i="12" s="1"/>
  <c r="P222" i="11"/>
  <c r="G159" i="12" s="1"/>
  <c r="P213" i="11"/>
  <c r="G204" i="12" s="1"/>
  <c r="P221" i="11"/>
  <c r="G143" i="12" s="1"/>
  <c r="P238" i="11"/>
  <c r="G191" i="12" s="1"/>
  <c r="P223" i="11"/>
  <c r="G175" i="12" s="1"/>
  <c r="P214" i="11"/>
  <c r="G219" i="12" s="1"/>
  <c r="P224" i="11"/>
  <c r="G285" i="12" s="1"/>
  <c r="P225" i="11"/>
  <c r="G170" i="12" s="1"/>
  <c r="P215" i="11"/>
  <c r="G197" i="12" s="1"/>
  <c r="P216" i="11"/>
  <c r="G161" i="12" s="1"/>
  <c r="P239" i="11"/>
  <c r="G188" i="12" s="1"/>
  <c r="P240" i="11"/>
  <c r="G177" i="12" s="1"/>
  <c r="P218" i="11"/>
  <c r="G215" i="12" s="1"/>
  <c r="P217" i="11"/>
  <c r="G224" i="12" s="1"/>
  <c r="P219" i="11"/>
  <c r="G206" i="12" s="1"/>
  <c r="P231" i="11"/>
  <c r="G73" i="12" s="1"/>
  <c r="P241" i="11"/>
  <c r="G220" i="12" s="1"/>
  <c r="P212" i="11"/>
  <c r="G78" i="12" s="1"/>
  <c r="P232" i="11"/>
  <c r="G198" i="12" s="1"/>
  <c r="P220" i="11"/>
  <c r="G72" i="12" s="1"/>
  <c r="P226" i="11"/>
  <c r="G301" i="12" s="1"/>
  <c r="P233" i="11"/>
  <c r="G183" i="12" s="1"/>
  <c r="P234" i="11"/>
  <c r="G237" i="12" s="1"/>
  <c r="P227" i="11"/>
  <c r="G346" i="12" s="1"/>
  <c r="P228" i="11"/>
  <c r="G249" i="12" s="1"/>
  <c r="P229" i="11"/>
  <c r="G313" i="12" s="1"/>
  <c r="P230" i="11"/>
  <c r="G250" i="12" s="1"/>
  <c r="P235" i="11"/>
  <c r="G217" i="12" s="1"/>
  <c r="P236" i="11"/>
  <c r="G361" i="12" s="1"/>
  <c r="P237" i="11"/>
  <c r="G251" i="12" s="1"/>
  <c r="P315" i="11"/>
  <c r="G339" i="12" s="1"/>
  <c r="P323" i="11"/>
  <c r="G227" i="12" s="1"/>
  <c r="P322" i="11"/>
  <c r="G190" i="12" s="1"/>
  <c r="P324" i="11"/>
  <c r="G271" i="12" s="1"/>
  <c r="P316" i="11"/>
  <c r="G108" i="12" s="1"/>
  <c r="P317" i="11"/>
  <c r="G221" i="12" s="1"/>
  <c r="P319" i="11"/>
  <c r="G256" i="12" s="1"/>
  <c r="P318" i="11"/>
  <c r="G255" i="12" s="1"/>
  <c r="P320" i="11"/>
  <c r="G213" i="12" s="1"/>
  <c r="P321" i="11"/>
  <c r="G295" i="12" s="1"/>
  <c r="P325" i="11"/>
  <c r="G122" i="12" s="1"/>
  <c r="P314" i="11"/>
  <c r="G79" i="12" s="1"/>
  <c r="P244" i="11"/>
  <c r="G209" i="12" s="1"/>
  <c r="P250" i="11"/>
  <c r="G208" i="12" s="1"/>
  <c r="P245" i="11"/>
  <c r="G211" i="12" s="1"/>
  <c r="P247" i="11"/>
  <c r="G165" i="12" s="1"/>
  <c r="P242" i="11"/>
  <c r="G90" i="12" s="1"/>
  <c r="P246" i="11"/>
  <c r="G317" i="12" s="1"/>
  <c r="P243" i="11"/>
  <c r="G273" i="12" s="1"/>
  <c r="P248" i="11"/>
  <c r="G267" i="12" s="1"/>
  <c r="P251" i="11"/>
  <c r="G186" i="12" s="1"/>
  <c r="P249" i="11"/>
  <c r="G297" i="12" s="1"/>
  <c r="P256" i="11"/>
  <c r="G225" i="12" s="1"/>
  <c r="P253" i="11"/>
  <c r="G288" i="12" s="1"/>
  <c r="P260" i="11"/>
  <c r="G160" i="12" s="1"/>
  <c r="P257" i="11"/>
  <c r="G173" i="12" s="1"/>
  <c r="P258" i="11"/>
  <c r="G193" i="12" s="1"/>
  <c r="P252" i="11"/>
  <c r="G101" i="12" s="1"/>
  <c r="P254" i="11"/>
  <c r="G302" i="12" s="1"/>
  <c r="P255" i="11"/>
  <c r="G181" i="12" s="1"/>
  <c r="P259" i="11"/>
  <c r="G327" i="12" s="1"/>
  <c r="P261" i="11"/>
  <c r="G261" i="12" s="1"/>
  <c r="P326" i="11"/>
  <c r="G94" i="12" s="1"/>
  <c r="K250" i="12" l="1"/>
  <c r="K257" i="12"/>
  <c r="N194" i="11"/>
  <c r="F216" i="12" s="1"/>
  <c r="K216" i="12" s="1"/>
  <c r="N227" i="11"/>
  <c r="F346" i="12" s="1"/>
  <c r="K346" i="12" s="1"/>
  <c r="N131" i="11"/>
  <c r="F343" i="12" s="1"/>
  <c r="K343" i="12" s="1"/>
  <c r="N163" i="11"/>
  <c r="F145" i="12" s="1"/>
  <c r="K145" i="12" s="1"/>
  <c r="N75" i="11"/>
  <c r="F168" i="12" s="1"/>
  <c r="K168" i="12" s="1"/>
  <c r="N211" i="11"/>
  <c r="F137" i="12" s="1"/>
  <c r="K137" i="12" s="1"/>
  <c r="N309" i="11"/>
  <c r="F68" i="12" s="1"/>
  <c r="K68" i="12" s="1"/>
  <c r="N301" i="11"/>
  <c r="F103" i="12" s="1"/>
  <c r="K103" i="12" s="1"/>
  <c r="N279" i="11"/>
  <c r="F30" i="12" s="1"/>
  <c r="K30" i="12" s="1"/>
  <c r="N35" i="11"/>
  <c r="F212" i="12" s="1"/>
  <c r="K212" i="12" s="1"/>
  <c r="N168" i="11"/>
  <c r="F151" i="12" s="1"/>
  <c r="K151" i="12" s="1"/>
  <c r="N58" i="11"/>
  <c r="F238" i="12" s="1"/>
  <c r="K238" i="12" s="1"/>
  <c r="N139" i="11"/>
  <c r="F158" i="12" s="1"/>
  <c r="N334" i="11"/>
  <c r="F314" i="12" s="1"/>
  <c r="K314" i="12" s="1"/>
  <c r="N324" i="11"/>
  <c r="F271" i="12" s="1"/>
  <c r="K271" i="12" s="1"/>
  <c r="N243" i="11"/>
  <c r="F273" i="12" s="1"/>
  <c r="K273" i="12" s="1"/>
  <c r="N235" i="11"/>
  <c r="F217" i="12" s="1"/>
  <c r="K217" i="12" s="1"/>
  <c r="N202" i="11"/>
  <c r="F107" i="12" s="1"/>
  <c r="K107" i="12" s="1"/>
  <c r="N262" i="11"/>
  <c r="F35" i="12" s="1"/>
  <c r="K35" i="12" s="1"/>
  <c r="N329" i="11"/>
  <c r="F289" i="12" s="1"/>
  <c r="K289" i="12" s="1"/>
  <c r="N332" i="11"/>
  <c r="F89" i="12" s="1"/>
  <c r="K89" i="12" s="1"/>
  <c r="N184" i="11"/>
  <c r="F342" i="12" s="1"/>
  <c r="K342" i="12" s="1"/>
  <c r="N17" i="11"/>
  <c r="F95" i="12" s="1"/>
  <c r="K95" i="12" s="1"/>
  <c r="N299" i="11"/>
  <c r="F253" i="12" s="1"/>
  <c r="K253" i="12" s="1"/>
  <c r="N266" i="11"/>
  <c r="F53" i="12" s="1"/>
  <c r="K53" i="12" s="1"/>
  <c r="N209" i="11"/>
  <c r="F150" i="12" s="1"/>
  <c r="K150" i="12" s="1"/>
  <c r="N129" i="11"/>
  <c r="F286" i="12" s="1"/>
  <c r="K286" i="12" s="1"/>
  <c r="N73" i="11"/>
  <c r="F69" i="12" s="1"/>
  <c r="K69" i="12" s="1"/>
  <c r="N159" i="11"/>
  <c r="F129" i="12" s="1"/>
  <c r="K129" i="12" s="1"/>
  <c r="N346" i="11"/>
  <c r="F109" i="12" s="1"/>
  <c r="K109" i="12" s="1"/>
  <c r="N271" i="11"/>
  <c r="F49" i="12" s="1"/>
  <c r="K49" i="12" s="1"/>
  <c r="N216" i="11"/>
  <c r="F161" i="12" s="1"/>
  <c r="K161" i="12" s="1"/>
  <c r="N152" i="11"/>
  <c r="F99" i="12" s="1"/>
  <c r="N88" i="11"/>
  <c r="F110" i="12" s="1"/>
  <c r="K110" i="12" s="1"/>
  <c r="N23" i="11"/>
  <c r="F147" i="12" s="1"/>
  <c r="K147" i="12" s="1"/>
  <c r="N54" i="11"/>
  <c r="F133" i="12" s="1"/>
  <c r="K133" i="12" s="1"/>
  <c r="N312" i="11"/>
  <c r="F93" i="12" s="1"/>
  <c r="K93" i="12" s="1"/>
  <c r="N247" i="11"/>
  <c r="F165" i="12" s="1"/>
  <c r="K165" i="12" s="1"/>
  <c r="N181" i="11"/>
  <c r="F334" i="12" s="1"/>
  <c r="K334" i="12" s="1"/>
  <c r="N118" i="11"/>
  <c r="F157" i="12" s="1"/>
  <c r="N53" i="11"/>
  <c r="N338" i="11"/>
  <c r="F138" i="12" s="1"/>
  <c r="K138" i="12" s="1"/>
  <c r="N264" i="11"/>
  <c r="F64" i="12" s="1"/>
  <c r="K64" i="12" s="1"/>
  <c r="N221" i="11"/>
  <c r="F143" i="12" s="1"/>
  <c r="K143" i="12" s="1"/>
  <c r="N157" i="11"/>
  <c r="F100" i="12" s="1"/>
  <c r="N93" i="11"/>
  <c r="F112" i="12" s="1"/>
  <c r="K112" i="12" s="1"/>
  <c r="N29" i="11"/>
  <c r="F231" i="12" s="1"/>
  <c r="K231" i="12" s="1"/>
  <c r="N325" i="11"/>
  <c r="F122" i="12" s="1"/>
  <c r="K122" i="12" s="1"/>
  <c r="N252" i="11"/>
  <c r="F101" i="12" s="1"/>
  <c r="K101" i="12" s="1"/>
  <c r="N187" i="11"/>
  <c r="F125" i="12" s="1"/>
  <c r="K125" i="12" s="1"/>
  <c r="N124" i="11"/>
  <c r="F355" i="12" s="1"/>
  <c r="N59" i="11"/>
  <c r="F234" i="12" s="1"/>
  <c r="K234" i="12" s="1"/>
  <c r="N269" i="11"/>
  <c r="F46" i="12" s="1"/>
  <c r="K46" i="12" s="1"/>
  <c r="N226" i="11"/>
  <c r="F301" i="12" s="1"/>
  <c r="K301" i="12" s="1"/>
  <c r="N162" i="11"/>
  <c r="F282" i="12" s="1"/>
  <c r="K282" i="12" s="1"/>
  <c r="N98" i="11"/>
  <c r="F243" i="12" s="1"/>
  <c r="K243" i="12" s="1"/>
  <c r="N34" i="11"/>
  <c r="F298" i="12" s="1"/>
  <c r="K298" i="12" s="1"/>
  <c r="N217" i="11"/>
  <c r="F224" i="12" s="1"/>
  <c r="K224" i="12" s="1"/>
  <c r="N272" i="11"/>
  <c r="F56" i="12" s="1"/>
  <c r="K56" i="12" s="1"/>
  <c r="N137" i="11"/>
  <c r="F201" i="12" s="1"/>
  <c r="K201" i="12" s="1"/>
  <c r="N267" i="11"/>
  <c r="F34" i="12" s="1"/>
  <c r="K34" i="12" s="1"/>
  <c r="N160" i="11"/>
  <c r="F210" i="12" s="1"/>
  <c r="K210" i="12" s="1"/>
  <c r="N101" i="11"/>
  <c r="F126" i="12" s="1"/>
  <c r="K126" i="12" s="1"/>
  <c r="N273" i="11"/>
  <c r="F43" i="12" s="1"/>
  <c r="K43" i="12" s="1"/>
  <c r="N305" i="11"/>
  <c r="F254" i="12" s="1"/>
  <c r="N97" i="11"/>
  <c r="F196" i="12" s="1"/>
  <c r="K196" i="12" s="1"/>
  <c r="N10" i="11"/>
  <c r="F351" i="12" s="1"/>
  <c r="K351" i="12" s="1"/>
  <c r="N241" i="11"/>
  <c r="F220" i="12" s="1"/>
  <c r="K220" i="12" s="1"/>
  <c r="N248" i="11"/>
  <c r="F267" i="12" s="1"/>
  <c r="K267" i="12" s="1"/>
  <c r="N171" i="11"/>
  <c r="F123" i="12" s="1"/>
  <c r="K123" i="12" s="1"/>
  <c r="N89" i="11"/>
  <c r="F155" i="12" s="1"/>
  <c r="K155" i="12" s="1"/>
  <c r="N12" i="11"/>
  <c r="F169" i="12" s="1"/>
  <c r="K169" i="12" s="1"/>
  <c r="N151" i="11"/>
  <c r="F349" i="12" s="1"/>
  <c r="K349" i="12" s="1"/>
  <c r="N333" i="11"/>
  <c r="F287" i="12" s="1"/>
  <c r="K287" i="12" s="1"/>
  <c r="N285" i="11"/>
  <c r="F33" i="12" s="1"/>
  <c r="K33" i="12" s="1"/>
  <c r="N208" i="11"/>
  <c r="F335" i="12" s="1"/>
  <c r="K335" i="12" s="1"/>
  <c r="N144" i="11"/>
  <c r="F105" i="12" s="1"/>
  <c r="K105" i="12" s="1"/>
  <c r="N81" i="11"/>
  <c r="F141" i="12" s="1"/>
  <c r="K141" i="12" s="1"/>
  <c r="N16" i="11"/>
  <c r="F153" i="12" s="1"/>
  <c r="K153" i="12" s="1"/>
  <c r="N46" i="11"/>
  <c r="F61" i="12" s="1"/>
  <c r="K61" i="12" s="1"/>
  <c r="N304" i="11"/>
  <c r="F222" i="12" s="1"/>
  <c r="K222" i="12" s="1"/>
  <c r="N238" i="11"/>
  <c r="F191" i="12" s="1"/>
  <c r="K191" i="12" s="1"/>
  <c r="N176" i="11"/>
  <c r="F116" i="12" s="1"/>
  <c r="K116" i="12" s="1"/>
  <c r="N111" i="11"/>
  <c r="F232" i="12" s="1"/>
  <c r="K232" i="12" s="1"/>
  <c r="N64" i="11"/>
  <c r="F92" i="12" s="1"/>
  <c r="K92" i="12" s="1"/>
  <c r="N343" i="11"/>
  <c r="F264" i="12" s="1"/>
  <c r="K264" i="12" s="1"/>
  <c r="N290" i="11"/>
  <c r="F36" i="12" s="1"/>
  <c r="K36" i="12" s="1"/>
  <c r="N213" i="11"/>
  <c r="F204" i="12" s="1"/>
  <c r="K204" i="12" s="1"/>
  <c r="N149" i="11"/>
  <c r="F24" i="12" s="1"/>
  <c r="K24" i="12" s="1"/>
  <c r="N85" i="11"/>
  <c r="F172" i="12" s="1"/>
  <c r="K172" i="12" s="1"/>
  <c r="N21" i="11"/>
  <c r="F228" i="12" s="1"/>
  <c r="K228" i="12" s="1"/>
  <c r="N310" i="11"/>
  <c r="F118" i="12" s="1"/>
  <c r="K118" i="12" s="1"/>
  <c r="N245" i="11"/>
  <c r="F211" i="12" s="1"/>
  <c r="K211" i="12" s="1"/>
  <c r="N205" i="11"/>
  <c r="F291" i="12" s="1"/>
  <c r="K291" i="12" s="1"/>
  <c r="N104" i="11"/>
  <c r="F258" i="12" s="1"/>
  <c r="K258" i="12" s="1"/>
  <c r="N51" i="11"/>
  <c r="F149" i="12" s="1"/>
  <c r="K149" i="12" s="1"/>
  <c r="N292" i="11"/>
  <c r="F50" i="12" s="1"/>
  <c r="K50" i="12" s="1"/>
  <c r="N218" i="11"/>
  <c r="F215" i="12" s="1"/>
  <c r="K215" i="12" s="1"/>
  <c r="N154" i="11"/>
  <c r="F39" i="12" s="1"/>
  <c r="K39" i="12" s="1"/>
  <c r="N90" i="11"/>
  <c r="F187" i="12" s="1"/>
  <c r="K187" i="12" s="1"/>
  <c r="N26" i="11"/>
  <c r="F192" i="12" s="1"/>
  <c r="K192" i="12" s="1"/>
  <c r="N250" i="11"/>
  <c r="F208" i="12" s="1"/>
  <c r="K208" i="12" s="1"/>
  <c r="N303" i="11"/>
  <c r="F239" i="12" s="1"/>
  <c r="K239" i="12" s="1"/>
  <c r="N77" i="11"/>
  <c r="F200" i="12" s="1"/>
  <c r="K200" i="12" s="1"/>
  <c r="N244" i="11"/>
  <c r="F209" i="12" s="1"/>
  <c r="K209" i="12" s="1"/>
  <c r="N82" i="11"/>
  <c r="F120" i="12" s="1"/>
  <c r="K120" i="12" s="1"/>
  <c r="N189" i="11"/>
  <c r="F269" i="12" s="1"/>
  <c r="K269" i="12" s="1"/>
  <c r="N260" i="11"/>
  <c r="F160" i="12" s="1"/>
  <c r="K160" i="12" s="1"/>
  <c r="N234" i="11"/>
  <c r="F237" i="12" s="1"/>
  <c r="K237" i="12" s="1"/>
  <c r="N277" i="11"/>
  <c r="F58" i="12" s="1"/>
  <c r="K58" i="12" s="1"/>
  <c r="N274" i="11"/>
  <c r="F45" i="12" s="1"/>
  <c r="K45" i="12" s="1"/>
  <c r="N56" i="11"/>
  <c r="F154" i="12" s="1"/>
  <c r="K154" i="12" s="1"/>
  <c r="N327" i="11"/>
  <c r="F352" i="12" s="1"/>
  <c r="K352" i="12" s="1"/>
  <c r="N200" i="11"/>
  <c r="F279" i="12" s="1"/>
  <c r="K279" i="12" s="1"/>
  <c r="N207" i="11"/>
  <c r="F360" i="12" s="1"/>
  <c r="N114" i="11"/>
  <c r="F284" i="12" s="1"/>
  <c r="K284" i="12" s="1"/>
  <c r="N48" i="11"/>
  <c r="F83" i="12" s="1"/>
  <c r="K83" i="12" s="1"/>
  <c r="N284" i="11"/>
  <c r="F21" i="12" s="1"/>
  <c r="N143" i="11"/>
  <c r="F347" i="12" s="1"/>
  <c r="K347" i="12" s="1"/>
  <c r="N328" i="11"/>
  <c r="F323" i="12" s="1"/>
  <c r="K323" i="12" s="1"/>
  <c r="N275" i="11"/>
  <c r="F22" i="12" s="1"/>
  <c r="K22" i="12" s="1"/>
  <c r="N199" i="11"/>
  <c r="F139" i="12" s="1"/>
  <c r="K139" i="12" s="1"/>
  <c r="N136" i="11"/>
  <c r="F294" i="12" s="1"/>
  <c r="K294" i="12" s="1"/>
  <c r="N72" i="11"/>
  <c r="F97" i="12" s="1"/>
  <c r="N11" i="11"/>
  <c r="F319" i="12" s="1"/>
  <c r="K319" i="12" s="1"/>
  <c r="N39" i="11"/>
  <c r="F214" i="12" s="1"/>
  <c r="K214" i="12" s="1"/>
  <c r="N341" i="11"/>
  <c r="F274" i="12" s="1"/>
  <c r="K274" i="12" s="1"/>
  <c r="N281" i="11"/>
  <c r="F55" i="12" s="1"/>
  <c r="K55" i="12" s="1"/>
  <c r="N204" i="11"/>
  <c r="F359" i="12" s="1"/>
  <c r="N141" i="11"/>
  <c r="F263" i="12" s="1"/>
  <c r="K263" i="12" s="1"/>
  <c r="N78" i="11"/>
  <c r="F348" i="12" s="1"/>
  <c r="K348" i="12" s="1"/>
  <c r="N13" i="11"/>
  <c r="F44" i="12" s="1"/>
  <c r="K44" i="12" s="1"/>
  <c r="N302" i="11"/>
  <c r="F199" i="12" s="1"/>
  <c r="K199" i="12" s="1"/>
  <c r="N236" i="11"/>
  <c r="F361" i="12" s="1"/>
  <c r="N174" i="11"/>
  <c r="F344" i="12" s="1"/>
  <c r="K344" i="12" s="1"/>
  <c r="N109" i="11"/>
  <c r="F248" i="12" s="1"/>
  <c r="N44" i="11"/>
  <c r="F341" i="12" s="1"/>
  <c r="K341" i="12" s="1"/>
  <c r="N348" i="11"/>
  <c r="F365" i="12" s="1"/>
  <c r="N287" i="11"/>
  <c r="F66" i="12" s="1"/>
  <c r="K66" i="12" s="1"/>
  <c r="N210" i="11"/>
  <c r="F114" i="12" s="1"/>
  <c r="K114" i="12" s="1"/>
  <c r="N146" i="11"/>
  <c r="F326" i="12" s="1"/>
  <c r="K326" i="12" s="1"/>
  <c r="N83" i="11"/>
  <c r="F57" i="12" s="1"/>
  <c r="K57" i="12" s="1"/>
  <c r="N18" i="11"/>
  <c r="F324" i="12" s="1"/>
  <c r="K324" i="12" s="1"/>
  <c r="N65" i="11"/>
  <c r="F119" i="12" s="1"/>
  <c r="K119" i="12" s="1"/>
  <c r="N317" i="11"/>
  <c r="F221" i="12" s="1"/>
  <c r="K221" i="12" s="1"/>
  <c r="N257" i="11"/>
  <c r="F173" i="12" s="1"/>
  <c r="K173" i="12" s="1"/>
  <c r="N179" i="11"/>
  <c r="F304" i="12" s="1"/>
  <c r="K304" i="12" s="1"/>
  <c r="N177" i="11"/>
  <c r="F262" i="12" s="1"/>
  <c r="K262" i="12" s="1"/>
  <c r="N112" i="11"/>
  <c r="F235" i="12" s="1"/>
  <c r="K235" i="12" s="1"/>
  <c r="N298" i="11"/>
  <c r="F102" i="12" s="1"/>
  <c r="K102" i="12" s="1"/>
  <c r="N232" i="11"/>
  <c r="F198" i="12" s="1"/>
  <c r="K198" i="12" s="1"/>
  <c r="N170" i="11"/>
  <c r="F152" i="12" s="1"/>
  <c r="K152" i="12" s="1"/>
  <c r="N105" i="11"/>
  <c r="F350" i="12" s="1"/>
  <c r="K350" i="12" s="1"/>
  <c r="N40" i="11"/>
  <c r="F353" i="12" s="1"/>
  <c r="N80" i="11"/>
  <c r="F63" i="12" s="1"/>
  <c r="K63" i="12" s="1"/>
  <c r="N197" i="11"/>
  <c r="F328" i="12" s="1"/>
  <c r="K328" i="12" s="1"/>
  <c r="N175" i="11"/>
  <c r="F128" i="12" s="1"/>
  <c r="K128" i="12" s="1"/>
  <c r="N140" i="11"/>
  <c r="F356" i="12" s="1"/>
  <c r="K356" i="12" s="1"/>
  <c r="N115" i="11"/>
  <c r="F268" i="12" s="1"/>
  <c r="K268" i="12" s="1"/>
  <c r="N24" i="11"/>
  <c r="F242" i="12" s="1"/>
  <c r="K242" i="12" s="1"/>
  <c r="N153" i="11"/>
  <c r="F71" i="12" s="1"/>
  <c r="K71" i="12" s="1"/>
  <c r="N103" i="11"/>
  <c r="F260" i="12" s="1"/>
  <c r="K260" i="12" s="1"/>
  <c r="N224" i="11"/>
  <c r="F285" i="12" s="1"/>
  <c r="K285" i="12" s="1"/>
  <c r="N62" i="11"/>
  <c r="F171" i="12" s="1"/>
  <c r="K171" i="12" s="1"/>
  <c r="N322" i="11"/>
  <c r="F190" i="12" s="1"/>
  <c r="K190" i="12" s="1"/>
  <c r="N126" i="11"/>
  <c r="F320" i="12" s="1"/>
  <c r="K320" i="12" s="1"/>
  <c r="N61" i="11"/>
  <c r="F303" i="12" s="1"/>
  <c r="K303" i="12" s="1"/>
  <c r="N347" i="11"/>
  <c r="F270" i="12" s="1"/>
  <c r="K270" i="12" s="1"/>
  <c r="N295" i="11"/>
  <c r="F82" i="12" s="1"/>
  <c r="K82" i="12" s="1"/>
  <c r="N167" i="11"/>
  <c r="F308" i="12" s="1"/>
  <c r="K308" i="12" s="1"/>
  <c r="N37" i="11"/>
  <c r="F156" i="12" s="1"/>
  <c r="N195" i="11"/>
  <c r="F283" i="12" s="1"/>
  <c r="K283" i="12" s="1"/>
  <c r="N300" i="11"/>
  <c r="F60" i="12" s="1"/>
  <c r="K60" i="12" s="1"/>
  <c r="N42" i="11"/>
  <c r="F290" i="12" s="1"/>
  <c r="K290" i="12" s="1"/>
  <c r="N225" i="11"/>
  <c r="F170" i="12" s="1"/>
  <c r="K170" i="12" s="1"/>
  <c r="N215" i="11"/>
  <c r="F197" i="12" s="1"/>
  <c r="K197" i="12" s="1"/>
  <c r="N315" i="11"/>
  <c r="F339" i="12" s="1"/>
  <c r="K339" i="12" s="1"/>
  <c r="N276" i="11"/>
  <c r="F37" i="12" s="1"/>
  <c r="K37" i="12" s="1"/>
  <c r="N161" i="11"/>
  <c r="F135" i="12" s="1"/>
  <c r="K135" i="12" s="1"/>
  <c r="N33" i="11"/>
  <c r="F148" i="12" s="1"/>
  <c r="K148" i="12" s="1"/>
  <c r="N286" i="11"/>
  <c r="F41" i="12" s="1"/>
  <c r="K41" i="12" s="1"/>
  <c r="N239" i="11"/>
  <c r="F188" i="12" s="1"/>
  <c r="K188" i="12" s="1"/>
  <c r="N135" i="11"/>
  <c r="F162" i="12" s="1"/>
  <c r="K162" i="12" s="1"/>
  <c r="N316" i="11"/>
  <c r="F108" i="12" s="1"/>
  <c r="K108" i="12" s="1"/>
  <c r="N256" i="11"/>
  <c r="F225" i="12" s="1"/>
  <c r="K225" i="12" s="1"/>
  <c r="N191" i="11"/>
  <c r="F146" i="12" s="1"/>
  <c r="K146" i="12" s="1"/>
  <c r="N128" i="11"/>
  <c r="F330" i="12" s="1"/>
  <c r="K330" i="12" s="1"/>
  <c r="N63" i="11"/>
  <c r="F75" i="12" s="1"/>
  <c r="K75" i="12" s="1"/>
  <c r="N31" i="11"/>
  <c r="F96" i="12" s="1"/>
  <c r="K96" i="12" s="1"/>
  <c r="N87" i="11"/>
  <c r="F189" i="12" s="1"/>
  <c r="K189" i="12" s="1"/>
  <c r="N265" i="11"/>
  <c r="F48" i="12" s="1"/>
  <c r="K48" i="12" s="1"/>
  <c r="N222" i="11"/>
  <c r="F159" i="12" s="1"/>
  <c r="K159" i="12" s="1"/>
  <c r="N158" i="11"/>
  <c r="F28" i="12" s="1"/>
  <c r="K28" i="12" s="1"/>
  <c r="N94" i="11"/>
  <c r="F174" i="12" s="1"/>
  <c r="K174" i="12" s="1"/>
  <c r="N30" i="11"/>
  <c r="F218" i="12" s="1"/>
  <c r="K218" i="12" s="1"/>
  <c r="N321" i="11"/>
  <c r="F295" i="12" s="1"/>
  <c r="K295" i="12" s="1"/>
  <c r="N261" i="11"/>
  <c r="F261" i="12" s="1"/>
  <c r="K261" i="12" s="1"/>
  <c r="N196" i="11"/>
  <c r="F332" i="12" s="1"/>
  <c r="K332" i="12" s="1"/>
  <c r="N133" i="11"/>
  <c r="F130" i="12" s="1"/>
  <c r="K130" i="12" s="1"/>
  <c r="N69" i="11"/>
  <c r="F241" i="12" s="1"/>
  <c r="K241" i="12" s="1"/>
  <c r="N95" i="11"/>
  <c r="F233" i="12" s="1"/>
  <c r="K233" i="12" s="1"/>
  <c r="N293" i="11"/>
  <c r="F23" i="12" s="1"/>
  <c r="K23" i="12" s="1"/>
  <c r="N228" i="11"/>
  <c r="F249" i="12" s="1"/>
  <c r="K249" i="12" s="1"/>
  <c r="N166" i="11"/>
  <c r="F87" i="12" s="1"/>
  <c r="K87" i="12" s="1"/>
  <c r="N100" i="11"/>
  <c r="F246" i="12" s="1"/>
  <c r="K246" i="12" s="1"/>
  <c r="N36" i="11"/>
  <c r="F230" i="12" s="1"/>
  <c r="K230" i="12" s="1"/>
  <c r="N330" i="11"/>
  <c r="F81" i="12" s="1"/>
  <c r="K81" i="12" s="1"/>
  <c r="N278" i="11"/>
  <c r="F54" i="12" s="1"/>
  <c r="K54" i="12" s="1"/>
  <c r="N201" i="11"/>
  <c r="F144" i="12" s="1"/>
  <c r="K144" i="12" s="1"/>
  <c r="N138" i="11"/>
  <c r="F203" i="12" s="1"/>
  <c r="K203" i="12" s="1"/>
  <c r="N74" i="11"/>
  <c r="F142" i="12" s="1"/>
  <c r="K142" i="12" s="1"/>
  <c r="N198" i="11"/>
  <c r="F229" i="12" s="1"/>
  <c r="K229" i="12" s="1"/>
  <c r="N326" i="11"/>
  <c r="F94" i="12" s="1"/>
  <c r="K94" i="12" s="1"/>
  <c r="N134" i="11"/>
  <c r="F322" i="12" s="1"/>
  <c r="K322" i="12" s="1"/>
  <c r="N237" i="11"/>
  <c r="F251" i="12" s="1"/>
  <c r="N340" i="11"/>
  <c r="F363" i="12" s="1"/>
  <c r="N169" i="11"/>
  <c r="F164" i="12" s="1"/>
  <c r="K164" i="12" s="1"/>
  <c r="N96" i="11"/>
  <c r="F307" i="12" s="1"/>
  <c r="K307" i="12" s="1"/>
  <c r="N254" i="11"/>
  <c r="F302" i="12" s="1"/>
  <c r="K302" i="12" s="1"/>
  <c r="N229" i="11"/>
  <c r="F313" i="12" s="1"/>
  <c r="K313" i="12" s="1"/>
  <c r="N320" i="11"/>
  <c r="F213" i="12" s="1"/>
  <c r="K213" i="12" s="1"/>
  <c r="N132" i="11"/>
  <c r="F340" i="12" s="1"/>
  <c r="K340" i="12" s="1"/>
  <c r="N172" i="11"/>
  <c r="F331" i="12" s="1"/>
  <c r="K331" i="12" s="1"/>
  <c r="N145" i="11"/>
  <c r="F357" i="12" s="1"/>
  <c r="N342" i="11"/>
  <c r="F300" i="12" s="1"/>
  <c r="K300" i="12" s="1"/>
  <c r="N297" i="11"/>
  <c r="F77" i="12" s="1"/>
  <c r="K77" i="12" s="1"/>
  <c r="N231" i="11"/>
  <c r="F73" i="12" s="1"/>
  <c r="K73" i="12" s="1"/>
  <c r="N121" i="11"/>
  <c r="F265" i="12" s="1"/>
  <c r="K265" i="12" s="1"/>
  <c r="N349" i="11"/>
  <c r="F272" i="12" s="1"/>
  <c r="K272" i="12" s="1"/>
  <c r="N233" i="11"/>
  <c r="F183" i="12" s="1"/>
  <c r="K183" i="12" s="1"/>
  <c r="N223" i="11"/>
  <c r="F175" i="12" s="1"/>
  <c r="K175" i="12" s="1"/>
  <c r="N127" i="11"/>
  <c r="F140" i="12" s="1"/>
  <c r="K140" i="12" s="1"/>
  <c r="N282" i="11"/>
  <c r="F65" i="12" s="1"/>
  <c r="N249" i="11"/>
  <c r="F297" i="12" s="1"/>
  <c r="K297" i="12" s="1"/>
  <c r="N183" i="11"/>
  <c r="F358" i="12" s="1"/>
  <c r="N120" i="11"/>
  <c r="F338" i="12" s="1"/>
  <c r="K338" i="12" s="1"/>
  <c r="N55" i="11"/>
  <c r="F179" i="12" s="1"/>
  <c r="K179" i="12" s="1"/>
  <c r="N22" i="11"/>
  <c r="F74" i="12" s="1"/>
  <c r="K74" i="12" s="1"/>
  <c r="N71" i="11"/>
  <c r="F106" i="12" s="1"/>
  <c r="K106" i="12" s="1"/>
  <c r="N291" i="11"/>
  <c r="F67" i="12" s="1"/>
  <c r="K67" i="12" s="1"/>
  <c r="N214" i="11"/>
  <c r="F219" i="12" s="1"/>
  <c r="K219" i="12" s="1"/>
  <c r="N150" i="11"/>
  <c r="F277" i="12" s="1"/>
  <c r="K277" i="12" s="1"/>
  <c r="N86" i="11"/>
  <c r="F180" i="12" s="1"/>
  <c r="K180" i="12" s="1"/>
  <c r="N25" i="11"/>
  <c r="F113" i="12" s="1"/>
  <c r="K113" i="12" s="1"/>
  <c r="N314" i="11"/>
  <c r="F79" i="12" s="1"/>
  <c r="K79" i="12" s="1"/>
  <c r="N253" i="11"/>
  <c r="F288" i="12" s="1"/>
  <c r="K288" i="12" s="1"/>
  <c r="N188" i="11"/>
  <c r="F115" i="12" s="1"/>
  <c r="K115" i="12" s="1"/>
  <c r="N125" i="11"/>
  <c r="F325" i="12" s="1"/>
  <c r="K325" i="12" s="1"/>
  <c r="N60" i="11"/>
  <c r="F207" i="12" s="1"/>
  <c r="K207" i="12" s="1"/>
  <c r="N345" i="11"/>
  <c r="F364" i="12" s="1"/>
  <c r="N263" i="11"/>
  <c r="F52" i="12" s="1"/>
  <c r="K52" i="12" s="1"/>
  <c r="N220" i="11"/>
  <c r="F72" i="12" s="1"/>
  <c r="K72" i="12" s="1"/>
  <c r="N156" i="11"/>
  <c r="F25" i="12" s="1"/>
  <c r="K25" i="12" s="1"/>
  <c r="N92" i="11"/>
  <c r="F296" i="12" s="1"/>
  <c r="K296" i="12" s="1"/>
  <c r="N28" i="11"/>
  <c r="F309" i="12" s="1"/>
  <c r="K309" i="12" s="1"/>
  <c r="N318" i="11"/>
  <c r="F255" i="12" s="1"/>
  <c r="N258" i="11"/>
  <c r="F193" i="12" s="1"/>
  <c r="K193" i="12" s="1"/>
  <c r="N193" i="11"/>
  <c r="F121" i="12" s="1"/>
  <c r="K121" i="12" s="1"/>
  <c r="N130" i="11"/>
  <c r="F70" i="12" s="1"/>
  <c r="K70" i="12" s="1"/>
  <c r="N66" i="11"/>
  <c r="F76" i="12" s="1"/>
  <c r="K76" i="12" s="1"/>
  <c r="N6" i="11"/>
  <c r="F88" i="12" s="1"/>
  <c r="K88" i="12" s="1"/>
  <c r="N339" i="11"/>
  <c r="F134" i="12" s="1"/>
  <c r="K134" i="12" s="1"/>
  <c r="N294" i="11"/>
  <c r="F51" i="12" s="1"/>
  <c r="K51" i="12" s="1"/>
  <c r="N344" i="11"/>
  <c r="F178" i="12" s="1"/>
  <c r="K178" i="12" s="1"/>
  <c r="N45" i="11"/>
  <c r="F275" i="12" s="1"/>
  <c r="K275" i="12" s="1"/>
  <c r="N203" i="11"/>
  <c r="F131" i="12" s="1"/>
  <c r="K131" i="12" s="1"/>
  <c r="N49" i="11"/>
  <c r="F310" i="12" s="1"/>
  <c r="K310" i="12" s="1"/>
  <c r="N313" i="11"/>
  <c r="F104" i="12" s="1"/>
  <c r="N32" i="11"/>
  <c r="F80" i="12" s="1"/>
  <c r="K80" i="12" s="1"/>
  <c r="N68" i="11"/>
  <c r="F86" i="12" s="1"/>
  <c r="K86" i="12" s="1"/>
  <c r="N107" i="11"/>
  <c r="F247" i="12" s="1"/>
  <c r="K247" i="12" s="1"/>
  <c r="N106" i="11"/>
  <c r="F311" i="12" s="1"/>
  <c r="K311" i="12" s="1"/>
  <c r="N268" i="11"/>
  <c r="F27" i="12" s="1"/>
  <c r="K27" i="12" s="1"/>
  <c r="N255" i="11"/>
  <c r="F181" i="12" s="1"/>
  <c r="K181" i="12" s="1"/>
  <c r="N190" i="11"/>
  <c r="F293" i="12" s="1"/>
  <c r="K293" i="12" s="1"/>
  <c r="N41" i="11"/>
  <c r="F132" i="12" s="1"/>
  <c r="K132" i="12" s="1"/>
  <c r="N337" i="11"/>
  <c r="F362" i="12" s="1"/>
  <c r="N307" i="11"/>
  <c r="F345" i="12" s="1"/>
  <c r="K345" i="12" s="1"/>
  <c r="N192" i="11"/>
  <c r="F281" i="12" s="1"/>
  <c r="K281" i="12" s="1"/>
  <c r="N182" i="11"/>
  <c r="F223" i="12" s="1"/>
  <c r="K223" i="12" s="1"/>
  <c r="N119" i="11"/>
  <c r="F312" i="12" s="1"/>
  <c r="K312" i="12" s="1"/>
  <c r="N306" i="11"/>
  <c r="F202" i="12" s="1"/>
  <c r="K202" i="12" s="1"/>
  <c r="N240" i="11"/>
  <c r="F177" i="12" s="1"/>
  <c r="K177" i="12" s="1"/>
  <c r="N178" i="11"/>
  <c r="F336" i="12" s="1"/>
  <c r="K336" i="12" s="1"/>
  <c r="N113" i="11"/>
  <c r="F299" i="12" s="1"/>
  <c r="K299" i="12" s="1"/>
  <c r="N47" i="11"/>
  <c r="F182" i="12" s="1"/>
  <c r="K182" i="12" s="1"/>
  <c r="N15" i="11"/>
  <c r="F245" i="12" s="1"/>
  <c r="N336" i="11"/>
  <c r="F329" i="12" s="1"/>
  <c r="K329" i="12" s="1"/>
  <c r="N283" i="11"/>
  <c r="F26" i="12" s="1"/>
  <c r="K26" i="12" s="1"/>
  <c r="N206" i="11"/>
  <c r="F305" i="12" s="1"/>
  <c r="K305" i="12" s="1"/>
  <c r="N142" i="11"/>
  <c r="F111" i="12" s="1"/>
  <c r="K111" i="12" s="1"/>
  <c r="N79" i="11"/>
  <c r="F167" i="12" s="1"/>
  <c r="K167" i="12" s="1"/>
  <c r="N14" i="11"/>
  <c r="F176" i="12" s="1"/>
  <c r="K176" i="12" s="1"/>
  <c r="N311" i="11"/>
  <c r="F244" i="12" s="1"/>
  <c r="K244" i="12" s="1"/>
  <c r="N246" i="11"/>
  <c r="F317" i="12" s="1"/>
  <c r="K317" i="12" s="1"/>
  <c r="N180" i="11"/>
  <c r="F38" i="12" s="1"/>
  <c r="K38" i="12" s="1"/>
  <c r="N117" i="11"/>
  <c r="F31" i="12" s="1"/>
  <c r="K31" i="12" s="1"/>
  <c r="N52" i="11"/>
  <c r="F62" i="12" s="1"/>
  <c r="K62" i="12" s="1"/>
  <c r="N335" i="11"/>
  <c r="F276" i="12" s="1"/>
  <c r="K276" i="12" s="1"/>
  <c r="N289" i="11"/>
  <c r="F47" i="12" s="1"/>
  <c r="K47" i="12" s="1"/>
  <c r="N212" i="11"/>
  <c r="F78" i="12" s="1"/>
  <c r="K78" i="12" s="1"/>
  <c r="N148" i="11"/>
  <c r="F98" i="12" s="1"/>
  <c r="N84" i="11"/>
  <c r="F40" i="12" s="1"/>
  <c r="K40" i="12" s="1"/>
  <c r="N20" i="11"/>
  <c r="F127" i="12" s="1"/>
  <c r="K127" i="12" s="1"/>
  <c r="N323" i="11"/>
  <c r="F227" i="12" s="1"/>
  <c r="K227" i="12" s="1"/>
  <c r="N251" i="11"/>
  <c r="F186" i="12" s="1"/>
  <c r="K186" i="12" s="1"/>
  <c r="N185" i="11"/>
  <c r="F333" i="12" s="1"/>
  <c r="K333" i="12" s="1"/>
  <c r="N122" i="11"/>
  <c r="F316" i="12" s="1"/>
  <c r="K316" i="12" s="1"/>
  <c r="N57" i="11"/>
  <c r="F184" i="12" s="1"/>
  <c r="K184" i="12" s="1"/>
  <c r="N7" i="11"/>
  <c r="F91" i="12" s="1"/>
  <c r="K91" i="12" s="1"/>
  <c r="N70" i="11"/>
  <c r="F85" i="12" s="1"/>
  <c r="K85" i="12" s="1"/>
  <c r="N110" i="11"/>
  <c r="F354" i="12" s="1"/>
  <c r="N280" i="11"/>
  <c r="F32" i="12" s="1"/>
  <c r="K32" i="12" s="1"/>
  <c r="N9" i="11"/>
  <c r="F306" i="12" s="1"/>
  <c r="K306" i="12" s="1"/>
  <c r="N308" i="11"/>
  <c r="F266" i="12" s="1"/>
  <c r="K266" i="12" s="1"/>
  <c r="N164" i="11"/>
  <c r="F124" i="12" s="1"/>
  <c r="K124" i="12" s="1"/>
  <c r="N350" i="11"/>
  <c r="F259" i="12" s="1"/>
  <c r="K259" i="12" s="1"/>
  <c r="N331" i="11"/>
  <c r="F166" i="12" s="1"/>
  <c r="K166" i="12" s="1"/>
  <c r="N242" i="11"/>
  <c r="F90" i="12" s="1"/>
  <c r="K90" i="12" s="1"/>
  <c r="N165" i="11"/>
  <c r="F337" i="12" s="1"/>
  <c r="K337" i="12" s="1"/>
  <c r="N173" i="11"/>
  <c r="F315" i="12" s="1"/>
  <c r="K315" i="12" s="1"/>
  <c r="N8" i="11"/>
  <c r="F194" i="12" s="1"/>
  <c r="K194" i="12" s="1"/>
  <c r="N219" i="11"/>
  <c r="F206" i="12" s="1"/>
  <c r="K206" i="12" s="1"/>
  <c r="N102" i="11"/>
  <c r="F195" i="12" s="1"/>
  <c r="K195" i="12" s="1"/>
  <c r="N27" i="11"/>
  <c r="F117" i="12" s="1"/>
  <c r="K117" i="12" s="1"/>
  <c r="N288" i="11"/>
  <c r="F59" i="12" s="1"/>
  <c r="K59" i="12" s="1"/>
  <c r="N67" i="11"/>
  <c r="F226" i="12" s="1"/>
  <c r="K226" i="12" s="1"/>
  <c r="N147" i="11"/>
  <c r="F29" i="12" s="1"/>
  <c r="K29" i="12" s="1"/>
  <c r="N186" i="11"/>
  <c r="F136" i="12" s="1"/>
  <c r="K136" i="12" s="1"/>
  <c r="N116" i="11"/>
  <c r="F240" i="12" s="1"/>
  <c r="K240" i="12" s="1"/>
  <c r="N108" i="11"/>
  <c r="F278" i="12" s="1"/>
  <c r="K278" i="12" s="1"/>
  <c r="N319" i="11"/>
  <c r="F256" i="12" s="1"/>
  <c r="N155" i="11"/>
  <c r="F280" i="12" s="1"/>
  <c r="K280" i="12" s="1"/>
  <c r="N296" i="11"/>
  <c r="F252" i="12" s="1"/>
  <c r="K252" i="12" s="1"/>
  <c r="N19" i="11"/>
  <c r="F236" i="12" s="1"/>
  <c r="K236" i="12" s="1"/>
  <c r="N76" i="11"/>
  <c r="F185" i="12" s="1"/>
  <c r="K185" i="12" s="1"/>
  <c r="N99" i="11"/>
  <c r="F163" i="12" s="1"/>
  <c r="K163" i="12" s="1"/>
  <c r="N259" i="11"/>
  <c r="F327" i="12" s="1"/>
  <c r="K327" i="12" s="1"/>
  <c r="N123" i="11"/>
  <c r="F318" i="12" s="1"/>
  <c r="K318" i="12" s="1"/>
  <c r="N50" i="11"/>
  <c r="F205" i="12" s="1"/>
  <c r="K205" i="12" s="1"/>
  <c r="N43" i="11"/>
  <c r="F292" i="12" s="1"/>
  <c r="K292" i="12" s="1"/>
  <c r="N270" i="11"/>
  <c r="F42" i="12" s="1"/>
  <c r="K42" i="12" s="1"/>
  <c r="N91" i="11"/>
  <c r="F84" i="12" s="1"/>
  <c r="K84" i="12" s="1"/>
  <c r="N38" i="11"/>
  <c r="F321" i="12" s="1"/>
  <c r="K321" i="12" s="1"/>
  <c r="K21" i="12" l="1"/>
  <c r="L23" i="12" s="1"/>
  <c r="N23" i="12" s="1"/>
  <c r="L355" i="12"/>
  <c r="N355" i="12" s="1"/>
  <c r="L79" i="12"/>
  <c r="N79" i="12" s="1"/>
  <c r="L300" i="12"/>
  <c r="N300" i="12" s="1"/>
  <c r="L227" i="12"/>
  <c r="N227" i="12" s="1"/>
  <c r="L362" i="12"/>
  <c r="N362" i="12" s="1"/>
  <c r="L126" i="12"/>
  <c r="N126" i="12" s="1"/>
  <c r="L195" i="12"/>
  <c r="N195" i="12" s="1"/>
  <c r="L285" i="12"/>
  <c r="N285" i="12" s="1"/>
  <c r="L208" i="12"/>
  <c r="N208" i="12" s="1"/>
  <c r="L186" i="12"/>
  <c r="N186" i="12" s="1"/>
  <c r="L182" i="12"/>
  <c r="N182" i="12" s="1"/>
  <c r="L131" i="12"/>
  <c r="N131" i="12" s="1"/>
  <c r="L288" i="12"/>
  <c r="N288" i="12" s="1"/>
  <c r="L77" i="12"/>
  <c r="N77" i="12" s="1"/>
  <c r="L230" i="12"/>
  <c r="N230" i="12" s="1"/>
  <c r="L156" i="12"/>
  <c r="N156" i="12" s="1"/>
  <c r="L121" i="12"/>
  <c r="N121" i="12" s="1"/>
  <c r="L159" i="12"/>
  <c r="N159" i="12" s="1"/>
  <c r="L157" i="12"/>
  <c r="N157" i="12" s="1"/>
  <c r="L146" i="12"/>
  <c r="N146" i="12" s="1"/>
  <c r="L134" i="12"/>
  <c r="N134" i="12" s="1"/>
  <c r="L158" i="12"/>
  <c r="N158" i="12" s="1"/>
  <c r="L160" i="12"/>
  <c r="N160" i="12" s="1"/>
  <c r="L320" i="12"/>
  <c r="N320" i="12" s="1"/>
  <c r="L173" i="12"/>
  <c r="N173" i="12" s="1"/>
  <c r="L214" i="12"/>
  <c r="N214" i="12" s="1"/>
  <c r="L120" i="12"/>
  <c r="N120" i="12" s="1"/>
  <c r="L264" i="12"/>
  <c r="N264" i="12" s="1"/>
  <c r="L196" i="12"/>
  <c r="N196" i="12" s="1"/>
  <c r="L112" i="12"/>
  <c r="N112" i="12" s="1"/>
  <c r="L150" i="12"/>
  <c r="N150" i="12" s="1"/>
  <c r="L137" i="12"/>
  <c r="N137" i="12" s="1"/>
  <c r="L299" i="12"/>
  <c r="N299" i="12" s="1"/>
  <c r="L221" i="12"/>
  <c r="N221" i="12" s="1"/>
  <c r="L127" i="12"/>
  <c r="N127" i="12" s="1"/>
  <c r="L239" i="12"/>
  <c r="N239" i="12" s="1"/>
  <c r="L342" i="12"/>
  <c r="N342" i="12" s="1"/>
  <c r="L192" i="12"/>
  <c r="N192" i="12" s="1"/>
  <c r="L148" i="12"/>
  <c r="N148" i="12" s="1"/>
  <c r="L323" i="12"/>
  <c r="N323" i="12" s="1"/>
  <c r="L187" i="12"/>
  <c r="N187" i="12" s="1"/>
  <c r="L201" i="12"/>
  <c r="N201" i="12" s="1"/>
  <c r="L289" i="12"/>
  <c r="N289" i="12" s="1"/>
  <c r="L318" i="12"/>
  <c r="N318" i="12" s="1"/>
  <c r="L90" i="12"/>
  <c r="N90" i="12" s="1"/>
  <c r="L276" i="12"/>
  <c r="N276" i="12" s="1"/>
  <c r="L281" i="12"/>
  <c r="N281" i="12" s="1"/>
  <c r="L106" i="12"/>
  <c r="N106" i="12" s="1"/>
  <c r="L302" i="12"/>
  <c r="N302" i="12" s="1"/>
  <c r="L130" i="12"/>
  <c r="N130" i="12" s="1"/>
  <c r="L135" i="12"/>
  <c r="N135" i="12" s="1"/>
  <c r="L268" i="12"/>
  <c r="N268" i="12" s="1"/>
  <c r="L347" i="12"/>
  <c r="N347" i="12" s="1"/>
  <c r="L153" i="12"/>
  <c r="N153" i="12" s="1"/>
  <c r="L334" i="12"/>
  <c r="N334" i="12" s="1"/>
  <c r="L363" i="12"/>
  <c r="N363" i="12" s="1"/>
  <c r="L107" i="12"/>
  <c r="N107" i="12" s="1"/>
  <c r="L365" i="12"/>
  <c r="N365" i="12" s="1"/>
  <c r="L119" i="12"/>
  <c r="N119" i="12" s="1"/>
  <c r="L88" i="12"/>
  <c r="N88" i="12" s="1"/>
  <c r="L216" i="12"/>
  <c r="N216" i="12" s="1"/>
  <c r="L224" i="12"/>
  <c r="N224" i="12" s="1"/>
  <c r="L83" i="12"/>
  <c r="N83" i="12" s="1"/>
  <c r="L185" i="12"/>
  <c r="N185" i="12" s="1"/>
  <c r="L124" i="12"/>
  <c r="N124" i="12" s="1"/>
  <c r="L132" i="12"/>
  <c r="N132" i="12" s="1"/>
  <c r="L338" i="12"/>
  <c r="N338" i="12" s="1"/>
  <c r="L295" i="12"/>
  <c r="N295" i="12" s="1"/>
  <c r="L197" i="12"/>
  <c r="N197" i="12" s="1"/>
  <c r="L328" i="12"/>
  <c r="N328" i="12" s="1"/>
  <c r="L284" i="12"/>
  <c r="N284" i="12" s="1"/>
  <c r="L149" i="12"/>
  <c r="N149" i="12" s="1"/>
  <c r="L335" i="12"/>
  <c r="N335" i="12" s="1"/>
  <c r="L243" i="12"/>
  <c r="N243" i="12" s="1"/>
  <c r="L133" i="12"/>
  <c r="N133" i="12" s="1"/>
  <c r="L273" i="12"/>
  <c r="N273" i="12" s="1"/>
  <c r="L87" i="12"/>
  <c r="N87" i="12" s="1"/>
  <c r="L177" i="12"/>
  <c r="N177" i="12" s="1"/>
  <c r="L324" i="12"/>
  <c r="N324" i="12" s="1"/>
  <c r="L277" i="12"/>
  <c r="N277" i="12" s="1"/>
  <c r="L292" i="12"/>
  <c r="N292" i="12" s="1"/>
  <c r="L326" i="12"/>
  <c r="N326" i="12" s="1"/>
  <c r="L114" i="12"/>
  <c r="N114" i="12" s="1"/>
  <c r="L74" i="12"/>
  <c r="N74" i="12" s="1"/>
  <c r="L141" i="12"/>
  <c r="N141" i="12" s="1"/>
  <c r="L170" i="12"/>
  <c r="N170" i="12" s="1"/>
  <c r="L258" i="12"/>
  <c r="N258" i="12" s="1"/>
  <c r="L282" i="12"/>
  <c r="N282" i="12" s="1"/>
  <c r="L147" i="12"/>
  <c r="N147" i="12" s="1"/>
  <c r="L271" i="12"/>
  <c r="N271" i="12" s="1"/>
  <c r="L364" i="12"/>
  <c r="N364" i="12" s="1"/>
  <c r="L225" i="12"/>
  <c r="N225" i="12" s="1"/>
  <c r="L168" i="12"/>
  <c r="N168" i="12" s="1"/>
  <c r="L108" i="12"/>
  <c r="N108" i="12" s="1"/>
  <c r="L162" i="12"/>
  <c r="N162" i="12" s="1"/>
  <c r="L139" i="12"/>
  <c r="N139" i="12" s="1"/>
  <c r="L71" i="12"/>
  <c r="N71" i="12" s="1"/>
  <c r="L165" i="12"/>
  <c r="N165" i="12" s="1"/>
  <c r="L339" i="12"/>
  <c r="N339" i="12" s="1"/>
  <c r="L344" i="12"/>
  <c r="N344" i="12" s="1"/>
  <c r="L244" i="12"/>
  <c r="N244" i="12" s="1"/>
  <c r="L181" i="12"/>
  <c r="N181" i="12" s="1"/>
  <c r="L297" i="12"/>
  <c r="N297" i="12" s="1"/>
  <c r="L174" i="12"/>
  <c r="N174" i="12" s="1"/>
  <c r="L279" i="12"/>
  <c r="N279" i="12" s="1"/>
  <c r="L291" i="12"/>
  <c r="N291" i="12" s="1"/>
  <c r="L287" i="12"/>
  <c r="N287" i="12" s="1"/>
  <c r="L301" i="12"/>
  <c r="N301" i="12" s="1"/>
  <c r="L110" i="12"/>
  <c r="N110" i="12" s="1"/>
  <c r="L314" i="12"/>
  <c r="N314" i="12" s="1"/>
  <c r="L358" i="12"/>
  <c r="N358" i="12" s="1"/>
  <c r="L319" i="12"/>
  <c r="N319" i="12" s="1"/>
  <c r="L200" i="12"/>
  <c r="N200" i="12" s="1"/>
  <c r="L206" i="12"/>
  <c r="N206" i="12" s="1"/>
  <c r="L188" i="12"/>
  <c r="N188" i="12" s="1"/>
  <c r="L241" i="12"/>
  <c r="N241" i="12" s="1"/>
  <c r="L327" i="12"/>
  <c r="N327" i="12" s="1"/>
  <c r="L332" i="12"/>
  <c r="N332" i="12" s="1"/>
  <c r="L163" i="12"/>
  <c r="N163" i="12" s="1"/>
  <c r="L179" i="12"/>
  <c r="N179" i="12" s="1"/>
  <c r="L236" i="12"/>
  <c r="N236" i="12" s="1"/>
  <c r="L266" i="12"/>
  <c r="N266" i="12" s="1"/>
  <c r="L317" i="12"/>
  <c r="N317" i="12" s="1"/>
  <c r="L293" i="12"/>
  <c r="N293" i="12" s="1"/>
  <c r="L309" i="12"/>
  <c r="N309" i="12" s="1"/>
  <c r="L218" i="12"/>
  <c r="N218" i="12" s="1"/>
  <c r="L306" i="12"/>
  <c r="N306" i="12" s="1"/>
  <c r="L296" i="12"/>
  <c r="N296" i="12" s="1"/>
  <c r="L322" i="12"/>
  <c r="N322" i="12" s="1"/>
  <c r="L290" i="12"/>
  <c r="N290" i="12" s="1"/>
  <c r="L280" i="12"/>
  <c r="N280" i="12" s="1"/>
  <c r="L176" i="12"/>
  <c r="N176" i="12" s="1"/>
  <c r="L94" i="12"/>
  <c r="N94" i="12" s="1"/>
  <c r="L350" i="12"/>
  <c r="N350" i="12" s="1"/>
  <c r="L199" i="12"/>
  <c r="N199" i="12" s="1"/>
  <c r="L352" i="12"/>
  <c r="N352" i="12" s="1"/>
  <c r="L211" i="12"/>
  <c r="N211" i="12" s="1"/>
  <c r="L349" i="12"/>
  <c r="N349" i="12" s="1"/>
  <c r="L360" i="12"/>
  <c r="N360" i="12" s="1"/>
  <c r="L321" i="12"/>
  <c r="N321" i="12" s="1"/>
  <c r="L116" i="12"/>
  <c r="N116" i="12" s="1"/>
  <c r="L210" i="12"/>
  <c r="N210" i="12" s="1"/>
  <c r="L78" i="12"/>
  <c r="N78" i="12" s="1"/>
  <c r="L313" i="12"/>
  <c r="N313" i="12" s="1"/>
  <c r="L298" i="12"/>
  <c r="N298" i="12" s="1"/>
  <c r="L311" i="12"/>
  <c r="N311" i="12" s="1"/>
  <c r="L72" i="12"/>
  <c r="N72" i="12" s="1"/>
  <c r="L140" i="12"/>
  <c r="N140" i="12" s="1"/>
  <c r="L229" i="12"/>
  <c r="N229" i="12" s="1"/>
  <c r="L283" i="12"/>
  <c r="N283" i="12" s="1"/>
  <c r="L152" i="12"/>
  <c r="N152" i="12" s="1"/>
  <c r="L154" i="12"/>
  <c r="N154" i="12" s="1"/>
  <c r="L118" i="12"/>
  <c r="N118" i="12" s="1"/>
  <c r="L169" i="12"/>
  <c r="N169" i="12" s="1"/>
  <c r="L234" i="12"/>
  <c r="N234" i="12" s="1"/>
  <c r="L246" i="12"/>
  <c r="N246" i="12" s="1"/>
  <c r="L250" i="12"/>
  <c r="N250" i="12" s="1"/>
  <c r="L252" i="12"/>
  <c r="N252" i="12" s="1"/>
  <c r="L248" i="12"/>
  <c r="N248" i="12" s="1"/>
  <c r="L245" i="12"/>
  <c r="N245" i="12" s="1"/>
  <c r="L161" i="12"/>
  <c r="N161" i="12" s="1"/>
  <c r="L251" i="12"/>
  <c r="N251" i="12" s="1"/>
  <c r="L253" i="12"/>
  <c r="N253" i="12" s="1"/>
  <c r="L191" i="12"/>
  <c r="N191" i="12" s="1"/>
  <c r="L256" i="12"/>
  <c r="N256" i="12" s="1"/>
  <c r="L254" i="12"/>
  <c r="N254" i="12" s="1"/>
  <c r="L249" i="12"/>
  <c r="N249" i="12" s="1"/>
  <c r="L255" i="12"/>
  <c r="N255" i="12" s="1"/>
  <c r="L247" i="12"/>
  <c r="N247" i="12" s="1"/>
  <c r="L238" i="12"/>
  <c r="N238" i="12" s="1"/>
  <c r="L356" i="12"/>
  <c r="N356" i="12" s="1"/>
  <c r="L117" i="12"/>
  <c r="N117" i="12" s="1"/>
  <c r="L275" i="12"/>
  <c r="N275" i="12" s="1"/>
  <c r="L209" i="12"/>
  <c r="N209" i="12" s="1"/>
  <c r="L143" i="12"/>
  <c r="N143" i="12" s="1"/>
  <c r="L84" i="12"/>
  <c r="N84" i="12" s="1"/>
  <c r="L213" i="12"/>
  <c r="N213" i="12" s="1"/>
  <c r="L76" i="12"/>
  <c r="N76" i="12" s="1"/>
  <c r="L307" i="12"/>
  <c r="N307" i="12" s="1"/>
  <c r="L259" i="12"/>
  <c r="N259" i="12" s="1"/>
  <c r="L128" i="12"/>
  <c r="N128" i="12" s="1"/>
  <c r="L353" i="12"/>
  <c r="N353" i="12" s="1"/>
  <c r="L167" i="12"/>
  <c r="N167" i="12" s="1"/>
  <c r="L198" i="12"/>
  <c r="N198" i="12" s="1"/>
  <c r="L348" i="12"/>
  <c r="N348" i="12" s="1"/>
  <c r="L228" i="12"/>
  <c r="N228" i="12" s="1"/>
  <c r="L155" i="12"/>
  <c r="N155" i="12" s="1"/>
  <c r="L151" i="12"/>
  <c r="N151" i="12" s="1"/>
  <c r="L359" i="12"/>
  <c r="N359" i="12" s="1"/>
  <c r="L113" i="12"/>
  <c r="N113" i="12" s="1"/>
  <c r="L145" i="12"/>
  <c r="N145" i="12" s="1"/>
  <c r="L180" i="12"/>
  <c r="N180" i="12" s="1"/>
  <c r="L95" i="12"/>
  <c r="N95" i="12" s="1"/>
  <c r="L340" i="12"/>
  <c r="N340" i="12" s="1"/>
  <c r="L346" i="12"/>
  <c r="N346" i="12" s="1"/>
  <c r="L312" i="12"/>
  <c r="N312" i="12" s="1"/>
  <c r="L89" i="12"/>
  <c r="N89" i="12" s="1"/>
  <c r="L345" i="12"/>
  <c r="N345" i="12" s="1"/>
  <c r="L261" i="12"/>
  <c r="N261" i="12" s="1"/>
  <c r="L93" i="12"/>
  <c r="N93" i="12" s="1"/>
  <c r="L278" i="12"/>
  <c r="N278" i="12" s="1"/>
  <c r="L175" i="12"/>
  <c r="N175" i="12" s="1"/>
  <c r="L91" i="12"/>
  <c r="N91" i="12" s="1"/>
  <c r="L305" i="12"/>
  <c r="N305" i="12" s="1"/>
  <c r="L86" i="12"/>
  <c r="N86" i="12" s="1"/>
  <c r="L183" i="12"/>
  <c r="N183" i="12" s="1"/>
  <c r="L203" i="12"/>
  <c r="N203" i="12" s="1"/>
  <c r="L189" i="12"/>
  <c r="N189" i="12" s="1"/>
  <c r="L308" i="12"/>
  <c r="N308" i="12" s="1"/>
  <c r="L263" i="12"/>
  <c r="N263" i="12" s="1"/>
  <c r="L172" i="12"/>
  <c r="N172" i="12" s="1"/>
  <c r="L123" i="12"/>
  <c r="N123" i="12" s="1"/>
  <c r="L125" i="12"/>
  <c r="N125" i="12" s="1"/>
  <c r="L109" i="12"/>
  <c r="N109" i="12" s="1"/>
  <c r="L212" i="12"/>
  <c r="N212" i="12" s="1"/>
  <c r="L354" i="12"/>
  <c r="N354" i="12" s="1"/>
  <c r="L92" i="12"/>
  <c r="N92" i="12" s="1"/>
  <c r="L178" i="12"/>
  <c r="N178" i="12" s="1"/>
  <c r="L171" i="12"/>
  <c r="N171" i="12" s="1"/>
  <c r="L331" i="12"/>
  <c r="N331" i="12" s="1"/>
  <c r="L343" i="12"/>
  <c r="N343" i="12" s="1"/>
  <c r="L202" i="12"/>
  <c r="N202" i="12" s="1"/>
  <c r="L138" i="12"/>
  <c r="N138" i="12" s="1"/>
  <c r="L233" i="12"/>
  <c r="N233" i="12" s="1"/>
  <c r="L222" i="12"/>
  <c r="N222" i="12" s="1"/>
  <c r="L337" i="12"/>
  <c r="N337" i="12" s="1"/>
  <c r="L242" i="12"/>
  <c r="N242" i="12" s="1"/>
  <c r="L166" i="12"/>
  <c r="N166" i="12" s="1"/>
  <c r="L215" i="12"/>
  <c r="N215" i="12" s="1"/>
  <c r="L193" i="12"/>
  <c r="N193" i="12" s="1"/>
  <c r="L164" i="12"/>
  <c r="N164" i="12" s="1"/>
  <c r="L105" i="12"/>
  <c r="N105" i="12" s="1"/>
  <c r="L111" i="12"/>
  <c r="N111" i="12" s="1"/>
  <c r="L142" i="12"/>
  <c r="N142" i="12" s="1"/>
  <c r="L136" i="12"/>
  <c r="N136" i="12" s="1"/>
  <c r="L184" i="12"/>
  <c r="N184" i="12" s="1"/>
  <c r="L80" i="12"/>
  <c r="N80" i="12" s="1"/>
  <c r="L207" i="12"/>
  <c r="N207" i="12" s="1"/>
  <c r="L272" i="12"/>
  <c r="N272" i="12" s="1"/>
  <c r="L144" i="12"/>
  <c r="N144" i="12" s="1"/>
  <c r="L82" i="12"/>
  <c r="N82" i="12" s="1"/>
  <c r="L235" i="12"/>
  <c r="N235" i="12" s="1"/>
  <c r="L237" i="12"/>
  <c r="N237" i="12" s="1"/>
  <c r="L267" i="12"/>
  <c r="N267" i="12" s="1"/>
  <c r="L129" i="12"/>
  <c r="N129" i="12" s="1"/>
  <c r="L357" i="12"/>
  <c r="N357" i="12" s="1"/>
  <c r="L190" i="12"/>
  <c r="N190" i="12" s="1"/>
  <c r="L336" i="12"/>
  <c r="N336" i="12" s="1"/>
  <c r="L232" i="12"/>
  <c r="N232" i="12" s="1"/>
  <c r="L294" i="12"/>
  <c r="N294" i="12" s="1"/>
  <c r="L194" i="12"/>
  <c r="N194" i="12" s="1"/>
  <c r="L260" i="12"/>
  <c r="N260" i="12" s="1"/>
  <c r="L315" i="12"/>
  <c r="N315" i="12" s="1"/>
  <c r="L219" i="12"/>
  <c r="N219" i="12" s="1"/>
  <c r="L223" i="12"/>
  <c r="N223" i="12" s="1"/>
  <c r="L341" i="12"/>
  <c r="N341" i="12" s="1"/>
  <c r="L85" i="12"/>
  <c r="N85" i="12" s="1"/>
  <c r="L325" i="12"/>
  <c r="N325" i="12" s="1"/>
  <c r="L265" i="12"/>
  <c r="N265" i="12" s="1"/>
  <c r="L75" i="12"/>
  <c r="N75" i="12" s="1"/>
  <c r="L270" i="12"/>
  <c r="N270" i="12" s="1"/>
  <c r="L262" i="12"/>
  <c r="N262" i="12" s="1"/>
  <c r="L204" i="12"/>
  <c r="N204" i="12" s="1"/>
  <c r="L220" i="12"/>
  <c r="N220" i="12" s="1"/>
  <c r="L122" i="12"/>
  <c r="N122" i="12" s="1"/>
  <c r="L104" i="12"/>
  <c r="N104" i="12" s="1"/>
  <c r="L69" i="12"/>
  <c r="N69" i="12" s="1"/>
  <c r="L103" i="12"/>
  <c r="N103" i="12" s="1"/>
  <c r="L100" i="12"/>
  <c r="N100" i="12" s="1"/>
  <c r="L102" i="12"/>
  <c r="N102" i="12" s="1"/>
  <c r="L97" i="12"/>
  <c r="N97" i="12" s="1"/>
  <c r="L70" i="12"/>
  <c r="N70" i="12" s="1"/>
  <c r="L96" i="12"/>
  <c r="N96" i="12" s="1"/>
  <c r="L101" i="12"/>
  <c r="N101" i="12" s="1"/>
  <c r="L99" i="12"/>
  <c r="N99" i="12" s="1"/>
  <c r="L98" i="12"/>
  <c r="N98" i="12" s="1"/>
  <c r="L361" i="12"/>
  <c r="N361" i="12" s="1"/>
  <c r="L205" i="12"/>
  <c r="N205" i="12" s="1"/>
  <c r="L217" i="12"/>
  <c r="N217" i="12" s="1"/>
  <c r="L240" i="12"/>
  <c r="N240" i="12" s="1"/>
  <c r="L316" i="12"/>
  <c r="N316" i="12" s="1"/>
  <c r="L329" i="12"/>
  <c r="N329" i="12" s="1"/>
  <c r="L226" i="12"/>
  <c r="N226" i="12" s="1"/>
  <c r="L333" i="12"/>
  <c r="N333" i="12" s="1"/>
  <c r="L310" i="12"/>
  <c r="N310" i="12" s="1"/>
  <c r="L115" i="12"/>
  <c r="N115" i="12" s="1"/>
  <c r="L73" i="12"/>
  <c r="N73" i="12" s="1"/>
  <c r="L81" i="12"/>
  <c r="N81" i="12" s="1"/>
  <c r="L330" i="12"/>
  <c r="N330" i="12" s="1"/>
  <c r="L303" i="12"/>
  <c r="N303" i="12" s="1"/>
  <c r="L304" i="12"/>
  <c r="N304" i="12" s="1"/>
  <c r="L274" i="12"/>
  <c r="N274" i="12" s="1"/>
  <c r="L269" i="12"/>
  <c r="N269" i="12" s="1"/>
  <c r="L351" i="12"/>
  <c r="N351" i="12" s="1"/>
  <c r="L231" i="12"/>
  <c r="N231" i="12" s="1"/>
  <c r="L286" i="12"/>
  <c r="N286" i="12" s="1"/>
  <c r="L68" i="12"/>
  <c r="N68" i="12" s="1"/>
  <c r="L257" i="12"/>
  <c r="N257" i="12" s="1"/>
  <c r="L36" i="12" l="1"/>
  <c r="N36" i="12" s="1"/>
  <c r="L60" i="12"/>
  <c r="N60" i="12" s="1"/>
  <c r="L42" i="12"/>
  <c r="N42" i="12" s="1"/>
  <c r="L31" i="12"/>
  <c r="N31" i="12" s="1"/>
  <c r="L32" i="12"/>
  <c r="N32" i="12" s="1"/>
  <c r="L66" i="12"/>
  <c r="N66" i="12" s="1"/>
  <c r="L28" i="12"/>
  <c r="N28" i="12" s="1"/>
  <c r="L21" i="12"/>
  <c r="N21" i="12" s="1"/>
  <c r="L64" i="12"/>
  <c r="N64" i="12" s="1"/>
  <c r="L61" i="12"/>
  <c r="N61" i="12" s="1"/>
  <c r="L62" i="12"/>
  <c r="N62" i="12" s="1"/>
  <c r="L33" i="12"/>
  <c r="N33" i="12" s="1"/>
  <c r="L38" i="12"/>
  <c r="N38" i="12" s="1"/>
  <c r="L25" i="12"/>
  <c r="N25" i="12" s="1"/>
  <c r="L65" i="12"/>
  <c r="N65" i="12" s="1"/>
  <c r="L41" i="12"/>
  <c r="N41" i="12" s="1"/>
  <c r="L48" i="12"/>
  <c r="N48" i="12" s="1"/>
  <c r="L27" i="12"/>
  <c r="N27" i="12" s="1"/>
  <c r="L53" i="12"/>
  <c r="N53" i="12" s="1"/>
  <c r="L37" i="12"/>
  <c r="N37" i="12" s="1"/>
  <c r="L63" i="12"/>
  <c r="N63" i="12" s="1"/>
  <c r="L30" i="12"/>
  <c r="N30" i="12" s="1"/>
  <c r="L40" i="12"/>
  <c r="N40" i="12" s="1"/>
  <c r="L29" i="12"/>
  <c r="N29" i="12" s="1"/>
  <c r="L55" i="12"/>
  <c r="N55" i="12" s="1"/>
  <c r="L46" i="12"/>
  <c r="N46" i="12" s="1"/>
  <c r="L43" i="12"/>
  <c r="N43" i="12" s="1"/>
  <c r="L67" i="12"/>
  <c r="N67" i="12" s="1"/>
  <c r="L51" i="12"/>
  <c r="N51" i="12" s="1"/>
  <c r="L35" i="12"/>
  <c r="N35" i="12" s="1"/>
  <c r="L47" i="12"/>
  <c r="N47" i="12" s="1"/>
  <c r="L52" i="12"/>
  <c r="N52" i="12" s="1"/>
  <c r="L22" i="12"/>
  <c r="N22" i="12" s="1"/>
  <c r="L24" i="12"/>
  <c r="N24" i="12" s="1"/>
  <c r="L49" i="12"/>
  <c r="N49" i="12" s="1"/>
  <c r="L44" i="12"/>
  <c r="N44" i="12" s="1"/>
  <c r="L50" i="12"/>
  <c r="N50" i="12" s="1"/>
  <c r="L56" i="12"/>
  <c r="N56" i="12" s="1"/>
  <c r="L26" i="12"/>
  <c r="N26" i="12" s="1"/>
  <c r="L34" i="12"/>
  <c r="N34" i="12" s="1"/>
  <c r="L59" i="12"/>
  <c r="N59" i="12" s="1"/>
  <c r="L58" i="12"/>
  <c r="N58" i="12" s="1"/>
  <c r="L54" i="12"/>
  <c r="N54" i="12" s="1"/>
  <c r="L57" i="12"/>
  <c r="N57" i="12" s="1"/>
  <c r="L45" i="12"/>
  <c r="N45" i="12" s="1"/>
  <c r="L39" i="12"/>
  <c r="N39" i="12" s="1"/>
  <c r="F8" i="12"/>
  <c r="O210" i="12" s="1"/>
  <c r="P210" i="12" s="1"/>
  <c r="R210" i="12" s="1"/>
  <c r="F7" i="12"/>
  <c r="O158" i="12" s="1"/>
  <c r="P158" i="12" s="1"/>
  <c r="R158" i="12" s="1"/>
  <c r="F6" i="12"/>
  <c r="O96" i="12" s="1"/>
  <c r="P96" i="12" s="1"/>
  <c r="R96" i="12" s="1"/>
  <c r="F9" i="12"/>
  <c r="F5" i="12" l="1"/>
  <c r="O21" i="12" s="1"/>
  <c r="P21" i="12" s="1"/>
  <c r="O151" i="12"/>
  <c r="P151" i="12" s="1"/>
  <c r="R151" i="12" s="1"/>
  <c r="O148" i="12"/>
  <c r="P148" i="12" s="1"/>
  <c r="R148" i="12" s="1"/>
  <c r="O153" i="12"/>
  <c r="P153" i="12" s="1"/>
  <c r="R153" i="12" s="1"/>
  <c r="O122" i="12"/>
  <c r="P122" i="12" s="1"/>
  <c r="R122" i="12" s="1"/>
  <c r="O134" i="12"/>
  <c r="P134" i="12" s="1"/>
  <c r="R134" i="12" s="1"/>
  <c r="O113" i="12"/>
  <c r="P113" i="12" s="1"/>
  <c r="R113" i="12" s="1"/>
  <c r="O128" i="12"/>
  <c r="P128" i="12" s="1"/>
  <c r="R128" i="12" s="1"/>
  <c r="O147" i="12"/>
  <c r="P147" i="12" s="1"/>
  <c r="R147" i="12" s="1"/>
  <c r="O154" i="12"/>
  <c r="P154" i="12" s="1"/>
  <c r="R154" i="12" s="1"/>
  <c r="O139" i="12"/>
  <c r="P139" i="12" s="1"/>
  <c r="R139" i="12" s="1"/>
  <c r="O159" i="12"/>
  <c r="P159" i="12" s="1"/>
  <c r="R159" i="12" s="1"/>
  <c r="O143" i="12"/>
  <c r="P143" i="12" s="1"/>
  <c r="R143" i="12" s="1"/>
  <c r="O124" i="12"/>
  <c r="P124" i="12" s="1"/>
  <c r="R124" i="12" s="1"/>
  <c r="O111" i="12"/>
  <c r="P111" i="12" s="1"/>
  <c r="R111" i="12" s="1"/>
  <c r="O115" i="12"/>
  <c r="P115" i="12" s="1"/>
  <c r="R115" i="12" s="1"/>
  <c r="O119" i="12"/>
  <c r="P119" i="12" s="1"/>
  <c r="R119" i="12" s="1"/>
  <c r="O107" i="12"/>
  <c r="P107" i="12" s="1"/>
  <c r="R107" i="12" s="1"/>
  <c r="O108" i="12"/>
  <c r="P108" i="12" s="1"/>
  <c r="R108" i="12" s="1"/>
  <c r="O135" i="12"/>
  <c r="P135" i="12" s="1"/>
  <c r="R135" i="12" s="1"/>
  <c r="O136" i="12"/>
  <c r="P136" i="12" s="1"/>
  <c r="R136" i="12" s="1"/>
  <c r="O149" i="12"/>
  <c r="P149" i="12" s="1"/>
  <c r="R149" i="12" s="1"/>
  <c r="O123" i="12"/>
  <c r="P123" i="12" s="1"/>
  <c r="R123" i="12" s="1"/>
  <c r="O109" i="12"/>
  <c r="P109" i="12" s="1"/>
  <c r="R109" i="12" s="1"/>
  <c r="O110" i="12"/>
  <c r="P110" i="12" s="1"/>
  <c r="R110" i="12" s="1"/>
  <c r="O152" i="12"/>
  <c r="P152" i="12" s="1"/>
  <c r="R152" i="12" s="1"/>
  <c r="O132" i="12"/>
  <c r="P132" i="12" s="1"/>
  <c r="R132" i="12" s="1"/>
  <c r="O117" i="12"/>
  <c r="P117" i="12" s="1"/>
  <c r="R117" i="12" s="1"/>
  <c r="O138" i="12"/>
  <c r="P138" i="12" s="1"/>
  <c r="R138" i="12" s="1"/>
  <c r="O112" i="12"/>
  <c r="P112" i="12" s="1"/>
  <c r="R112" i="12" s="1"/>
  <c r="O116" i="12"/>
  <c r="P116" i="12" s="1"/>
  <c r="R116" i="12" s="1"/>
  <c r="O137" i="12"/>
  <c r="P137" i="12" s="1"/>
  <c r="R137" i="12" s="1"/>
  <c r="O106" i="12"/>
  <c r="P106" i="12" s="1"/>
  <c r="R106" i="12" s="1"/>
  <c r="O105" i="12"/>
  <c r="P105" i="12" s="1"/>
  <c r="O114" i="12"/>
  <c r="P114" i="12" s="1"/>
  <c r="R114" i="12" s="1"/>
  <c r="O118" i="12"/>
  <c r="P118" i="12" s="1"/>
  <c r="R118" i="12" s="1"/>
  <c r="O144" i="12"/>
  <c r="P144" i="12" s="1"/>
  <c r="R144" i="12" s="1"/>
  <c r="O318" i="12"/>
  <c r="P318" i="12" s="1"/>
  <c r="R318" i="12" s="1"/>
  <c r="O355" i="12"/>
  <c r="P355" i="12" s="1"/>
  <c r="R355" i="12" s="1"/>
  <c r="O362" i="12"/>
  <c r="P362" i="12" s="1"/>
  <c r="R362" i="12" s="1"/>
  <c r="O300" i="12"/>
  <c r="P300" i="12" s="1"/>
  <c r="R300" i="12" s="1"/>
  <c r="O261" i="12"/>
  <c r="P261" i="12" s="1"/>
  <c r="R261" i="12" s="1"/>
  <c r="O275" i="12"/>
  <c r="P275" i="12" s="1"/>
  <c r="R275" i="12" s="1"/>
  <c r="O338" i="12"/>
  <c r="P338" i="12" s="1"/>
  <c r="R338" i="12" s="1"/>
  <c r="O234" i="12"/>
  <c r="P234" i="12" s="1"/>
  <c r="R234" i="12" s="1"/>
  <c r="O333" i="12"/>
  <c r="P333" i="12" s="1"/>
  <c r="R333" i="12" s="1"/>
  <c r="O272" i="12"/>
  <c r="P272" i="12" s="1"/>
  <c r="R272" i="12" s="1"/>
  <c r="O197" i="12"/>
  <c r="P197" i="12" s="1"/>
  <c r="R197" i="12" s="1"/>
  <c r="O172" i="12"/>
  <c r="P172" i="12" s="1"/>
  <c r="R172" i="12" s="1"/>
  <c r="O224" i="12"/>
  <c r="P224" i="12" s="1"/>
  <c r="R224" i="12" s="1"/>
  <c r="O303" i="12"/>
  <c r="P303" i="12" s="1"/>
  <c r="R303" i="12" s="1"/>
  <c r="O271" i="12"/>
  <c r="P271" i="12" s="1"/>
  <c r="R271" i="12" s="1"/>
  <c r="O257" i="12"/>
  <c r="P257" i="12" s="1"/>
  <c r="O217" i="12"/>
  <c r="P217" i="12" s="1"/>
  <c r="R217" i="12" s="1"/>
  <c r="O284" i="12"/>
  <c r="P284" i="12" s="1"/>
  <c r="R284" i="12" s="1"/>
  <c r="O314" i="12"/>
  <c r="P314" i="12" s="1"/>
  <c r="R314" i="12" s="1"/>
  <c r="O203" i="12"/>
  <c r="P203" i="12" s="1"/>
  <c r="R203" i="12" s="1"/>
  <c r="O282" i="12"/>
  <c r="P282" i="12" s="1"/>
  <c r="R282" i="12" s="1"/>
  <c r="O178" i="12"/>
  <c r="P178" i="12" s="1"/>
  <c r="R178" i="12" s="1"/>
  <c r="O264" i="12"/>
  <c r="P264" i="12" s="1"/>
  <c r="R264" i="12" s="1"/>
  <c r="O289" i="12"/>
  <c r="P289" i="12" s="1"/>
  <c r="R289" i="12" s="1"/>
  <c r="O278" i="12"/>
  <c r="P278" i="12" s="1"/>
  <c r="R278" i="12" s="1"/>
  <c r="O205" i="12"/>
  <c r="P205" i="12" s="1"/>
  <c r="R205" i="12" s="1"/>
  <c r="O344" i="12"/>
  <c r="P344" i="12" s="1"/>
  <c r="R344" i="12" s="1"/>
  <c r="O229" i="12"/>
  <c r="P229" i="12" s="1"/>
  <c r="R229" i="12" s="1"/>
  <c r="O340" i="12"/>
  <c r="P340" i="12" s="1"/>
  <c r="R340" i="12" s="1"/>
  <c r="O265" i="12"/>
  <c r="P265" i="12" s="1"/>
  <c r="R265" i="12" s="1"/>
  <c r="O188" i="12"/>
  <c r="P188" i="12" s="1"/>
  <c r="R188" i="12" s="1"/>
  <c r="O250" i="12"/>
  <c r="P250" i="12" s="1"/>
  <c r="R250" i="12" s="1"/>
  <c r="O80" i="12"/>
  <c r="P80" i="12" s="1"/>
  <c r="R80" i="12" s="1"/>
  <c r="O347" i="12"/>
  <c r="P347" i="12" s="1"/>
  <c r="R347" i="12" s="1"/>
  <c r="O260" i="12"/>
  <c r="P260" i="12" s="1"/>
  <c r="R260" i="12" s="1"/>
  <c r="O233" i="12"/>
  <c r="P233" i="12" s="1"/>
  <c r="R233" i="12" s="1"/>
  <c r="O310" i="12"/>
  <c r="P310" i="12" s="1"/>
  <c r="R310" i="12" s="1"/>
  <c r="O82" i="12"/>
  <c r="P82" i="12" s="1"/>
  <c r="R82" i="12" s="1"/>
  <c r="O237" i="12"/>
  <c r="P237" i="12" s="1"/>
  <c r="R237" i="12" s="1"/>
  <c r="O74" i="12"/>
  <c r="P74" i="12" s="1"/>
  <c r="R74" i="12" s="1"/>
  <c r="O78" i="12"/>
  <c r="P78" i="12" s="1"/>
  <c r="R78" i="12" s="1"/>
  <c r="O91" i="12"/>
  <c r="P91" i="12" s="1"/>
  <c r="R91" i="12" s="1"/>
  <c r="O319" i="12"/>
  <c r="P319" i="12" s="1"/>
  <c r="R319" i="12" s="1"/>
  <c r="O228" i="12"/>
  <c r="P228" i="12" s="1"/>
  <c r="R228" i="12" s="1"/>
  <c r="O273" i="12"/>
  <c r="P273" i="12" s="1"/>
  <c r="R273" i="12" s="1"/>
  <c r="O68" i="12"/>
  <c r="P68" i="12" s="1"/>
  <c r="O93" i="12"/>
  <c r="P93" i="12" s="1"/>
  <c r="R93" i="12" s="1"/>
  <c r="O211" i="12"/>
  <c r="P211" i="12" s="1"/>
  <c r="R211" i="12" s="1"/>
  <c r="O304" i="12"/>
  <c r="P304" i="12" s="1"/>
  <c r="R304" i="12" s="1"/>
  <c r="O353" i="12"/>
  <c r="P353" i="12" s="1"/>
  <c r="R353" i="12" s="1"/>
  <c r="O241" i="12"/>
  <c r="P241" i="12" s="1"/>
  <c r="R241" i="12" s="1"/>
  <c r="O77" i="12"/>
  <c r="P77" i="12" s="1"/>
  <c r="R77" i="12" s="1"/>
  <c r="O290" i="12"/>
  <c r="P290" i="12" s="1"/>
  <c r="R290" i="12" s="1"/>
  <c r="O309" i="12"/>
  <c r="P309" i="12" s="1"/>
  <c r="R309" i="12" s="1"/>
  <c r="O326" i="12"/>
  <c r="P326" i="12" s="1"/>
  <c r="R326" i="12" s="1"/>
  <c r="O71" i="12"/>
  <c r="P71" i="12" s="1"/>
  <c r="R71" i="12" s="1"/>
  <c r="O84" i="12"/>
  <c r="P84" i="12" s="1"/>
  <c r="R84" i="12" s="1"/>
  <c r="O221" i="12"/>
  <c r="P221" i="12" s="1"/>
  <c r="R221" i="12" s="1"/>
  <c r="O101" i="12"/>
  <c r="P101" i="12" s="1"/>
  <c r="R101" i="12" s="1"/>
  <c r="O269" i="12"/>
  <c r="P269" i="12" s="1"/>
  <c r="R269" i="12" s="1"/>
  <c r="O183" i="12"/>
  <c r="P183" i="12" s="1"/>
  <c r="R183" i="12" s="1"/>
  <c r="O212" i="12"/>
  <c r="P212" i="12" s="1"/>
  <c r="R212" i="12" s="1"/>
  <c r="O204" i="12"/>
  <c r="P204" i="12" s="1"/>
  <c r="R204" i="12" s="1"/>
  <c r="O94" i="12"/>
  <c r="P94" i="12" s="1"/>
  <c r="R94" i="12" s="1"/>
  <c r="O169" i="12"/>
  <c r="P169" i="12" s="1"/>
  <c r="R169" i="12" s="1"/>
  <c r="O285" i="12"/>
  <c r="P285" i="12" s="1"/>
  <c r="R285" i="12" s="1"/>
  <c r="O145" i="12"/>
  <c r="P145" i="12" s="1"/>
  <c r="R145" i="12" s="1"/>
  <c r="O295" i="12"/>
  <c r="P295" i="12" s="1"/>
  <c r="R295" i="12" s="1"/>
  <c r="O129" i="12"/>
  <c r="P129" i="12" s="1"/>
  <c r="R129" i="12" s="1"/>
  <c r="O324" i="12"/>
  <c r="P324" i="12" s="1"/>
  <c r="R324" i="12" s="1"/>
  <c r="O332" i="12"/>
  <c r="P332" i="12" s="1"/>
  <c r="R332" i="12" s="1"/>
  <c r="O312" i="12"/>
  <c r="P312" i="12" s="1"/>
  <c r="R312" i="12" s="1"/>
  <c r="O283" i="12"/>
  <c r="P283" i="12" s="1"/>
  <c r="R283" i="12" s="1"/>
  <c r="O160" i="12"/>
  <c r="P160" i="12" s="1"/>
  <c r="R160" i="12" s="1"/>
  <c r="O73" i="12"/>
  <c r="P73" i="12" s="1"/>
  <c r="R73" i="12" s="1"/>
  <c r="O100" i="12"/>
  <c r="P100" i="12" s="1"/>
  <c r="R100" i="12" s="1"/>
  <c r="O86" i="12"/>
  <c r="P86" i="12" s="1"/>
  <c r="R86" i="12" s="1"/>
  <c r="O308" i="12"/>
  <c r="P308" i="12" s="1"/>
  <c r="R308" i="12" s="1"/>
  <c r="O339" i="12"/>
  <c r="P339" i="12" s="1"/>
  <c r="R339" i="12" s="1"/>
  <c r="O254" i="12"/>
  <c r="P254" i="12" s="1"/>
  <c r="R254" i="12" s="1"/>
  <c r="O279" i="12"/>
  <c r="P279" i="12" s="1"/>
  <c r="R279" i="12" s="1"/>
  <c r="O83" i="12"/>
  <c r="P83" i="12" s="1"/>
  <c r="R83" i="12" s="1"/>
  <c r="O330" i="12"/>
  <c r="P330" i="12" s="1"/>
  <c r="R330" i="12" s="1"/>
  <c r="O92" i="12"/>
  <c r="P92" i="12" s="1"/>
  <c r="R92" i="12" s="1"/>
  <c r="O87" i="12"/>
  <c r="P87" i="12" s="1"/>
  <c r="R87" i="12" s="1"/>
  <c r="O236" i="12"/>
  <c r="P236" i="12" s="1"/>
  <c r="R236" i="12" s="1"/>
  <c r="O305" i="12"/>
  <c r="P305" i="12" s="1"/>
  <c r="R305" i="12" s="1"/>
  <c r="O102" i="12"/>
  <c r="P102" i="12" s="1"/>
  <c r="R102" i="12" s="1"/>
  <c r="O201" i="12"/>
  <c r="P201" i="12" s="1"/>
  <c r="R201" i="12" s="1"/>
  <c r="O141" i="12"/>
  <c r="P141" i="12" s="1"/>
  <c r="R141" i="12" s="1"/>
  <c r="O85" i="12"/>
  <c r="P85" i="12" s="1"/>
  <c r="R85" i="12" s="1"/>
  <c r="O79" i="12"/>
  <c r="P79" i="12" s="1"/>
  <c r="R79" i="12" s="1"/>
  <c r="O180" i="12"/>
  <c r="P180" i="12" s="1"/>
  <c r="R180" i="12" s="1"/>
  <c r="O320" i="12"/>
  <c r="P320" i="12" s="1"/>
  <c r="R320" i="12" s="1"/>
  <c r="O175" i="12"/>
  <c r="P175" i="12" s="1"/>
  <c r="R175" i="12" s="1"/>
  <c r="O72" i="12"/>
  <c r="P72" i="12" s="1"/>
  <c r="R72" i="12" s="1"/>
  <c r="O357" i="12"/>
  <c r="P357" i="12" s="1"/>
  <c r="R357" i="12" s="1"/>
  <c r="O230" i="12"/>
  <c r="P230" i="12" s="1"/>
  <c r="R230" i="12" s="1"/>
  <c r="O214" i="12"/>
  <c r="P214" i="12" s="1"/>
  <c r="R214" i="12" s="1"/>
  <c r="O187" i="12"/>
  <c r="P187" i="12" s="1"/>
  <c r="R187" i="12" s="1"/>
  <c r="O248" i="12"/>
  <c r="P248" i="12" s="1"/>
  <c r="R248" i="12" s="1"/>
  <c r="O274" i="12"/>
  <c r="P274" i="12" s="1"/>
  <c r="R274" i="12" s="1"/>
  <c r="O244" i="12"/>
  <c r="P244" i="12" s="1"/>
  <c r="R244" i="12" s="1"/>
  <c r="O242" i="12"/>
  <c r="P242" i="12" s="1"/>
  <c r="R242" i="12" s="1"/>
  <c r="O336" i="12"/>
  <c r="P336" i="12" s="1"/>
  <c r="R336" i="12" s="1"/>
  <c r="O206" i="12"/>
  <c r="P206" i="12" s="1"/>
  <c r="R206" i="12" s="1"/>
  <c r="O287" i="12"/>
  <c r="P287" i="12" s="1"/>
  <c r="R287" i="12" s="1"/>
  <c r="O317" i="12"/>
  <c r="P317" i="12" s="1"/>
  <c r="R317" i="12" s="1"/>
  <c r="O321" i="12"/>
  <c r="P321" i="12" s="1"/>
  <c r="R321" i="12" s="1"/>
  <c r="O98" i="12"/>
  <c r="P98" i="12" s="1"/>
  <c r="R98" i="12" s="1"/>
  <c r="O352" i="12"/>
  <c r="P352" i="12" s="1"/>
  <c r="R352" i="12" s="1"/>
  <c r="O216" i="12"/>
  <c r="P216" i="12" s="1"/>
  <c r="R216" i="12" s="1"/>
  <c r="O173" i="12"/>
  <c r="P173" i="12" s="1"/>
  <c r="R173" i="12" s="1"/>
  <c r="O209" i="12"/>
  <c r="P209" i="12" s="1"/>
  <c r="R209" i="12" s="1"/>
  <c r="O165" i="12"/>
  <c r="P165" i="12" s="1"/>
  <c r="R165" i="12" s="1"/>
  <c r="O297" i="12"/>
  <c r="P297" i="12" s="1"/>
  <c r="R297" i="12" s="1"/>
  <c r="O235" i="12"/>
  <c r="P235" i="12" s="1"/>
  <c r="R235" i="12" s="1"/>
  <c r="O131" i="12"/>
  <c r="P131" i="12" s="1"/>
  <c r="R131" i="12" s="1"/>
  <c r="O130" i="12"/>
  <c r="P130" i="12" s="1"/>
  <c r="R130" i="12" s="1"/>
  <c r="O157" i="12"/>
  <c r="P157" i="12" s="1"/>
  <c r="R157" i="12" s="1"/>
  <c r="O342" i="12"/>
  <c r="P342" i="12" s="1"/>
  <c r="R342" i="12" s="1"/>
  <c r="O89" i="12"/>
  <c r="P89" i="12" s="1"/>
  <c r="R89" i="12" s="1"/>
  <c r="O164" i="12"/>
  <c r="P164" i="12" s="1"/>
  <c r="R164" i="12" s="1"/>
  <c r="O198" i="12"/>
  <c r="P198" i="12" s="1"/>
  <c r="R198" i="12" s="1"/>
  <c r="O189" i="12"/>
  <c r="P189" i="12" s="1"/>
  <c r="R189" i="12" s="1"/>
  <c r="O365" i="12"/>
  <c r="P365" i="12" s="1"/>
  <c r="R365" i="12" s="1"/>
  <c r="O292" i="12"/>
  <c r="P292" i="12" s="1"/>
  <c r="R292" i="12" s="1"/>
  <c r="O140" i="12"/>
  <c r="P140" i="12" s="1"/>
  <c r="R140" i="12" s="1"/>
  <c r="O306" i="12"/>
  <c r="P306" i="12" s="1"/>
  <c r="R306" i="12" s="1"/>
  <c r="O251" i="12"/>
  <c r="P251" i="12" s="1"/>
  <c r="R251" i="12" s="1"/>
  <c r="O343" i="12"/>
  <c r="P343" i="12" s="1"/>
  <c r="R343" i="12" s="1"/>
  <c r="O345" i="12"/>
  <c r="P345" i="12" s="1"/>
  <c r="R345" i="12" s="1"/>
  <c r="O247" i="12"/>
  <c r="P247" i="12" s="1"/>
  <c r="R247" i="12" s="1"/>
  <c r="O335" i="12"/>
  <c r="P335" i="12" s="1"/>
  <c r="R335" i="12" s="1"/>
  <c r="O341" i="12"/>
  <c r="P341" i="12" s="1"/>
  <c r="R341" i="12" s="1"/>
  <c r="O276" i="12"/>
  <c r="P276" i="12" s="1"/>
  <c r="R276" i="12" s="1"/>
  <c r="O167" i="12"/>
  <c r="P167" i="12" s="1"/>
  <c r="R167" i="12" s="1"/>
  <c r="O215" i="12"/>
  <c r="P215" i="12" s="1"/>
  <c r="R215" i="12" s="1"/>
  <c r="O196" i="12"/>
  <c r="P196" i="12" s="1"/>
  <c r="R196" i="12" s="1"/>
  <c r="O179" i="12"/>
  <c r="P179" i="12" s="1"/>
  <c r="R179" i="12" s="1"/>
  <c r="O193" i="12"/>
  <c r="P193" i="12" s="1"/>
  <c r="R193" i="12" s="1"/>
  <c r="O195" i="12"/>
  <c r="P195" i="12" s="1"/>
  <c r="R195" i="12" s="1"/>
  <c r="O348" i="12"/>
  <c r="P348" i="12" s="1"/>
  <c r="R348" i="12" s="1"/>
  <c r="O267" i="12"/>
  <c r="P267" i="12" s="1"/>
  <c r="R267" i="12" s="1"/>
  <c r="O354" i="12"/>
  <c r="P354" i="12" s="1"/>
  <c r="R354" i="12" s="1"/>
  <c r="O75" i="12"/>
  <c r="P75" i="12" s="1"/>
  <c r="R75" i="12" s="1"/>
  <c r="O194" i="12"/>
  <c r="P194" i="12" s="1"/>
  <c r="R194" i="12" s="1"/>
  <c r="O262" i="12"/>
  <c r="P262" i="12" s="1"/>
  <c r="R262" i="12" s="1"/>
  <c r="O296" i="12"/>
  <c r="P296" i="12" s="1"/>
  <c r="R296" i="12" s="1"/>
  <c r="O104" i="12"/>
  <c r="P104" i="12" s="1"/>
  <c r="R104" i="12" s="1"/>
  <c r="O76" i="12"/>
  <c r="P76" i="12" s="1"/>
  <c r="R76" i="12" s="1"/>
  <c r="O191" i="12"/>
  <c r="P191" i="12" s="1"/>
  <c r="R191" i="12" s="1"/>
  <c r="O346" i="12"/>
  <c r="P346" i="12" s="1"/>
  <c r="R346" i="12" s="1"/>
  <c r="O255" i="12"/>
  <c r="P255" i="12" s="1"/>
  <c r="R255" i="12" s="1"/>
  <c r="O70" i="12"/>
  <c r="P70" i="12" s="1"/>
  <c r="R70" i="12" s="1"/>
  <c r="O307" i="12"/>
  <c r="P307" i="12" s="1"/>
  <c r="R307" i="12" s="1"/>
  <c r="O256" i="12"/>
  <c r="P256" i="12" s="1"/>
  <c r="R256" i="12" s="1"/>
  <c r="O88" i="12"/>
  <c r="P88" i="12" s="1"/>
  <c r="R88" i="12" s="1"/>
  <c r="O90" i="12"/>
  <c r="P90" i="12" s="1"/>
  <c r="R90" i="12" s="1"/>
  <c r="O328" i="12"/>
  <c r="P328" i="12" s="1"/>
  <c r="R328" i="12" s="1"/>
  <c r="O239" i="12"/>
  <c r="P239" i="12" s="1"/>
  <c r="R239" i="12" s="1"/>
  <c r="O294" i="12"/>
  <c r="P294" i="12" s="1"/>
  <c r="R294" i="12" s="1"/>
  <c r="O232" i="12"/>
  <c r="P232" i="12" s="1"/>
  <c r="R232" i="12" s="1"/>
  <c r="O202" i="12"/>
  <c r="P202" i="12" s="1"/>
  <c r="R202" i="12" s="1"/>
  <c r="O329" i="12"/>
  <c r="P329" i="12" s="1"/>
  <c r="R329" i="12" s="1"/>
  <c r="O302" i="12"/>
  <c r="P302" i="12" s="1"/>
  <c r="R302" i="12" s="1"/>
  <c r="O351" i="12"/>
  <c r="P351" i="12" s="1"/>
  <c r="R351" i="12" s="1"/>
  <c r="O200" i="12"/>
  <c r="P200" i="12" s="1"/>
  <c r="R200" i="12" s="1"/>
  <c r="O185" i="12"/>
  <c r="P185" i="12" s="1"/>
  <c r="R185" i="12" s="1"/>
  <c r="O146" i="12"/>
  <c r="P146" i="12" s="1"/>
  <c r="R146" i="12" s="1"/>
  <c r="O222" i="12"/>
  <c r="P222" i="12" s="1"/>
  <c r="R222" i="12" s="1"/>
  <c r="O142" i="12"/>
  <c r="P142" i="12" s="1"/>
  <c r="R142" i="12" s="1"/>
  <c r="O162" i="12"/>
  <c r="P162" i="12" s="1"/>
  <c r="R162" i="12" s="1"/>
  <c r="O125" i="12"/>
  <c r="P125" i="12" s="1"/>
  <c r="R125" i="12" s="1"/>
  <c r="O223" i="12"/>
  <c r="P223" i="12" s="1"/>
  <c r="R223" i="12" s="1"/>
  <c r="O95" i="12"/>
  <c r="P95" i="12" s="1"/>
  <c r="R95" i="12" s="1"/>
  <c r="O103" i="12"/>
  <c r="P103" i="12" s="1"/>
  <c r="R103" i="12" s="1"/>
  <c r="O155" i="12"/>
  <c r="P155" i="12" s="1"/>
  <c r="R155" i="12" s="1"/>
  <c r="O364" i="12"/>
  <c r="P364" i="12" s="1"/>
  <c r="R364" i="12" s="1"/>
  <c r="O245" i="12"/>
  <c r="P245" i="12" s="1"/>
  <c r="R245" i="12" s="1"/>
  <c r="O227" i="12"/>
  <c r="P227" i="12" s="1"/>
  <c r="R227" i="12" s="1"/>
  <c r="O327" i="12"/>
  <c r="P327" i="12" s="1"/>
  <c r="R327" i="12" s="1"/>
  <c r="O280" i="12"/>
  <c r="P280" i="12" s="1"/>
  <c r="R280" i="12" s="1"/>
  <c r="O181" i="12"/>
  <c r="P181" i="12" s="1"/>
  <c r="R181" i="12" s="1"/>
  <c r="O277" i="12"/>
  <c r="P277" i="12" s="1"/>
  <c r="R277" i="12" s="1"/>
  <c r="O361" i="12"/>
  <c r="P361" i="12" s="1"/>
  <c r="R361" i="12" s="1"/>
  <c r="O163" i="12"/>
  <c r="P163" i="12" s="1"/>
  <c r="R163" i="12" s="1"/>
  <c r="O220" i="12"/>
  <c r="P220" i="12" s="1"/>
  <c r="R220" i="12" s="1"/>
  <c r="O243" i="12"/>
  <c r="P243" i="12" s="1"/>
  <c r="R243" i="12" s="1"/>
  <c r="O225" i="12"/>
  <c r="P225" i="12" s="1"/>
  <c r="R225" i="12" s="1"/>
  <c r="O238" i="12"/>
  <c r="P238" i="12" s="1"/>
  <c r="R238" i="12" s="1"/>
  <c r="O174" i="12"/>
  <c r="P174" i="12" s="1"/>
  <c r="R174" i="12" s="1"/>
  <c r="O170" i="12"/>
  <c r="P170" i="12" s="1"/>
  <c r="R170" i="12" s="1"/>
  <c r="O231" i="12"/>
  <c r="P231" i="12" s="1"/>
  <c r="R231" i="12" s="1"/>
  <c r="O190" i="12"/>
  <c r="P190" i="12" s="1"/>
  <c r="R190" i="12" s="1"/>
  <c r="O246" i="12"/>
  <c r="P246" i="12" s="1"/>
  <c r="R246" i="12" s="1"/>
  <c r="O268" i="12"/>
  <c r="P268" i="12" s="1"/>
  <c r="R268" i="12" s="1"/>
  <c r="O240" i="12"/>
  <c r="P240" i="12" s="1"/>
  <c r="R240" i="12" s="1"/>
  <c r="O311" i="12"/>
  <c r="P311" i="12" s="1"/>
  <c r="R311" i="12" s="1"/>
  <c r="O249" i="12"/>
  <c r="P249" i="12" s="1"/>
  <c r="R249" i="12" s="1"/>
  <c r="O184" i="12"/>
  <c r="P184" i="12" s="1"/>
  <c r="R184" i="12" s="1"/>
  <c r="O133" i="12"/>
  <c r="P133" i="12" s="1"/>
  <c r="R133" i="12" s="1"/>
  <c r="O126" i="12"/>
  <c r="P126" i="12" s="1"/>
  <c r="R126" i="12" s="1"/>
  <c r="O127" i="12"/>
  <c r="P127" i="12" s="1"/>
  <c r="R127" i="12" s="1"/>
  <c r="O288" i="12"/>
  <c r="P288" i="12" s="1"/>
  <c r="R288" i="12" s="1"/>
  <c r="O301" i="12"/>
  <c r="P301" i="12" s="1"/>
  <c r="R301" i="12" s="1"/>
  <c r="O281" i="12"/>
  <c r="P281" i="12" s="1"/>
  <c r="R281" i="12" s="1"/>
  <c r="O252" i="12"/>
  <c r="P252" i="12" s="1"/>
  <c r="R252" i="12" s="1"/>
  <c r="O182" i="12"/>
  <c r="P182" i="12" s="1"/>
  <c r="R182" i="12" s="1"/>
  <c r="O315" i="12"/>
  <c r="P315" i="12" s="1"/>
  <c r="R315" i="12" s="1"/>
  <c r="O192" i="12"/>
  <c r="P192" i="12" s="1"/>
  <c r="R192" i="12" s="1"/>
  <c r="O358" i="12"/>
  <c r="P358" i="12" s="1"/>
  <c r="R358" i="12" s="1"/>
  <c r="O360" i="12"/>
  <c r="P360" i="12" s="1"/>
  <c r="R360" i="12" s="1"/>
  <c r="O219" i="12"/>
  <c r="P219" i="12" s="1"/>
  <c r="R219" i="12" s="1"/>
  <c r="O176" i="12"/>
  <c r="P176" i="12" s="1"/>
  <c r="R176" i="12" s="1"/>
  <c r="O259" i="12"/>
  <c r="P259" i="12" s="1"/>
  <c r="R259" i="12" s="1"/>
  <c r="O208" i="12"/>
  <c r="P208" i="12" s="1"/>
  <c r="R208" i="12" s="1"/>
  <c r="O363" i="12"/>
  <c r="P363" i="12" s="1"/>
  <c r="R363" i="12" s="1"/>
  <c r="O337" i="12"/>
  <c r="P337" i="12" s="1"/>
  <c r="R337" i="12" s="1"/>
  <c r="O199" i="12"/>
  <c r="P199" i="12" s="1"/>
  <c r="R199" i="12" s="1"/>
  <c r="O166" i="12"/>
  <c r="P166" i="12" s="1"/>
  <c r="R166" i="12" s="1"/>
  <c r="O316" i="12"/>
  <c r="P316" i="12" s="1"/>
  <c r="R316" i="12" s="1"/>
  <c r="O322" i="12"/>
  <c r="P322" i="12" s="1"/>
  <c r="R322" i="12" s="1"/>
  <c r="O81" i="12"/>
  <c r="P81" i="12" s="1"/>
  <c r="R81" i="12" s="1"/>
  <c r="O171" i="12"/>
  <c r="P171" i="12" s="1"/>
  <c r="R171" i="12" s="1"/>
  <c r="O258" i="12"/>
  <c r="P258" i="12" s="1"/>
  <c r="R258" i="12" s="1"/>
  <c r="O97" i="12"/>
  <c r="P97" i="12" s="1"/>
  <c r="R97" i="12" s="1"/>
  <c r="O186" i="12"/>
  <c r="P186" i="12" s="1"/>
  <c r="R186" i="12" s="1"/>
  <c r="O325" i="12"/>
  <c r="P325" i="12" s="1"/>
  <c r="R325" i="12" s="1"/>
  <c r="O99" i="12"/>
  <c r="P99" i="12" s="1"/>
  <c r="R99" i="12" s="1"/>
  <c r="O226" i="12"/>
  <c r="P226" i="12" s="1"/>
  <c r="R226" i="12" s="1"/>
  <c r="O120" i="12"/>
  <c r="P120" i="12" s="1"/>
  <c r="R120" i="12" s="1"/>
  <c r="O177" i="12"/>
  <c r="P177" i="12" s="1"/>
  <c r="R177" i="12" s="1"/>
  <c r="O331" i="12"/>
  <c r="P331" i="12" s="1"/>
  <c r="R331" i="12" s="1"/>
  <c r="O323" i="12"/>
  <c r="P323" i="12" s="1"/>
  <c r="R323" i="12" s="1"/>
  <c r="O359" i="12"/>
  <c r="P359" i="12" s="1"/>
  <c r="R359" i="12" s="1"/>
  <c r="O218" i="12"/>
  <c r="P218" i="12" s="1"/>
  <c r="R218" i="12" s="1"/>
  <c r="O350" i="12"/>
  <c r="P350" i="12" s="1"/>
  <c r="R350" i="12" s="1"/>
  <c r="O168" i="12"/>
  <c r="P168" i="12" s="1"/>
  <c r="R168" i="12" s="1"/>
  <c r="O156" i="12"/>
  <c r="P156" i="12" s="1"/>
  <c r="R156" i="12" s="1"/>
  <c r="O286" i="12"/>
  <c r="P286" i="12" s="1"/>
  <c r="R286" i="12" s="1"/>
  <c r="O266" i="12"/>
  <c r="P266" i="12" s="1"/>
  <c r="R266" i="12" s="1"/>
  <c r="O313" i="12"/>
  <c r="P313" i="12" s="1"/>
  <c r="R313" i="12" s="1"/>
  <c r="O263" i="12"/>
  <c r="P263" i="12" s="1"/>
  <c r="R263" i="12" s="1"/>
  <c r="O121" i="12"/>
  <c r="P121" i="12" s="1"/>
  <c r="R121" i="12" s="1"/>
  <c r="O349" i="12"/>
  <c r="P349" i="12" s="1"/>
  <c r="R349" i="12" s="1"/>
  <c r="O69" i="12"/>
  <c r="P69" i="12" s="1"/>
  <c r="R69" i="12" s="1"/>
  <c r="O270" i="12"/>
  <c r="P270" i="12" s="1"/>
  <c r="R270" i="12" s="1"/>
  <c r="O298" i="12"/>
  <c r="P298" i="12" s="1"/>
  <c r="R298" i="12" s="1"/>
  <c r="O293" i="12"/>
  <c r="P293" i="12" s="1"/>
  <c r="R293" i="12" s="1"/>
  <c r="O161" i="12"/>
  <c r="P161" i="12" s="1"/>
  <c r="O207" i="12"/>
  <c r="P207" i="12" s="1"/>
  <c r="R207" i="12" s="1"/>
  <c r="O299" i="12"/>
  <c r="P299" i="12" s="1"/>
  <c r="R299" i="12" s="1"/>
  <c r="O213" i="12"/>
  <c r="P213" i="12" s="1"/>
  <c r="R213" i="12" s="1"/>
  <c r="O253" i="12"/>
  <c r="P253" i="12" s="1"/>
  <c r="R253" i="12" s="1"/>
  <c r="O150" i="12"/>
  <c r="P150" i="12" s="1"/>
  <c r="R150" i="12" s="1"/>
  <c r="O291" i="12"/>
  <c r="P291" i="12" s="1"/>
  <c r="R291" i="12" s="1"/>
  <c r="O334" i="12"/>
  <c r="P334" i="12" s="1"/>
  <c r="R334" i="12" s="1"/>
  <c r="O356" i="12"/>
  <c r="P356" i="12" s="1"/>
  <c r="R356" i="12" s="1"/>
  <c r="Q132" i="12" l="1"/>
  <c r="R105" i="12"/>
  <c r="S132" i="12" s="1"/>
  <c r="S131" i="12" s="1"/>
  <c r="Q311" i="12"/>
  <c r="R257" i="12"/>
  <c r="S311" i="12" s="1"/>
  <c r="S310" i="12" s="1"/>
  <c r="Q208" i="12"/>
  <c r="R161" i="12"/>
  <c r="S208" i="12" s="1"/>
  <c r="S207" i="12" s="1"/>
  <c r="Q86" i="12"/>
  <c r="R68" i="12"/>
  <c r="S86" i="12" s="1"/>
  <c r="S85" i="12" s="1"/>
  <c r="R21" i="12"/>
  <c r="O40" i="12"/>
  <c r="P40" i="12" s="1"/>
  <c r="R40" i="12" s="1"/>
  <c r="O37" i="12"/>
  <c r="P37" i="12" s="1"/>
  <c r="R37" i="12" s="1"/>
  <c r="O66" i="12"/>
  <c r="P66" i="12" s="1"/>
  <c r="R66" i="12" s="1"/>
  <c r="O54" i="12"/>
  <c r="P54" i="12" s="1"/>
  <c r="R54" i="12" s="1"/>
  <c r="O36" i="12"/>
  <c r="P36" i="12" s="1"/>
  <c r="R36" i="12" s="1"/>
  <c r="O44" i="12"/>
  <c r="P44" i="12" s="1"/>
  <c r="R44" i="12" s="1"/>
  <c r="O35" i="12"/>
  <c r="P35" i="12" s="1"/>
  <c r="R35" i="12" s="1"/>
  <c r="O29" i="12"/>
  <c r="P29" i="12" s="1"/>
  <c r="R29" i="12" s="1"/>
  <c r="O31" i="12"/>
  <c r="P31" i="12" s="1"/>
  <c r="R31" i="12" s="1"/>
  <c r="O55" i="12"/>
  <c r="P55" i="12" s="1"/>
  <c r="R55" i="12" s="1"/>
  <c r="O56" i="12"/>
  <c r="P56" i="12" s="1"/>
  <c r="R56" i="12" s="1"/>
  <c r="O60" i="12"/>
  <c r="P60" i="12" s="1"/>
  <c r="R60" i="12" s="1"/>
  <c r="O28" i="12"/>
  <c r="P28" i="12" s="1"/>
  <c r="R28" i="12" s="1"/>
  <c r="O26" i="12"/>
  <c r="P26" i="12" s="1"/>
  <c r="R26" i="12" s="1"/>
  <c r="O63" i="12"/>
  <c r="P63" i="12" s="1"/>
  <c r="R63" i="12" s="1"/>
  <c r="O67" i="12"/>
  <c r="P67" i="12" s="1"/>
  <c r="R67" i="12" s="1"/>
  <c r="O34" i="12"/>
  <c r="P34" i="12" s="1"/>
  <c r="R34" i="12" s="1"/>
  <c r="O65" i="12"/>
  <c r="P65" i="12" s="1"/>
  <c r="R65" i="12" s="1"/>
  <c r="O39" i="12"/>
  <c r="P39" i="12" s="1"/>
  <c r="R39" i="12" s="1"/>
  <c r="O23" i="12"/>
  <c r="P23" i="12" s="1"/>
  <c r="R23" i="12" s="1"/>
  <c r="O61" i="12"/>
  <c r="P61" i="12" s="1"/>
  <c r="R61" i="12" s="1"/>
  <c r="O41" i="12"/>
  <c r="P41" i="12" s="1"/>
  <c r="R41" i="12" s="1"/>
  <c r="O58" i="12"/>
  <c r="P58" i="12" s="1"/>
  <c r="R58" i="12" s="1"/>
  <c r="O48" i="12"/>
  <c r="P48" i="12" s="1"/>
  <c r="R48" i="12" s="1"/>
  <c r="O32" i="12"/>
  <c r="P32" i="12" s="1"/>
  <c r="R32" i="12" s="1"/>
  <c r="O22" i="12"/>
  <c r="P22" i="12" s="1"/>
  <c r="R22" i="12" s="1"/>
  <c r="O45" i="12"/>
  <c r="P45" i="12" s="1"/>
  <c r="R45" i="12" s="1"/>
  <c r="O49" i="12"/>
  <c r="P49" i="12" s="1"/>
  <c r="R49" i="12" s="1"/>
  <c r="O62" i="12"/>
  <c r="P62" i="12" s="1"/>
  <c r="R62" i="12" s="1"/>
  <c r="O43" i="12"/>
  <c r="P43" i="12" s="1"/>
  <c r="R43" i="12" s="1"/>
  <c r="O52" i="12"/>
  <c r="P52" i="12" s="1"/>
  <c r="R52" i="12" s="1"/>
  <c r="O64" i="12"/>
  <c r="P64" i="12" s="1"/>
  <c r="R64" i="12" s="1"/>
  <c r="O42" i="12"/>
  <c r="P42" i="12" s="1"/>
  <c r="R42" i="12" s="1"/>
  <c r="O57" i="12"/>
  <c r="P57" i="12" s="1"/>
  <c r="R57" i="12" s="1"/>
  <c r="O30" i="12"/>
  <c r="P30" i="12" s="1"/>
  <c r="R30" i="12" s="1"/>
  <c r="O27" i="12"/>
  <c r="P27" i="12" s="1"/>
  <c r="R27" i="12" s="1"/>
  <c r="O46" i="12"/>
  <c r="P46" i="12" s="1"/>
  <c r="R46" i="12" s="1"/>
  <c r="O25" i="12"/>
  <c r="P25" i="12" s="1"/>
  <c r="R25" i="12" s="1"/>
  <c r="O24" i="12"/>
  <c r="P24" i="12" s="1"/>
  <c r="R24" i="12" s="1"/>
  <c r="O47" i="12"/>
  <c r="P47" i="12" s="1"/>
  <c r="R47" i="12" s="1"/>
  <c r="O50" i="12"/>
  <c r="P50" i="12" s="1"/>
  <c r="R50" i="12" s="1"/>
  <c r="O53" i="12"/>
  <c r="P53" i="12" s="1"/>
  <c r="R53" i="12" s="1"/>
  <c r="O51" i="12"/>
  <c r="P51" i="12" s="1"/>
  <c r="R51" i="12" s="1"/>
  <c r="O38" i="12"/>
  <c r="P38" i="12" s="1"/>
  <c r="R38" i="12" s="1"/>
  <c r="O59" i="12"/>
  <c r="P59" i="12" s="1"/>
  <c r="R59" i="12" s="1"/>
  <c r="O33" i="12"/>
  <c r="P33" i="12" s="1"/>
  <c r="R33" i="12" s="1"/>
  <c r="Q44" i="12" l="1"/>
  <c r="P20" i="12"/>
  <c r="S44" i="12"/>
  <c r="S43" i="12" s="1"/>
</calcChain>
</file>

<file path=xl/sharedStrings.xml><?xml version="1.0" encoding="utf-8"?>
<sst xmlns="http://schemas.openxmlformats.org/spreadsheetml/2006/main" count="9252" uniqueCount="1895">
  <si>
    <t>Arica</t>
  </si>
  <si>
    <t>Camarones</t>
  </si>
  <si>
    <t>General Lagos</t>
  </si>
  <si>
    <t>Putre</t>
  </si>
  <si>
    <t>Alto Hospicio</t>
  </si>
  <si>
    <t>Camiña</t>
  </si>
  <si>
    <t>Colchane</t>
  </si>
  <si>
    <t>Huara</t>
  </si>
  <si>
    <t>Iquique</t>
  </si>
  <si>
    <t>Pica</t>
  </si>
  <si>
    <t>Pozo Almonte</t>
  </si>
  <si>
    <t>Antofagasta</t>
  </si>
  <si>
    <t>Calama</t>
  </si>
  <si>
    <t>María Elena</t>
  </si>
  <si>
    <t>Mejillones</t>
  </si>
  <si>
    <t>Ollagüe</t>
  </si>
  <si>
    <t>San Pedro de Atacama</t>
  </si>
  <si>
    <t>Sierra Gorda</t>
  </si>
  <si>
    <t>Tocopilla</t>
  </si>
  <si>
    <t>Alto del Carmen</t>
  </si>
  <si>
    <t>Caldera</t>
  </si>
  <si>
    <t>Chañaral</t>
  </si>
  <si>
    <t>Copiapó</t>
  </si>
  <si>
    <t>Diego de Almagro</t>
  </si>
  <si>
    <t>Freirina</t>
  </si>
  <si>
    <t>Huasco</t>
  </si>
  <si>
    <t>Tierra Amarilla</t>
  </si>
  <si>
    <t>Vallenar</t>
  </si>
  <si>
    <t>Andacollo</t>
  </si>
  <si>
    <t>Canela</t>
  </si>
  <si>
    <t>Combarbalá</t>
  </si>
  <si>
    <t>Coquimbo</t>
  </si>
  <si>
    <t>Illapel</t>
  </si>
  <si>
    <t>La Higuera</t>
  </si>
  <si>
    <t>La Serena</t>
  </si>
  <si>
    <t>Los Vilos</t>
  </si>
  <si>
    <t>Monte Patria</t>
  </si>
  <si>
    <t>Ovalle</t>
  </si>
  <si>
    <t>Paihuano</t>
  </si>
  <si>
    <t>Punitaqui</t>
  </si>
  <si>
    <t>Río Hurtado</t>
  </si>
  <si>
    <t>Salamanca</t>
  </si>
  <si>
    <t>Vicuña</t>
  </si>
  <si>
    <t>Algarrobo</t>
  </si>
  <si>
    <t>Cabildo</t>
  </si>
  <si>
    <t>Calle Larga</t>
  </si>
  <si>
    <t>Cartagena</t>
  </si>
  <si>
    <t>Casablanca</t>
  </si>
  <si>
    <t>Catemu</t>
  </si>
  <si>
    <t>Concón</t>
  </si>
  <si>
    <t>El Quisco</t>
  </si>
  <si>
    <t>El Tabo</t>
  </si>
  <si>
    <t>Hijuelas</t>
  </si>
  <si>
    <t>Isla de Pascua</t>
  </si>
  <si>
    <t>Juan Fernández</t>
  </si>
  <si>
    <t>La Calera</t>
  </si>
  <si>
    <t>La Cruz</t>
  </si>
  <si>
    <t>La Ligua</t>
  </si>
  <si>
    <t>Limache</t>
  </si>
  <si>
    <t>Los Andes</t>
  </si>
  <si>
    <t>Nogales</t>
  </si>
  <si>
    <t>Olmué</t>
  </si>
  <si>
    <t>Panquehue</t>
  </si>
  <si>
    <t>Papudo</t>
  </si>
  <si>
    <t>Petorca</t>
  </si>
  <si>
    <t>Puchuncaví</t>
  </si>
  <si>
    <t>Putaendo</t>
  </si>
  <si>
    <t>Quillota</t>
  </si>
  <si>
    <t>Quilpué</t>
  </si>
  <si>
    <t>Quintero</t>
  </si>
  <si>
    <t>Rinconada</t>
  </si>
  <si>
    <t>San Antonio</t>
  </si>
  <si>
    <t>San Esteban</t>
  </si>
  <si>
    <t>San Felipe</t>
  </si>
  <si>
    <t>Santa María</t>
  </si>
  <si>
    <t>Santo Domingo</t>
  </si>
  <si>
    <t>Valparaíso</t>
  </si>
  <si>
    <t>Villa Alemana</t>
  </si>
  <si>
    <t>Viña del Mar</t>
  </si>
  <si>
    <t>Zapallar</t>
  </si>
  <si>
    <t>Alhué</t>
  </si>
  <si>
    <t>Buin</t>
  </si>
  <si>
    <t>Calera de Tango</t>
  </si>
  <si>
    <t>Cerrillos</t>
  </si>
  <si>
    <t>Cerro Navia</t>
  </si>
  <si>
    <t>Colina</t>
  </si>
  <si>
    <t>Conchalí</t>
  </si>
  <si>
    <t>Curacaví</t>
  </si>
  <si>
    <t>El Bosque</t>
  </si>
  <si>
    <t>El Monte</t>
  </si>
  <si>
    <t>Huechuraba</t>
  </si>
  <si>
    <t>Independencia</t>
  </si>
  <si>
    <t>Isla de Maipo</t>
  </si>
  <si>
    <t>La Cisterna</t>
  </si>
  <si>
    <t>La Florida</t>
  </si>
  <si>
    <t>La Granja</t>
  </si>
  <si>
    <t>La Pintana</t>
  </si>
  <si>
    <t>La Reina</t>
  </si>
  <si>
    <t>Lampa</t>
  </si>
  <si>
    <t>Las Condes</t>
  </si>
  <si>
    <t>Lo Barnechea</t>
  </si>
  <si>
    <t>Lo Espejo</t>
  </si>
  <si>
    <t>Lo Prado</t>
  </si>
  <si>
    <t>Macul</t>
  </si>
  <si>
    <t>Maipú</t>
  </si>
  <si>
    <t>María Pinto</t>
  </si>
  <si>
    <t>Melipilla</t>
  </si>
  <si>
    <t>Padre Hurtado</t>
  </si>
  <si>
    <t>Paine</t>
  </si>
  <si>
    <t>Pedro Aguirre Cerda</t>
  </si>
  <si>
    <t>Peñaflor</t>
  </si>
  <si>
    <t>Peñalolén</t>
  </si>
  <si>
    <t>Pirque</t>
  </si>
  <si>
    <t>Providencia</t>
  </si>
  <si>
    <t>Pudahuel</t>
  </si>
  <si>
    <t>Puente Alto</t>
  </si>
  <si>
    <t>Quilicura</t>
  </si>
  <si>
    <t>Quinta Normal</t>
  </si>
  <si>
    <t>Recoleta</t>
  </si>
  <si>
    <t>Renca</t>
  </si>
  <si>
    <t>San Bernardo</t>
  </si>
  <si>
    <t>San Joaquín</t>
  </si>
  <si>
    <t>San José de Maipo</t>
  </si>
  <si>
    <t>San Miguel</t>
  </si>
  <si>
    <t>San Pedro</t>
  </si>
  <si>
    <t>San Ramón</t>
  </si>
  <si>
    <t>Santiago</t>
  </si>
  <si>
    <t>Talagante</t>
  </si>
  <si>
    <t>Vitacura</t>
  </si>
  <si>
    <t>Ñuñoa</t>
  </si>
  <si>
    <t>Chimbarongo</t>
  </si>
  <si>
    <t>Chépica</t>
  </si>
  <si>
    <t>Codegua</t>
  </si>
  <si>
    <t>Coinco</t>
  </si>
  <si>
    <t>Coltauco</t>
  </si>
  <si>
    <t>Doñihue</t>
  </si>
  <si>
    <t>Graneros</t>
  </si>
  <si>
    <t>La Estrella</t>
  </si>
  <si>
    <t>Las Cabras</t>
  </si>
  <si>
    <t>Litueche</t>
  </si>
  <si>
    <t>Lolol</t>
  </si>
  <si>
    <t>Machalí</t>
  </si>
  <si>
    <t>Malloa</t>
  </si>
  <si>
    <t>Marchihue</t>
  </si>
  <si>
    <t>Mostazal</t>
  </si>
  <si>
    <t>Nancagua</t>
  </si>
  <si>
    <t>Navidad</t>
  </si>
  <si>
    <t>Olivar</t>
  </si>
  <si>
    <t>Palmilla</t>
  </si>
  <si>
    <t>Paredones</t>
  </si>
  <si>
    <t>Peralillo</t>
  </si>
  <si>
    <t>Peumo</t>
  </si>
  <si>
    <t>Pichidegua</t>
  </si>
  <si>
    <t>Pichilemu</t>
  </si>
  <si>
    <t>Placilla</t>
  </si>
  <si>
    <t>Pumanque</t>
  </si>
  <si>
    <t>Quinta de Tilcoco</t>
  </si>
  <si>
    <t>Rancagua</t>
  </si>
  <si>
    <t>Rengo</t>
  </si>
  <si>
    <t>Requínoa</t>
  </si>
  <si>
    <t>San Fernando</t>
  </si>
  <si>
    <t>San Vicente</t>
  </si>
  <si>
    <t>Santa Cruz</t>
  </si>
  <si>
    <t>Cauquenes</t>
  </si>
  <si>
    <t>Chanco</t>
  </si>
  <si>
    <t>Colbún</t>
  </si>
  <si>
    <t>Constitución</t>
  </si>
  <si>
    <t>Curepto</t>
  </si>
  <si>
    <t>Curicó</t>
  </si>
  <si>
    <t>Empedrado</t>
  </si>
  <si>
    <t>Licantén</t>
  </si>
  <si>
    <t>Linares</t>
  </si>
  <si>
    <t>Longaví</t>
  </si>
  <si>
    <t>Maule</t>
  </si>
  <si>
    <t>Molina</t>
  </si>
  <si>
    <t>Parral</t>
  </si>
  <si>
    <t>Pelarco</t>
  </si>
  <si>
    <t>Pelluhue</t>
  </si>
  <si>
    <t>Pencahue</t>
  </si>
  <si>
    <t>Rauco</t>
  </si>
  <si>
    <t>Retiro</t>
  </si>
  <si>
    <t>Romeral</t>
  </si>
  <si>
    <t>Río Claro</t>
  </si>
  <si>
    <t>Sagrada Familia</t>
  </si>
  <si>
    <t>San Clemente</t>
  </si>
  <si>
    <t>San Javier</t>
  </si>
  <si>
    <t>San Rafael</t>
  </si>
  <si>
    <t>Talca</t>
  </si>
  <si>
    <t>Teno</t>
  </si>
  <si>
    <t>Vichuquén</t>
  </si>
  <si>
    <t>Villa Alegre</t>
  </si>
  <si>
    <t>Yerbas Buenas</t>
  </si>
  <si>
    <t>Bulnes</t>
  </si>
  <si>
    <t>Chillán</t>
  </si>
  <si>
    <t>Chillán Viejo</t>
  </si>
  <si>
    <t>Cobquecura</t>
  </si>
  <si>
    <t>Coelemu</t>
  </si>
  <si>
    <t>Coihueco</t>
  </si>
  <si>
    <t>El Carmen</t>
  </si>
  <si>
    <t>Ninhue</t>
  </si>
  <si>
    <t>Pemuco</t>
  </si>
  <si>
    <t>Pinto</t>
  </si>
  <si>
    <t>Portezuelo</t>
  </si>
  <si>
    <t>Quillón</t>
  </si>
  <si>
    <t>Quirihue</t>
  </si>
  <si>
    <t>Ránquil</t>
  </si>
  <si>
    <t>San Carlos</t>
  </si>
  <si>
    <t>San Fabián</t>
  </si>
  <si>
    <t>San Ignacio</t>
  </si>
  <si>
    <t>San Nicolás</t>
  </si>
  <si>
    <t>Treguaco</t>
  </si>
  <si>
    <t>Yungay</t>
  </si>
  <si>
    <t>Ñiquén</t>
  </si>
  <si>
    <t>Antuco</t>
  </si>
  <si>
    <t>Arauco</t>
  </si>
  <si>
    <t>Cabrero</t>
  </si>
  <si>
    <t>Cañete</t>
  </si>
  <si>
    <t>Chiguayante</t>
  </si>
  <si>
    <t>Concepción</t>
  </si>
  <si>
    <t>Contulmo</t>
  </si>
  <si>
    <t>Coronel</t>
  </si>
  <si>
    <t>Curanilahue</t>
  </si>
  <si>
    <t>Florida</t>
  </si>
  <si>
    <t>Hualpén</t>
  </si>
  <si>
    <t>Hualqui</t>
  </si>
  <si>
    <t>Laja</t>
  </si>
  <si>
    <t>Lebu</t>
  </si>
  <si>
    <t>Lota</t>
  </si>
  <si>
    <t>Mulchén</t>
  </si>
  <si>
    <t>Nacimiento</t>
  </si>
  <si>
    <t>Negrete</t>
  </si>
  <si>
    <t>Penco</t>
  </si>
  <si>
    <t>Quilaco</t>
  </si>
  <si>
    <t>Quilleco</t>
  </si>
  <si>
    <t>San Pedro de la Paz</t>
  </si>
  <si>
    <t>San Rosendo</t>
  </si>
  <si>
    <t>Santa Bárbara</t>
  </si>
  <si>
    <t>Santa Juana</t>
  </si>
  <si>
    <t>Talcahuano</t>
  </si>
  <si>
    <t>Tirúa</t>
  </si>
  <si>
    <t>Tomé</t>
  </si>
  <si>
    <t>Tucapel</t>
  </si>
  <si>
    <t>Yumbel</t>
  </si>
  <si>
    <t>Angol</t>
  </si>
  <si>
    <t>Carahue</t>
  </si>
  <si>
    <t>Cholchol</t>
  </si>
  <si>
    <t>Collipulli</t>
  </si>
  <si>
    <t>Cunco</t>
  </si>
  <si>
    <t>Curacautín</t>
  </si>
  <si>
    <t>Curarrehue</t>
  </si>
  <si>
    <t>Ercilla</t>
  </si>
  <si>
    <t>Freire</t>
  </si>
  <si>
    <t>Galvarino</t>
  </si>
  <si>
    <t>Gorbea</t>
  </si>
  <si>
    <t>Lautaro</t>
  </si>
  <si>
    <t>Loncoche</t>
  </si>
  <si>
    <t>Lonquimay</t>
  </si>
  <si>
    <t>Los Sauces</t>
  </si>
  <si>
    <t>Lumaco</t>
  </si>
  <si>
    <t>Melipeuco</t>
  </si>
  <si>
    <t>Nueva Imperial</t>
  </si>
  <si>
    <t>Padre Las Casas</t>
  </si>
  <si>
    <t>Perquenco</t>
  </si>
  <si>
    <t>Pitrufquén</t>
  </si>
  <si>
    <t>Pucón</t>
  </si>
  <si>
    <t>Purén</t>
  </si>
  <si>
    <t>Renaico</t>
  </si>
  <si>
    <t>Saavedra</t>
  </si>
  <si>
    <t>Temuco</t>
  </si>
  <si>
    <t>Teodoro Schmidt</t>
  </si>
  <si>
    <t>Toltén</t>
  </si>
  <si>
    <t>Traiguén</t>
  </si>
  <si>
    <t>Victoria</t>
  </si>
  <si>
    <t>Vilcún</t>
  </si>
  <si>
    <t>Villarrica</t>
  </si>
  <si>
    <t>Ancud</t>
  </si>
  <si>
    <t>Calbuco</t>
  </si>
  <si>
    <t>Castro</t>
  </si>
  <si>
    <t>Chonchi</t>
  </si>
  <si>
    <t>Cochamó</t>
  </si>
  <si>
    <t>Curaco de Vélez</t>
  </si>
  <si>
    <t>Dalcahue</t>
  </si>
  <si>
    <t>Fresia</t>
  </si>
  <si>
    <t>Frutillar</t>
  </si>
  <si>
    <t>Futaleufú</t>
  </si>
  <si>
    <t>Hualaihué</t>
  </si>
  <si>
    <t>Llanquihue</t>
  </si>
  <si>
    <t>Los Muermos</t>
  </si>
  <si>
    <t>Maullín</t>
  </si>
  <si>
    <t>Osorno</t>
  </si>
  <si>
    <t>Palena</t>
  </si>
  <si>
    <t>Puerto Montt</t>
  </si>
  <si>
    <t>Puerto Octay</t>
  </si>
  <si>
    <t>Puerto Varas</t>
  </si>
  <si>
    <t>Puqueldón</t>
  </si>
  <si>
    <t>Purranque</t>
  </si>
  <si>
    <t>Puyehue</t>
  </si>
  <si>
    <t>Queilén</t>
  </si>
  <si>
    <t>Quellón</t>
  </si>
  <si>
    <t>Quemchi</t>
  </si>
  <si>
    <t>Quinchao</t>
  </si>
  <si>
    <t>Río Negro</t>
  </si>
  <si>
    <t>San Juan de la Costa</t>
  </si>
  <si>
    <t>San Pablo</t>
  </si>
  <si>
    <t>Corral</t>
  </si>
  <si>
    <t>Futrono</t>
  </si>
  <si>
    <t>La Unión</t>
  </si>
  <si>
    <t>Lago Ranco</t>
  </si>
  <si>
    <t>Lanco</t>
  </si>
  <si>
    <t>Los Lagos</t>
  </si>
  <si>
    <t>Mariquina</t>
  </si>
  <si>
    <t>Máfil</t>
  </si>
  <si>
    <t>Paillaco</t>
  </si>
  <si>
    <t>Panguipulli</t>
  </si>
  <si>
    <t>Río Bueno</t>
  </si>
  <si>
    <t>Valdivia</t>
  </si>
  <si>
    <t>Chile Chico</t>
  </si>
  <si>
    <t>Cisnes</t>
  </si>
  <si>
    <t>Cochrane</t>
  </si>
  <si>
    <t>Coyhaique</t>
  </si>
  <si>
    <t>Guaitecas</t>
  </si>
  <si>
    <t>Lago Verde</t>
  </si>
  <si>
    <t>Río Ibáñez</t>
  </si>
  <si>
    <t>Tortel</t>
  </si>
  <si>
    <t>Cabo de Hornos</t>
  </si>
  <si>
    <t>Laguna Blanca</t>
  </si>
  <si>
    <t>Natales</t>
  </si>
  <si>
    <t>Porvenir</t>
  </si>
  <si>
    <t>Primavera</t>
  </si>
  <si>
    <t>Punta Arenas</t>
  </si>
  <si>
    <t>Río Verde</t>
  </si>
  <si>
    <t>San Gregorio</t>
  </si>
  <si>
    <t>Timaukel</t>
  </si>
  <si>
    <t>Torres del Paine</t>
  </si>
  <si>
    <t>COLCHANE</t>
  </si>
  <si>
    <t>ALTO HOSPICIO</t>
  </si>
  <si>
    <t>HUARA</t>
  </si>
  <si>
    <t>PICA</t>
  </si>
  <si>
    <t>IQUIQUE</t>
  </si>
  <si>
    <t>POZO ALMONTE</t>
  </si>
  <si>
    <t>CAMIÑA</t>
  </si>
  <si>
    <t>ANTOFAGASTA</t>
  </si>
  <si>
    <t>MEJILLONES</t>
  </si>
  <si>
    <t>SIERRA GORDA</t>
  </si>
  <si>
    <t>TALTAL</t>
  </si>
  <si>
    <t>CALAMA</t>
  </si>
  <si>
    <t>OLLAGÜE</t>
  </si>
  <si>
    <t>SAN PEDRO DE ATACAMA</t>
  </si>
  <si>
    <t>TOCOPILLA</t>
  </si>
  <si>
    <t>MARÍA ELENA</t>
  </si>
  <si>
    <t>CHAÑARAL</t>
  </si>
  <si>
    <t>COPIAPÓ</t>
  </si>
  <si>
    <t>CALDERA</t>
  </si>
  <si>
    <t>TIERRA AMARILLA</t>
  </si>
  <si>
    <t>DIEGO DE ALMAGRO</t>
  </si>
  <si>
    <t>VALLENAR</t>
  </si>
  <si>
    <t>ALTO DEL CARMEN</t>
  </si>
  <si>
    <t>FREIRINA</t>
  </si>
  <si>
    <t>HUASCO</t>
  </si>
  <si>
    <t>LA SERENA</t>
  </si>
  <si>
    <t>COQUIMBO</t>
  </si>
  <si>
    <t>ANDACOLLO</t>
  </si>
  <si>
    <t>LA HIGUERA</t>
  </si>
  <si>
    <t>PAIGUANO</t>
  </si>
  <si>
    <t>VICUÑA</t>
  </si>
  <si>
    <t>ILLAPEL</t>
  </si>
  <si>
    <t>CANELA</t>
  </si>
  <si>
    <t>LOS VILOS</t>
  </si>
  <si>
    <t>SALAMANCA</t>
  </si>
  <si>
    <t>OVALLE</t>
  </si>
  <si>
    <t>COMBARBALÁ</t>
  </si>
  <si>
    <t>MONTE PATRIA</t>
  </si>
  <si>
    <t>PUNITAQUI</t>
  </si>
  <si>
    <t>RÍO HURTADO</t>
  </si>
  <si>
    <t>CALERA</t>
  </si>
  <si>
    <t>VALPARAÍSO</t>
  </si>
  <si>
    <t>CASABLANCA</t>
  </si>
  <si>
    <t>CONCÓN</t>
  </si>
  <si>
    <t>JUAN FERNÁNDEZ</t>
  </si>
  <si>
    <t>PUCHUNCAVÍ</t>
  </si>
  <si>
    <t>QUINTERO</t>
  </si>
  <si>
    <t>VIÑA DEL MAR</t>
  </si>
  <si>
    <t>ISLA DE PASCUA</t>
  </si>
  <si>
    <t>LOS ANDES</t>
  </si>
  <si>
    <t>CALLE LARGA</t>
  </si>
  <si>
    <t>RINCONADA</t>
  </si>
  <si>
    <t>SAN ESTEBAN</t>
  </si>
  <si>
    <t>LA LIGUA</t>
  </si>
  <si>
    <t>CABILDO</t>
  </si>
  <si>
    <t>PAPUDO</t>
  </si>
  <si>
    <t>PETORCA</t>
  </si>
  <si>
    <t>ZAPALLAR</t>
  </si>
  <si>
    <t>QUILLOTA</t>
  </si>
  <si>
    <t>HIJUELAS</t>
  </si>
  <si>
    <t>LA CRUZ</t>
  </si>
  <si>
    <t>NOGALES</t>
  </si>
  <si>
    <t>SAN ANTONIO</t>
  </si>
  <si>
    <t>ALGARROBO</t>
  </si>
  <si>
    <t>CARTAGENA</t>
  </si>
  <si>
    <t>EL QUISCO</t>
  </si>
  <si>
    <t>EL TABO</t>
  </si>
  <si>
    <t>SANTO DOMINGO</t>
  </si>
  <si>
    <t>SAN FELIPE</t>
  </si>
  <si>
    <t>CATEMU</t>
  </si>
  <si>
    <t>PANQUEHUE</t>
  </si>
  <si>
    <t>PUTAENDO</t>
  </si>
  <si>
    <t>SANTA MARÍA</t>
  </si>
  <si>
    <t>QUILPUÉ</t>
  </si>
  <si>
    <t>LIMACHE</t>
  </si>
  <si>
    <t>OLMUÉ</t>
  </si>
  <si>
    <t>VILLA ALEMANA</t>
  </si>
  <si>
    <t>LLAILLAY</t>
  </si>
  <si>
    <t>RANCAGUA</t>
  </si>
  <si>
    <t>CODEGUA</t>
  </si>
  <si>
    <t>COINCO</t>
  </si>
  <si>
    <t>COLTAUCO</t>
  </si>
  <si>
    <t>DOÑIHUE</t>
  </si>
  <si>
    <t>GRANEROS</t>
  </si>
  <si>
    <t>LAS CABRAS</t>
  </si>
  <si>
    <t>MACHALÍ</t>
  </si>
  <si>
    <t>MALLOA</t>
  </si>
  <si>
    <t>MOSTAZAL</t>
  </si>
  <si>
    <t>OLIVAR</t>
  </si>
  <si>
    <t>PEUMO</t>
  </si>
  <si>
    <t>PICHIDEGUA</t>
  </si>
  <si>
    <t>QUINTA DE TILCOCO</t>
  </si>
  <si>
    <t>RENGO</t>
  </si>
  <si>
    <t>REQUÍNOA</t>
  </si>
  <si>
    <t>SAN VICENTE</t>
  </si>
  <si>
    <t>PICHILEMU</t>
  </si>
  <si>
    <t>LA ESTRELLA</t>
  </si>
  <si>
    <t>LITUECHE</t>
  </si>
  <si>
    <t>NAVIDAD</t>
  </si>
  <si>
    <t>PAREDONES</t>
  </si>
  <si>
    <t>SAN FERNANDO</t>
  </si>
  <si>
    <t>CHÉPICA</t>
  </si>
  <si>
    <t>CHIMBARONGO</t>
  </si>
  <si>
    <t>LOLOL</t>
  </si>
  <si>
    <t>NANCAGUA</t>
  </si>
  <si>
    <t>PALMILLA</t>
  </si>
  <si>
    <t>PERALILLO</t>
  </si>
  <si>
    <t>PLACILLA</t>
  </si>
  <si>
    <t>PUMANQUE</t>
  </si>
  <si>
    <t>SANTA CRUZ</t>
  </si>
  <si>
    <t>MARCHIHUE</t>
  </si>
  <si>
    <t>TALCA</t>
  </si>
  <si>
    <t>CONSTITUCIÓN</t>
  </si>
  <si>
    <t>CUREPTO</t>
  </si>
  <si>
    <t>EMPEDRADO</t>
  </si>
  <si>
    <t>MAULE</t>
  </si>
  <si>
    <t>PELARCO</t>
  </si>
  <si>
    <t>PENCAHUE</t>
  </si>
  <si>
    <t>RÍO CLARO</t>
  </si>
  <si>
    <t>SAN CLEMENTE</t>
  </si>
  <si>
    <t>SAN RAFAEL</t>
  </si>
  <si>
    <t>CAUQUENES</t>
  </si>
  <si>
    <t>CHANCO</t>
  </si>
  <si>
    <t>PELLUHUE</t>
  </si>
  <si>
    <t>CURICÓ</t>
  </si>
  <si>
    <t>HUALAÑÉ</t>
  </si>
  <si>
    <t>LICANTÉN</t>
  </si>
  <si>
    <t>MOLINA</t>
  </si>
  <si>
    <t>RAUCO</t>
  </si>
  <si>
    <t>ROMERAL</t>
  </si>
  <si>
    <t>SAGRADA FAMILIA</t>
  </si>
  <si>
    <t>TENO</t>
  </si>
  <si>
    <t>VICHUQUÉN</t>
  </si>
  <si>
    <t>LINARES</t>
  </si>
  <si>
    <t>COLBÚN</t>
  </si>
  <si>
    <t>LONGAVÍ</t>
  </si>
  <si>
    <t>PARRAL</t>
  </si>
  <si>
    <t>RETIRO</t>
  </si>
  <si>
    <t>SAN JAVIER</t>
  </si>
  <si>
    <t>VILLA ALEGRE</t>
  </si>
  <si>
    <t>YERBAS BUENAS</t>
  </si>
  <si>
    <t>CONCEPCIÓN</t>
  </si>
  <si>
    <t>CORONEL</t>
  </si>
  <si>
    <t>CHIGUAYANTE</t>
  </si>
  <si>
    <t>FLORIDA</t>
  </si>
  <si>
    <t>HUALQUI</t>
  </si>
  <si>
    <t>LOTA</t>
  </si>
  <si>
    <t>PENCO</t>
  </si>
  <si>
    <t>SAN PEDRO DE LA PAZ</t>
  </si>
  <si>
    <t>SANTA JUANA</t>
  </si>
  <si>
    <t>TALCAHUANO</t>
  </si>
  <si>
    <t>TOMÉ</t>
  </si>
  <si>
    <t>HUALPÉN</t>
  </si>
  <si>
    <t>LEBU</t>
  </si>
  <si>
    <t>ARAUCO</t>
  </si>
  <si>
    <t>CAÑETE</t>
  </si>
  <si>
    <t>CONTULMO</t>
  </si>
  <si>
    <t>CURANILAHUE</t>
  </si>
  <si>
    <t>LOS ÁNGELES</t>
  </si>
  <si>
    <t>ANTUCO</t>
  </si>
  <si>
    <t>CABRERO</t>
  </si>
  <si>
    <t>LAJA</t>
  </si>
  <si>
    <t>MULCHÉN</t>
  </si>
  <si>
    <t>NACIMIENTO</t>
  </si>
  <si>
    <t>NEGRETE</t>
  </si>
  <si>
    <t>QUILACO</t>
  </si>
  <si>
    <t>QUILLECO</t>
  </si>
  <si>
    <t>SAN ROSENDO</t>
  </si>
  <si>
    <t>SANTA BÁRBARA</t>
  </si>
  <si>
    <t>TUCAPEL</t>
  </si>
  <si>
    <t>YUMBEL</t>
  </si>
  <si>
    <t>ALTO BIOBÍO</t>
  </si>
  <si>
    <t>LOS ÁLAMOS</t>
  </si>
  <si>
    <t>TIRÚA</t>
  </si>
  <si>
    <t>LONQUIMAY</t>
  </si>
  <si>
    <t>TEMUCO</t>
  </si>
  <si>
    <t>CARAHUE</t>
  </si>
  <si>
    <t>CUNCO</t>
  </si>
  <si>
    <t>CURARREHUE</t>
  </si>
  <si>
    <t>FREIRE</t>
  </si>
  <si>
    <t>GALVARINO</t>
  </si>
  <si>
    <t>GORBEA</t>
  </si>
  <si>
    <t>LAUTARO</t>
  </si>
  <si>
    <t>LONCOCHE</t>
  </si>
  <si>
    <t>MELIPEUCO</t>
  </si>
  <si>
    <t>NUEVA IMPERIAL</t>
  </si>
  <si>
    <t>PADRE LAS CASAS</t>
  </si>
  <si>
    <t>PERQUENCO</t>
  </si>
  <si>
    <t>PITRUFQUÉN</t>
  </si>
  <si>
    <t>PUCÓN</t>
  </si>
  <si>
    <t>SAAVEDRA</t>
  </si>
  <si>
    <t>TEODORO SCHMIDT</t>
  </si>
  <si>
    <t>TOLTÉN</t>
  </si>
  <si>
    <t>VILCÚN</t>
  </si>
  <si>
    <t>VILLARRICA</t>
  </si>
  <si>
    <t>CHOLCHOL</t>
  </si>
  <si>
    <t>ANGOL</t>
  </si>
  <si>
    <t>COLLIPULLI</t>
  </si>
  <si>
    <t>CURACAUTÍN</t>
  </si>
  <si>
    <t>ERCILLA</t>
  </si>
  <si>
    <t>LOS SAUCES</t>
  </si>
  <si>
    <t>LUMACO</t>
  </si>
  <si>
    <t>PURÉN</t>
  </si>
  <si>
    <t>RENAICO</t>
  </si>
  <si>
    <t>TRAIGUÉN</t>
  </si>
  <si>
    <t>VICTORIA</t>
  </si>
  <si>
    <t>PUERTO MONTT</t>
  </si>
  <si>
    <t>CALBUCO</t>
  </si>
  <si>
    <t>COCHAMÓ</t>
  </si>
  <si>
    <t>FRESIA</t>
  </si>
  <si>
    <t>FRUTILLAR</t>
  </si>
  <si>
    <t>LOS MUERMOS</t>
  </si>
  <si>
    <t>LLANQUIHUE</t>
  </si>
  <si>
    <t>MAULLÍN</t>
  </si>
  <si>
    <t>PUERTO VARAS</t>
  </si>
  <si>
    <t>CASTRO</t>
  </si>
  <si>
    <t>ANCUD</t>
  </si>
  <si>
    <t>CHONCHI</t>
  </si>
  <si>
    <t>CURACO DE VÉLEZ</t>
  </si>
  <si>
    <t>DALCAHUE</t>
  </si>
  <si>
    <t>PUQUELDÓN</t>
  </si>
  <si>
    <t>QUEILÉN</t>
  </si>
  <si>
    <t>QUELLÓN</t>
  </si>
  <si>
    <t>QUEMCHI</t>
  </si>
  <si>
    <t>QUINCHAO</t>
  </si>
  <si>
    <t>OSORNO</t>
  </si>
  <si>
    <t>PUERTO OCTAY</t>
  </si>
  <si>
    <t>PURRANQUE</t>
  </si>
  <si>
    <t>PUYEHUE</t>
  </si>
  <si>
    <t>RÍO NEGRO</t>
  </si>
  <si>
    <t>SAN JUAN DE LA COSTA</t>
  </si>
  <si>
    <t>SAN PABLO</t>
  </si>
  <si>
    <t>CHAITÉN</t>
  </si>
  <si>
    <t>FUTALEUFÚ</t>
  </si>
  <si>
    <t>HUALAIHUÉ</t>
  </si>
  <si>
    <t>PALENA</t>
  </si>
  <si>
    <t>AYSÉN</t>
  </si>
  <si>
    <t>LAGO VERDE</t>
  </si>
  <si>
    <t>CISNES</t>
  </si>
  <si>
    <t>GUAITECAS</t>
  </si>
  <si>
    <t>COCHRANE</t>
  </si>
  <si>
    <t>O´HIGGINS</t>
  </si>
  <si>
    <t>TORTEL</t>
  </si>
  <si>
    <t>CHILE CHICO</t>
  </si>
  <si>
    <t>RÍO IBÁÑEZ</t>
  </si>
  <si>
    <t>COYHAIQUE</t>
  </si>
  <si>
    <t>PUNTA ARENAS</t>
  </si>
  <si>
    <t>LAGUNA BLANCA</t>
  </si>
  <si>
    <t>RÍO VERDE</t>
  </si>
  <si>
    <t>SAN GREGORIO</t>
  </si>
  <si>
    <t>CABO DE HORNOS</t>
  </si>
  <si>
    <t>PORVENIR</t>
  </si>
  <si>
    <t>PRIMAVERA</t>
  </si>
  <si>
    <t>TIMAUKEL</t>
  </si>
  <si>
    <t>NATALES</t>
  </si>
  <si>
    <t>TORRES DEL PAINE</t>
  </si>
  <si>
    <t>PUENTE ALTO</t>
  </si>
  <si>
    <t>LA REINA</t>
  </si>
  <si>
    <t>LAS CONDES</t>
  </si>
  <si>
    <t>LO ESPEJO</t>
  </si>
  <si>
    <t>LO PRADO</t>
  </si>
  <si>
    <t>MACUL</t>
  </si>
  <si>
    <t>MAIPÚ</t>
  </si>
  <si>
    <t>ÑUÑOA</t>
  </si>
  <si>
    <t>PEÑALOLÉN</t>
  </si>
  <si>
    <t>PROVIDENCIA</t>
  </si>
  <si>
    <t>PUDAHUEL</t>
  </si>
  <si>
    <t>QUILICURA</t>
  </si>
  <si>
    <t>QUINTA NORMAL</t>
  </si>
  <si>
    <t>RECOLETA</t>
  </si>
  <si>
    <t>RENCA</t>
  </si>
  <si>
    <t>SAN JOAQUÍN</t>
  </si>
  <si>
    <t>SAN MIGUEL</t>
  </si>
  <si>
    <t>LO BARNECHEA</t>
  </si>
  <si>
    <t>LA FLORIDA</t>
  </si>
  <si>
    <t>LA GRANJA</t>
  </si>
  <si>
    <t>SAN RAMÓN</t>
  </si>
  <si>
    <t>SANTIAGO</t>
  </si>
  <si>
    <t>CERRILLOS</t>
  </si>
  <si>
    <t>CERRO NAVIA</t>
  </si>
  <si>
    <t>CONCHALÍ</t>
  </si>
  <si>
    <t>EL BOSQUE</t>
  </si>
  <si>
    <t>ESTACIÓN CENTRAL</t>
  </si>
  <si>
    <t>HUECHURABA</t>
  </si>
  <si>
    <t>INDEPENDENCIA</t>
  </si>
  <si>
    <t>LA CISTERNA</t>
  </si>
  <si>
    <t>VITACURA</t>
  </si>
  <si>
    <t>PIRQUE</t>
  </si>
  <si>
    <t>SAN JOSÉ DE MAIPO</t>
  </si>
  <si>
    <t>COLINA</t>
  </si>
  <si>
    <t>LAMPA</t>
  </si>
  <si>
    <t>TILTIL</t>
  </si>
  <si>
    <t>SAN BERNARDO</t>
  </si>
  <si>
    <t>BUIN</t>
  </si>
  <si>
    <t>CALERA DE TANGO</t>
  </si>
  <si>
    <t>PAINE</t>
  </si>
  <si>
    <t>MELIPILLA</t>
  </si>
  <si>
    <t>ALHUÉ</t>
  </si>
  <si>
    <t>CURACAVÍ</t>
  </si>
  <si>
    <t>MARÍA PINTO</t>
  </si>
  <si>
    <t>SAN PEDRO</t>
  </si>
  <si>
    <t>TALAGANTE</t>
  </si>
  <si>
    <t>EL MONTE</t>
  </si>
  <si>
    <t>ISLA DE MAIPO</t>
  </si>
  <si>
    <t>PADRE HURTADO</t>
  </si>
  <si>
    <t>PEÑAFLOR</t>
  </si>
  <si>
    <t>PEDRO AGUIRRE CERDA</t>
  </si>
  <si>
    <t>LA PINTANA</t>
  </si>
  <si>
    <t>FUTRONO</t>
  </si>
  <si>
    <t>LAGO RANCO</t>
  </si>
  <si>
    <t>RÍO BUENO</t>
  </si>
  <si>
    <t>VALDIVIA</t>
  </si>
  <si>
    <t>LA UNIÓN</t>
  </si>
  <si>
    <t>CORRAL</t>
  </si>
  <si>
    <t>LANCO</t>
  </si>
  <si>
    <t>LOS LAGOS</t>
  </si>
  <si>
    <t>MÁFIL</t>
  </si>
  <si>
    <t>MARIQUINA</t>
  </si>
  <si>
    <t>PAILLACO</t>
  </si>
  <si>
    <t>PANGUIPULLI</t>
  </si>
  <si>
    <t>ARICA</t>
  </si>
  <si>
    <t>CAMARONES</t>
  </si>
  <si>
    <t>PUTRE</t>
  </si>
  <si>
    <t>GENERAL LAGOS</t>
  </si>
  <si>
    <t>CHILLÁN</t>
  </si>
  <si>
    <t>BULNES</t>
  </si>
  <si>
    <t>COBQUECURA</t>
  </si>
  <si>
    <t>COELEMU</t>
  </si>
  <si>
    <t>COIHUECO</t>
  </si>
  <si>
    <t>CHILLÁN VIEJO</t>
  </si>
  <si>
    <t>EL CARMEN</t>
  </si>
  <si>
    <t>NINHUE</t>
  </si>
  <si>
    <t>ÑIQUÉN</t>
  </si>
  <si>
    <t>PEMUCO</t>
  </si>
  <si>
    <t>PINTO</t>
  </si>
  <si>
    <t>PORTEZUELO</t>
  </si>
  <si>
    <t>QUILLÓN</t>
  </si>
  <si>
    <t>QUIRIHUE</t>
  </si>
  <si>
    <t>SAN CARLOS</t>
  </si>
  <si>
    <t>SAN FABIÁN</t>
  </si>
  <si>
    <t>SAN IGNACIO</t>
  </si>
  <si>
    <t>SAN NICOLÁS</t>
  </si>
  <si>
    <t>TREHUACO</t>
  </si>
  <si>
    <t>YUNGAY</t>
  </si>
  <si>
    <t>RÁNQUIL</t>
  </si>
  <si>
    <t>CUT</t>
  </si>
  <si>
    <t>CUADRO N°3</t>
  </si>
  <si>
    <t>DEUDA PREVISIONAL CONSOLIDADA</t>
  </si>
  <si>
    <t>MUNICIPALIDADES DEL PAIS</t>
  </si>
  <si>
    <t>RUT</t>
  </si>
  <si>
    <t>Reciente</t>
  </si>
  <si>
    <t>MUNICIPALIDAD DE LINARES-DPTO.ADM EDUC.MUN</t>
  </si>
  <si>
    <t>60.902.063-6</t>
  </si>
  <si>
    <t>2023-11</t>
  </si>
  <si>
    <t>MUNICIPALIDAD DE ILLAPEL</t>
  </si>
  <si>
    <t>69.041.200-4</t>
  </si>
  <si>
    <t>2014-10</t>
  </si>
  <si>
    <t>MUNICIPALIDAD DE SALAMANCA</t>
  </si>
  <si>
    <t>69.041.400-7</t>
  </si>
  <si>
    <t>2007-10</t>
  </si>
  <si>
    <t>MUNICIPALIDAD DE PENAFLOR</t>
  </si>
  <si>
    <t>69.071.700-K</t>
  </si>
  <si>
    <t>2012-07</t>
  </si>
  <si>
    <t>2012-08</t>
  </si>
  <si>
    <t>MUNICIPALIDAD DE ALHUE</t>
  </si>
  <si>
    <t>69.073.200-9</t>
  </si>
  <si>
    <t>2005-08</t>
  </si>
  <si>
    <t>MUNICIPALIDAD DE EL TABO</t>
  </si>
  <si>
    <t>69.073.700-0</t>
  </si>
  <si>
    <t>2004-11</t>
  </si>
  <si>
    <t>MUNICIPALIDAD DE CHIMBARONGO</t>
  </si>
  <si>
    <t>69.090.300-8</t>
  </si>
  <si>
    <t>1998-03</t>
  </si>
  <si>
    <t>2004-05</t>
  </si>
  <si>
    <t>MUNICIPALIDAD DE LOLOL</t>
  </si>
  <si>
    <t>69.090.500-0</t>
  </si>
  <si>
    <t>2014-12</t>
  </si>
  <si>
    <t>2016-12</t>
  </si>
  <si>
    <t>MUNICIPALIDAD DE RIO CLARO</t>
  </si>
  <si>
    <t>69.110.700-0</t>
  </si>
  <si>
    <t>2022-05</t>
  </si>
  <si>
    <t>MUNICIPALIDAD DE CONSTITUCION</t>
  </si>
  <si>
    <t>69.120.100-7</t>
  </si>
  <si>
    <t>2003-01</t>
  </si>
  <si>
    <t>2004-09</t>
  </si>
  <si>
    <t>MUNICIPALIDAD DE VILLA ALEGRE</t>
  </si>
  <si>
    <t>69.130.200-8</t>
  </si>
  <si>
    <t>2004-10</t>
  </si>
  <si>
    <t>2014-05</t>
  </si>
  <si>
    <t>MUNICIPALIDAD DE COBQUECURA</t>
  </si>
  <si>
    <t>69.140.400-5</t>
  </si>
  <si>
    <t>2015-06</t>
  </si>
  <si>
    <t>2017-01</t>
  </si>
  <si>
    <t>MUNICIPALIDAD DE NIQUEN</t>
  </si>
  <si>
    <t>69.140.600-8</t>
  </si>
  <si>
    <t>2019-05</t>
  </si>
  <si>
    <t>MUNICIPALIDAD DE SAN IGNACIO</t>
  </si>
  <si>
    <t>69.141.300-4</t>
  </si>
  <si>
    <t>2013-05</t>
  </si>
  <si>
    <t>2013-06</t>
  </si>
  <si>
    <t>MUNICIPALIDAD DE TOME-DPTO. DE EDUC.</t>
  </si>
  <si>
    <t>69.150.101-9</t>
  </si>
  <si>
    <t>2016-02</t>
  </si>
  <si>
    <t>MUNICIPALIDAD DE CORONEL-DPTO. DE EDUC.</t>
  </si>
  <si>
    <t>69.151.201-0</t>
  </si>
  <si>
    <t>2023-07</t>
  </si>
  <si>
    <t>MUNICIPALIDAD DE LOTA-DPTO. DE EDUC.</t>
  </si>
  <si>
    <t>69.151.301-7</t>
  </si>
  <si>
    <t>2019-04</t>
  </si>
  <si>
    <t>MUNICIPALIDAD DE ERCILLA</t>
  </si>
  <si>
    <t>69.180.600-6</t>
  </si>
  <si>
    <t>MUNICIPALIDAD DE LUMACO</t>
  </si>
  <si>
    <t>69.180.800-9</t>
  </si>
  <si>
    <t>MUNICIPALIDAD DE SAN JOSE MARIQUINA</t>
  </si>
  <si>
    <t>69.200.400-0</t>
  </si>
  <si>
    <t>2009-10</t>
  </si>
  <si>
    <t>2010-03</t>
  </si>
  <si>
    <t>MUNICIPALIDAD DE MAFIL</t>
  </si>
  <si>
    <t>69.200.500-7</t>
  </si>
  <si>
    <t>2004-03</t>
  </si>
  <si>
    <t>MUNICIPALIDAD DE SAN PABLO-DPTO. DE EDUC.</t>
  </si>
  <si>
    <t>69.210.201-0</t>
  </si>
  <si>
    <t>2007-05</t>
  </si>
  <si>
    <t>MUNICIPALIDAD DE TREHUACO-DPTO. DE SALUD</t>
  </si>
  <si>
    <t>69.250.602-2</t>
  </si>
  <si>
    <t>2020-02</t>
  </si>
  <si>
    <t>MUNICIPALIDAD DE SAN JUAN DE LA COSTA</t>
  </si>
  <si>
    <t>69.251.800-4</t>
  </si>
  <si>
    <t>2008-09</t>
  </si>
  <si>
    <t>MUNICIPALIDAD DE CURARREHUE</t>
  </si>
  <si>
    <t>69.252.400-4</t>
  </si>
  <si>
    <t>1998-05</t>
  </si>
  <si>
    <t>2012-12</t>
  </si>
  <si>
    <t>MUNICIPALIDAD DE SIERRA GORDA</t>
  </si>
  <si>
    <t>69.253.200-7</t>
  </si>
  <si>
    <t>2008-05</t>
  </si>
  <si>
    <t>MUNICIPALIDAD DE PEDRO AGUIRRE CERDA</t>
  </si>
  <si>
    <t>69.254.900-7</t>
  </si>
  <si>
    <t>2002-12</t>
  </si>
  <si>
    <t>CUADRO N°4</t>
  </si>
  <si>
    <t>CORPORACIONES MUNICIPALES DEL PAIS</t>
  </si>
  <si>
    <t>CORP. MUNICIPAL DE EDUCACION DE COLBUN</t>
  </si>
  <si>
    <t>70.834.500-8</t>
  </si>
  <si>
    <t>2008-06</t>
  </si>
  <si>
    <t>2010-02</t>
  </si>
  <si>
    <t>CORP. MUNICIPAL DE VALPARAISO</t>
  </si>
  <si>
    <t>70.859.400-8</t>
  </si>
  <si>
    <t>2012-09</t>
  </si>
  <si>
    <t>2021-04</t>
  </si>
  <si>
    <t>CORP. MUNICIPAL DE VINA DEL MAR</t>
  </si>
  <si>
    <t>70.872.300-2</t>
  </si>
  <si>
    <t>1990-02</t>
  </si>
  <si>
    <t>CORP. MUNICIPAL DE QUILPUE</t>
  </si>
  <si>
    <t>70.878.900-3</t>
  </si>
  <si>
    <t>2012-10</t>
  </si>
  <si>
    <t>2016-08</t>
  </si>
  <si>
    <t>CORP. MUNICIPAL DE LA SERENA-GGV</t>
  </si>
  <si>
    <t>70.892.100-9</t>
  </si>
  <si>
    <t>2000-06</t>
  </si>
  <si>
    <t>CORP. MUNICIPAL DE SAN JOSE DE MAIPO</t>
  </si>
  <si>
    <t>70.902.400-0</t>
  </si>
  <si>
    <t>2022-01</t>
  </si>
  <si>
    <t>CORP. MUNICIPAL DE DES. SOC. DE QTA. NORMAL</t>
  </si>
  <si>
    <t>70.913.100-1</t>
  </si>
  <si>
    <t>2013-01</t>
  </si>
  <si>
    <t>CORP. MUNICIPAL DE PUNTA ARENAS</t>
  </si>
  <si>
    <t>70.931.900-0</t>
  </si>
  <si>
    <t>2023-08</t>
  </si>
  <si>
    <t>CORP. MUNICIPAL DE DES. SOC. DE BUIN</t>
  </si>
  <si>
    <t>70.934.900-7</t>
  </si>
  <si>
    <t>2012-11</t>
  </si>
  <si>
    <t>2016-11</t>
  </si>
  <si>
    <t>CORP. MUNICIPAL DE DES. SOC. DE LAMPA</t>
  </si>
  <si>
    <t>70.954.200-1</t>
  </si>
  <si>
    <t>2019-03</t>
  </si>
  <si>
    <t>CORP. MUNICIPAL DE SAN MIGUEL</t>
  </si>
  <si>
    <t>70.962.500-4</t>
  </si>
  <si>
    <t>1996-06</t>
  </si>
  <si>
    <t>2000-12</t>
  </si>
  <si>
    <t>CORP. MUNICIPAL DE DES. SOC. DE TIL TIL</t>
  </si>
  <si>
    <t>70.981.700-0</t>
  </si>
  <si>
    <t>CORP. MUNICIPAL DE SAN VICENTE DE TAGUA TAGU</t>
  </si>
  <si>
    <t>71.015.300-0</t>
  </si>
  <si>
    <t>2014-11</t>
  </si>
  <si>
    <t>2017-07</t>
  </si>
  <si>
    <t>CORP. MUNICIPAL DE EDUC.-SALUD DE QUINCHAO</t>
  </si>
  <si>
    <t>71.164.300-1</t>
  </si>
  <si>
    <t>2023-01</t>
  </si>
  <si>
    <t>CORP. MUNICIPAL DE EDUC.-SALUD DE PTO.NATALE</t>
  </si>
  <si>
    <t>71.165.800-9</t>
  </si>
  <si>
    <t>2021-12</t>
  </si>
  <si>
    <t>CORP. MUNICIPAL DE QUELLON</t>
  </si>
  <si>
    <t>71.173.100-8</t>
  </si>
  <si>
    <t>2022-04</t>
  </si>
  <si>
    <t>CORP. MUNICIPAL DE DES. SOC. DE CERRO NAVIA</t>
  </si>
  <si>
    <t>71.303.900-4</t>
  </si>
  <si>
    <t>2008-02</t>
  </si>
  <si>
    <t>2016-10</t>
  </si>
  <si>
    <t>CORP. MUNICIPAL DE EDUCACION DE SAN FERNANDO</t>
  </si>
  <si>
    <t>71.328.600-1</t>
  </si>
  <si>
    <t>2020-12</t>
  </si>
  <si>
    <t>CORP. MUNICIPAL DE EDUCACION DE ANCUD</t>
  </si>
  <si>
    <t>71.420.700-8</t>
  </si>
  <si>
    <t>TIPO</t>
  </si>
  <si>
    <t>CORP</t>
  </si>
  <si>
    <t>No Recepcionado = 0</t>
  </si>
  <si>
    <t>CODIGO</t>
  </si>
  <si>
    <t>MUNICIPIO</t>
  </si>
  <si>
    <t>Nº de Patentes Comerciales Pagadas  (N° )</t>
  </si>
  <si>
    <t>Nº de Patentes Profesionales Pagadas  (N° )</t>
  </si>
  <si>
    <t>Nº Patentes Industriales Pagadas  (N° )</t>
  </si>
  <si>
    <t>Nº de Patentes Alcoholes Pagadas  (N° )</t>
  </si>
  <si>
    <t>Nº de Otras Patentes Pagadas  (N° )</t>
  </si>
  <si>
    <t>Nº de Patentes Provisorias Pagadas  (N° )</t>
  </si>
  <si>
    <t>Nº de Patentes Comerciales Impagas  (N° )</t>
  </si>
  <si>
    <t>Nº de Patentes Profesionales Impagas  (N° )</t>
  </si>
  <si>
    <t>Nº de Patentes Industriales Impagas  (N° )</t>
  </si>
  <si>
    <t>Nº de Patentes Alcoholes Impagas  (N° )</t>
  </si>
  <si>
    <t>Nº de Otras Patentes Impagas  (N° )</t>
  </si>
  <si>
    <t>Nº de Patentes Provisorias Impagas  (N° )</t>
  </si>
  <si>
    <t>TOTAL PAGADAS</t>
  </si>
  <si>
    <t>TOTAL IMPAGAS</t>
  </si>
  <si>
    <t>TOTAL PATENTES</t>
  </si>
  <si>
    <t>Chaitén</t>
  </si>
  <si>
    <t>Estación Central</t>
  </si>
  <si>
    <t>Hualañé</t>
  </si>
  <si>
    <t>la Cisterna</t>
  </si>
  <si>
    <t>la Cruz</t>
  </si>
  <si>
    <t>la Estrella</t>
  </si>
  <si>
    <t>la Florida</t>
  </si>
  <si>
    <t>la Granja</t>
  </si>
  <si>
    <t>la Higuera</t>
  </si>
  <si>
    <t>la Ligua</t>
  </si>
  <si>
    <t>la Pintana</t>
  </si>
  <si>
    <t>la Reina</t>
  </si>
  <si>
    <t>la Serena</t>
  </si>
  <si>
    <t>la Unión</t>
  </si>
  <si>
    <t>Los Ángeles</t>
  </si>
  <si>
    <t>Taltal</t>
  </si>
  <si>
    <t>Tiltil</t>
  </si>
  <si>
    <t>Trehuaco</t>
  </si>
  <si>
    <t>Alto Biobío</t>
  </si>
  <si>
    <t>Calera</t>
  </si>
  <si>
    <t>LlaiLlay</t>
  </si>
  <si>
    <t>Los Álamos</t>
  </si>
  <si>
    <t>O´higgins</t>
  </si>
  <si>
    <t>Paiguano</t>
  </si>
  <si>
    <t>Aysén</t>
  </si>
  <si>
    <t>INDICE DE TRANSPARENCIA ACTIVA</t>
  </si>
  <si>
    <t>ING_GESTION</t>
  </si>
  <si>
    <t>GTO_GESTION</t>
  </si>
  <si>
    <t>Sector</t>
  </si>
  <si>
    <t>Trimestre</t>
  </si>
  <si>
    <t>TOTAL ING de GESTION</t>
  </si>
  <si>
    <t xml:space="preserve">Patentes Municipales </t>
  </si>
  <si>
    <t xml:space="preserve">En Patentes Municipales </t>
  </si>
  <si>
    <t xml:space="preserve">Cobro Directo </t>
  </si>
  <si>
    <t xml:space="preserve">Otros Derechos </t>
  </si>
  <si>
    <t xml:space="preserve">Derechos de Explotación </t>
  </si>
  <si>
    <t xml:space="preserve">Otras </t>
  </si>
  <si>
    <t xml:space="preserve">PERMISOS Y LICENCIAS </t>
  </si>
  <si>
    <t xml:space="preserve">ARRIENDO DE ACTIVOS NO FINANCIEROS </t>
  </si>
  <si>
    <t xml:space="preserve">CXC INGRESOS DE OPERACIÓN </t>
  </si>
  <si>
    <t xml:space="preserve">RECUPERACIONES Y REEMBOLSOS POR LICENCIAS MEDICAS </t>
  </si>
  <si>
    <t xml:space="preserve">MULTAS Y SANCIONES PECUNIARIAS </t>
  </si>
  <si>
    <t>Área de Gestión</t>
  </si>
  <si>
    <t>TOTAL GTO_GESTION</t>
  </si>
  <si>
    <t xml:space="preserve">CXC GASTOS EN PERSONAL </t>
  </si>
  <si>
    <t xml:space="preserve">Aguinaldos y Bonos </t>
  </si>
  <si>
    <t xml:space="preserve">ALIMENTOS Y BEBIDAS </t>
  </si>
  <si>
    <t xml:space="preserve">TEXTILES, VESTUARIO Y CALZADO </t>
  </si>
  <si>
    <t xml:space="preserve">COMBUSTIBLES Y LUBRICANTES </t>
  </si>
  <si>
    <t xml:space="preserve">MATERIALES DE USO O CONSUMO </t>
  </si>
  <si>
    <t xml:space="preserve">SERVICIOS BASICOS </t>
  </si>
  <si>
    <t xml:space="preserve">MANTENIMIENTO Y REPARACIONES </t>
  </si>
  <si>
    <t xml:space="preserve">PUBLICIDAD Y DIFUSION </t>
  </si>
  <si>
    <t xml:space="preserve">SERVICIOS GENERALES </t>
  </si>
  <si>
    <t xml:space="preserve">ARRIENDOS </t>
  </si>
  <si>
    <t xml:space="preserve">SERVICIOS FINANCIEROS Y DE SEGUROS </t>
  </si>
  <si>
    <t xml:space="preserve">SERVICIOS TECNICOS Y PROFESIONALES </t>
  </si>
  <si>
    <t xml:space="preserve">OTROS GASTOS EN BIENES Y SERVICIOS DE CONSUMO </t>
  </si>
  <si>
    <t xml:space="preserve">CXP PRESTACIONES DE SEGURIDAD SOCIAL </t>
  </si>
  <si>
    <t xml:space="preserve">Indemnización de Cargo Fiscal </t>
  </si>
  <si>
    <t xml:space="preserve">Gestión Interna </t>
  </si>
  <si>
    <t xml:space="preserve">MUNICIPAL </t>
  </si>
  <si>
    <t>ING sin Tr ni Sdo Inicial (INICIAL)</t>
  </si>
  <si>
    <t>ING sin Tr ni Sdo Inicial (PERCIBIDO)</t>
  </si>
  <si>
    <t>IIn: INGRESOS NETOS DE TRANSFERENCIAS Y SALDO INICIAL  PPTO INICIAL</t>
  </si>
  <si>
    <t xml:space="preserve">CXC TRIBUTOS SOBRE EL USO DE BS. Y LA REALIZACION DE ACTIVIDADES </t>
  </si>
  <si>
    <t xml:space="preserve">CXC TRANSFERENCIAS CORRIENTES </t>
  </si>
  <si>
    <t xml:space="preserve">DEL SECTOR PRIVADO </t>
  </si>
  <si>
    <t xml:space="preserve">DE OTRAS ENTIDADES PUBLICAS </t>
  </si>
  <si>
    <t xml:space="preserve">DE EMPRESAS PUBLICAS NO FINANC. </t>
  </si>
  <si>
    <t xml:space="preserve">DE EMPRESAS PUBLICAS FINANCIERAS </t>
  </si>
  <si>
    <t xml:space="preserve">DE GOBIERNOS EXTRANJEROS </t>
  </si>
  <si>
    <t xml:space="preserve">DE ORGANISMOS INTERNACIONALES </t>
  </si>
  <si>
    <t xml:space="preserve">CXC RENTAS DE LA PROPIEDAD </t>
  </si>
  <si>
    <t xml:space="preserve">CXC OTROS INGRESOS CORRIENTES </t>
  </si>
  <si>
    <t xml:space="preserve">CXC VENTA DE ACTIVOS NO FINANCIEROS </t>
  </si>
  <si>
    <t xml:space="preserve">CXC VENTA DE ACTIVOS FINANCIEROS </t>
  </si>
  <si>
    <t xml:space="preserve">CXC RECUPERACION DE PRESTAMOS </t>
  </si>
  <si>
    <t xml:space="preserve">TRANSFERENCIAS PARA GASTOS DE CAPITAL </t>
  </si>
  <si>
    <t xml:space="preserve">De Empresas Públicas No Financieras </t>
  </si>
  <si>
    <t xml:space="preserve">CXC ENDEUDAMIENTO </t>
  </si>
  <si>
    <t>Ipn: INGRESOS NETOS DE TRANSFERENCIAS Y SALDO INICIAL  PPTO PERCIBIDO</t>
  </si>
  <si>
    <t>INICIAL</t>
  </si>
  <si>
    <t>PERCIBIDO</t>
  </si>
  <si>
    <t>O’HIGGINS</t>
  </si>
  <si>
    <t>RPFCM</t>
  </si>
  <si>
    <t>TOTAL DEUDA</t>
  </si>
  <si>
    <t>Municipal al 31/12/2023</t>
  </si>
  <si>
    <t>Corporaciones 31/12/2023</t>
  </si>
  <si>
    <t>Total Deuda 31/12/2023</t>
  </si>
  <si>
    <t>Total patentes pagadas</t>
  </si>
  <si>
    <t>Total patentes impagas</t>
  </si>
  <si>
    <t>Total patentes</t>
  </si>
  <si>
    <t>Total Ingresos de Gestión</t>
  </si>
  <si>
    <t>Total Gastos Interno</t>
  </si>
  <si>
    <t>(I/G)</t>
  </si>
  <si>
    <t>Max</t>
  </si>
  <si>
    <t>Ptje.</t>
  </si>
  <si>
    <t>INDICADOR 
TM</t>
  </si>
  <si>
    <t>Suma &lt;0</t>
  </si>
  <si>
    <t>CONDICION 1: si si Ipn &lt; IIn == 
1-[ (Ipn-IIN))/suma(delta&lt;0) ]
CONDICION 2: si Ipn &gt; IIn  == 1
CONDICION 3: No recepcionado  == 0</t>
  </si>
  <si>
    <t>IIn &gt; Ipn (Ipn - IIn)</t>
  </si>
  <si>
    <t>Encuesta SINIM</t>
  </si>
  <si>
    <t>Formulario SINIM</t>
  </si>
  <si>
    <t>Cant. De Variables (Vi)</t>
  </si>
  <si>
    <t>PORCENTAJE</t>
  </si>
  <si>
    <t>ENCUESTA DIAGNOSTICO</t>
  </si>
  <si>
    <t>Indicador Patentes Municipales</t>
  </si>
  <si>
    <t>Información Deuda Previsional (SP) - Año 2023</t>
  </si>
  <si>
    <t>Indicador Informes a CGR</t>
  </si>
  <si>
    <t>Indicador responsabilidad en la Presupouestación</t>
  </si>
  <si>
    <t xml:space="preserve">Indicador Responsabilidad en la Entrega de Información (IREIi) </t>
  </si>
  <si>
    <t>Indicador Ingresos de Gestión y Gastos Internos</t>
  </si>
  <si>
    <t>INDICADOR 
DEUDA PREVISIONAL</t>
  </si>
  <si>
    <t>INDICADOR 
PATENTES</t>
  </si>
  <si>
    <t>INDICADOR 
I G</t>
  </si>
  <si>
    <t>INDICADOR 
CGR</t>
  </si>
  <si>
    <t>INDICADOR 
IRPI</t>
  </si>
  <si>
    <t>INDICADOR 
REI</t>
  </si>
  <si>
    <t>GRUPO</t>
  </si>
  <si>
    <t>MONTO DEL GRUPO (PESOS)</t>
  </si>
  <si>
    <t>% DEL GRUPO (ART. 11 Reglamento)</t>
  </si>
  <si>
    <t>MUNICIPIOS 
OBJETIVO</t>
  </si>
  <si>
    <t>AGRUPACION</t>
  </si>
  <si>
    <t>TREGUACO</t>
  </si>
  <si>
    <t>Indicador Ponderado PRELIMINAR</t>
  </si>
  <si>
    <t>Corte para el grupo</t>
  </si>
  <si>
    <t>Indicador a considerar si municipio está en el corte del grupo</t>
  </si>
  <si>
    <t>% Recursos del monto para la agrupación</t>
  </si>
  <si>
    <t>Municipios</t>
  </si>
  <si>
    <t>Restantes municipios</t>
  </si>
  <si>
    <t>PONDERACIONES</t>
  </si>
  <si>
    <t>Orden o Jerarquia descendente del INDICADOR PONDERADO PRELIMINAR dentro del grupo</t>
  </si>
  <si>
    <t>Fuente: SINIM</t>
  </si>
  <si>
    <t>Fuente: BEP - SINIM</t>
  </si>
  <si>
    <t>Fuente: CPLT</t>
  </si>
  <si>
    <t>Fuente: SP</t>
  </si>
  <si>
    <t>FIGEM 2025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</si>
  <si>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</si>
  <si>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</si>
  <si>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</si>
  <si>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</si>
  <si>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</si>
  <si>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</si>
  <si>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</si>
  <si>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</si>
  <si>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</si>
  <si>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</si>
  <si>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</si>
  <si>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</si>
  <si>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CIERRE</t>
  </si>
  <si>
    <t>INFORME DE CUMPLIMIENTO MUNICIPAL 2024</t>
  </si>
  <si>
    <t>MES EXIGIBLE: Cierre</t>
  </si>
  <si>
    <t>FECHA DE CORTE: 02 DE ABRIL DE 2025</t>
  </si>
  <si>
    <t>Fuente: CGR</t>
  </si>
  <si>
    <t>2</t>
  </si>
  <si>
    <t>Tarapacá</t>
  </si>
  <si>
    <t>Evaluación Periodo</t>
  </si>
  <si>
    <t>3</t>
  </si>
  <si>
    <t>4</t>
  </si>
  <si>
    <t>Atacama</t>
  </si>
  <si>
    <t>5</t>
  </si>
  <si>
    <t>6</t>
  </si>
  <si>
    <t>Llaillay</t>
  </si>
  <si>
    <t>8</t>
  </si>
  <si>
    <t>O'Higgins</t>
  </si>
  <si>
    <t>9</t>
  </si>
  <si>
    <t>11</t>
  </si>
  <si>
    <t>Biobío</t>
  </si>
  <si>
    <t>12</t>
  </si>
  <si>
    <t>La Araucanía</t>
  </si>
  <si>
    <t>14</t>
  </si>
  <si>
    <t>15</t>
  </si>
  <si>
    <t>16</t>
  </si>
  <si>
    <t>Magallanes</t>
  </si>
  <si>
    <t>7</t>
  </si>
  <si>
    <t>Metropolitana</t>
  </si>
  <si>
    <t>13</t>
  </si>
  <si>
    <t>Los Ríos</t>
  </si>
  <si>
    <t>1</t>
  </si>
  <si>
    <t>Arica y Parinacota</t>
  </si>
  <si>
    <t>10</t>
  </si>
  <si>
    <t>Ñuble</t>
  </si>
  <si>
    <t>COMUNA</t>
  </si>
  <si>
    <t>Fuente:BEP-SINIM</t>
  </si>
  <si>
    <t>115.03.00.000.000.000</t>
  </si>
  <si>
    <t>115.05.00.000.000.000</t>
  </si>
  <si>
    <t>115.05.01.000.000.000</t>
  </si>
  <si>
    <t>115.05.03.000.000.000</t>
  </si>
  <si>
    <t>115.05.04.000.000.000</t>
  </si>
  <si>
    <t>115.05.05.000.000.000</t>
  </si>
  <si>
    <t>115.05.06.000.000.000</t>
  </si>
  <si>
    <t>115.05.07.000.000.000</t>
  </si>
  <si>
    <t>115.06.00.000.000.000</t>
  </si>
  <si>
    <t>115.07.00.000.000.000</t>
  </si>
  <si>
    <t>115.08.00.000.000.000</t>
  </si>
  <si>
    <t>115.10.00.000.000.000</t>
  </si>
  <si>
    <t>115.11.00.000.000.000</t>
  </si>
  <si>
    <t>115.12.00.000.000.000</t>
  </si>
  <si>
    <t>115.13.00.000.000.000</t>
  </si>
  <si>
    <t>115.13.01.000.000.000</t>
  </si>
  <si>
    <t>115.13.03.000.000.000</t>
  </si>
  <si>
    <t>115.13.04.000.000.000</t>
  </si>
  <si>
    <t>115.13.06.000.000.000</t>
  </si>
  <si>
    <t>115.14.00.000.000.000</t>
  </si>
  <si>
    <t>215.21.00.000.000.000</t>
  </si>
  <si>
    <t>215.21.01.005.000.000</t>
  </si>
  <si>
    <t>215.21.02.005.000.000</t>
  </si>
  <si>
    <t>215.22.01.000.000.000</t>
  </si>
  <si>
    <t>215.22.02.000.000.000</t>
  </si>
  <si>
    <t>215.22.03.000.000.000</t>
  </si>
  <si>
    <t>215.22.04.000.000.000</t>
  </si>
  <si>
    <t>215.22.05.000.000.000</t>
  </si>
  <si>
    <t>215.22.06.000.000.000</t>
  </si>
  <si>
    <t>215.22.07.000.000.000</t>
  </si>
  <si>
    <t>215.22.08.000.000.000</t>
  </si>
  <si>
    <t>215.22.09.000.000.000</t>
  </si>
  <si>
    <t>215.22.10.000.000.000</t>
  </si>
  <si>
    <t>215.22.11.000.000.000</t>
  </si>
  <si>
    <t>215.22.12.000.000.000</t>
  </si>
  <si>
    <t>215.23.00.000.000.000</t>
  </si>
  <si>
    <t>215.23.03.001.000.000</t>
  </si>
  <si>
    <t>115.03.01.001.000.000</t>
  </si>
  <si>
    <t>115.03.01.002.002.000</t>
  </si>
  <si>
    <t>115.03.01.002.003.000</t>
  </si>
  <si>
    <t>115.03.01.003.000.000</t>
  </si>
  <si>
    <t>115.03.01.004.000.000</t>
  </si>
  <si>
    <t>115.03.01.999.000.000</t>
  </si>
  <si>
    <t>115.03.02.000.000.000</t>
  </si>
  <si>
    <t>115.06.01.000.000.000</t>
  </si>
  <si>
    <t>115.08.01.000.000.000</t>
  </si>
  <si>
    <t>115.08.02.000.000.000</t>
  </si>
  <si>
    <t>En pesos al 31 de Diciembre del 2024</t>
  </si>
  <si>
    <t>2024-09</t>
  </si>
  <si>
    <t>2024-11</t>
  </si>
  <si>
    <t>2024-10</t>
  </si>
  <si>
    <t>2024-07</t>
  </si>
  <si>
    <t>2024-04</t>
  </si>
  <si>
    <t>MUNICIPALIDAD DE RECOLETA</t>
  </si>
  <si>
    <t>69.254.800-0</t>
  </si>
  <si>
    <t>C03202412.xls</t>
  </si>
  <si>
    <t>2023-10</t>
  </si>
  <si>
    <t>2018-10</t>
  </si>
  <si>
    <t>CORP. MUNICIPAL DE EDUC.-SALUD DE SAN BDO.</t>
  </si>
  <si>
    <t>70.925.500-2</t>
  </si>
  <si>
    <t>CORP. MUNICIPAL DE EDUC.-SALUD ISLA DE MAIPO</t>
  </si>
  <si>
    <t>70.937.200-9</t>
  </si>
  <si>
    <t>2004-01</t>
  </si>
  <si>
    <t>2023-12</t>
  </si>
  <si>
    <t>2003-11</t>
  </si>
  <si>
    <t>C04202412.xls</t>
  </si>
  <si>
    <t>Cuadro SP</t>
  </si>
  <si>
    <t>N° Períodos Adeudados</t>
  </si>
  <si>
    <t>N° de Afiliados</t>
  </si>
  <si>
    <t>Monto Nominal</t>
  </si>
  <si>
    <t>Monto Actualizado</t>
  </si>
  <si>
    <t>Período Antiguo</t>
  </si>
  <si>
    <t>Período Reciente</t>
  </si>
  <si>
    <t>MUNICIPALIDAD/CORPORACION</t>
  </si>
  <si>
    <t>MUNI</t>
  </si>
  <si>
    <t>MUNI_EDUC</t>
  </si>
  <si>
    <t>MUNI_SALU</t>
  </si>
  <si>
    <t>Antigua</t>
  </si>
  <si>
    <t>Comunas SLEP 2022</t>
  </si>
  <si>
    <t>Nombre del SLEP</t>
  </si>
  <si>
    <t>Comuna</t>
  </si>
  <si>
    <t>Antártica</t>
  </si>
  <si>
    <t>https://educacionpublica.gob.cl/slep2022/</t>
  </si>
  <si>
    <t>https://educacionpublica.gob.cl/slep2023/</t>
  </si>
  <si>
    <t>Costa Central</t>
  </si>
  <si>
    <t>Puchuncavi</t>
  </si>
  <si>
    <t>Marga Marga</t>
  </si>
  <si>
    <t>Santa Rosa</t>
  </si>
  <si>
    <t>Santa Corina</t>
  </si>
  <si>
    <t>Del Tamarugal</t>
  </si>
  <si>
    <t>Del Elqui</t>
  </si>
  <si>
    <t>Los Libertadores</t>
  </si>
  <si>
    <t>Del Pino</t>
  </si>
  <si>
    <t>Andalién Costa</t>
  </si>
  <si>
    <t>Info a Abril de 2025</t>
  </si>
  <si>
    <t>Maule Costa</t>
  </si>
  <si>
    <t>Licancabur</t>
  </si>
  <si>
    <t>Punilla Cordillera</t>
  </si>
  <si>
    <t>Comunas SLEP 2023</t>
  </si>
  <si>
    <t>https://educacionpublica.gob.cl/slep2024/</t>
  </si>
  <si>
    <t>Antogasta</t>
  </si>
  <si>
    <t>Los Parques</t>
  </si>
  <si>
    <t>Santiago Centro</t>
  </si>
  <si>
    <t>Los Alamos</t>
  </si>
  <si>
    <t>Valle Diguillín</t>
  </si>
  <si>
    <t>Del Aconcagua</t>
  </si>
  <si>
    <t>Valle Cachapoal</t>
  </si>
  <si>
    <t>Requinoa</t>
  </si>
  <si>
    <t>Puelche</t>
  </si>
  <si>
    <t>Alto Biobio</t>
  </si>
  <si>
    <t>Qulleco</t>
  </si>
  <si>
    <t>Chiloé</t>
  </si>
  <si>
    <t>Cuaco de Vélez</t>
  </si>
  <si>
    <t>Calendario de traspaso</t>
  </si>
  <si>
    <t>Tipo</t>
  </si>
  <si>
    <t>CORPORACIÓN</t>
  </si>
  <si>
    <t xml:space="preserve"> INFORME CPLT</t>
  </si>
  <si>
    <t>codigo_cuenta_clasificador</t>
  </si>
  <si>
    <t>nombre_cuenta</t>
  </si>
  <si>
    <t>obliga_dev_gest_int</t>
  </si>
  <si>
    <t>C X P GASTOS EN PERSONAL</t>
  </si>
  <si>
    <t>215.21.01.000.000.000</t>
  </si>
  <si>
    <t>PERSONAL DE PLANTA</t>
  </si>
  <si>
    <t>215.21.01.001.000.000</t>
  </si>
  <si>
    <t>SUELDOS Y SOBRESUELDOS</t>
  </si>
  <si>
    <t>215.21.01.001.001.000</t>
  </si>
  <si>
    <t>SUELDOS BASE</t>
  </si>
  <si>
    <t>215.21.01.001.002.000</t>
  </si>
  <si>
    <t>ASIGNACION DE ANTIGUEDAD</t>
  </si>
  <si>
    <t>215.21.01.001.002.002</t>
  </si>
  <si>
    <t>ASIGNACION DE ANTIGUEDAD, ART.</t>
  </si>
  <si>
    <t>215.21.01.001.002.003</t>
  </si>
  <si>
    <t>TRIENIOS, ART. 7 , INCISO 3, L</t>
  </si>
  <si>
    <t>215.21.01.001.003.000</t>
  </si>
  <si>
    <t>ASIGNACION PROFESIONAL</t>
  </si>
  <si>
    <t>215.21.01.001.003.001</t>
  </si>
  <si>
    <t>ASIGNACION PROFESIONAL, DECRET</t>
  </si>
  <si>
    <t>215.21.01.001.004.000</t>
  </si>
  <si>
    <t>ASIGNACION DE ZONA</t>
  </si>
  <si>
    <t>215.21.01.001.004.001</t>
  </si>
  <si>
    <t>ASIGNACION DE ZONA, ART. 7Y 25</t>
  </si>
  <si>
    <t>215.21.01.001.004.002</t>
  </si>
  <si>
    <t>ASIGNACION DE ZONA, ART. 26, D</t>
  </si>
  <si>
    <t>215.21.01.001.004.003</t>
  </si>
  <si>
    <t>ASIGNACION DE ZONA, DECRETO N4</t>
  </si>
  <si>
    <t>215.21.01.001.004.004</t>
  </si>
  <si>
    <t>COMPLEMENTO DE ZONA</t>
  </si>
  <si>
    <t>215.21.01.001.007.000</t>
  </si>
  <si>
    <t>ASIGNACIONES DEL D.L. N3.55, D</t>
  </si>
  <si>
    <t>215.21.01.001.007.001</t>
  </si>
  <si>
    <t>ASIGNACION MUNICIPAL, ART. 24</t>
  </si>
  <si>
    <t>215.21.01.001.007.002</t>
  </si>
  <si>
    <t>ASIGNACION PROTECCION IMPONIBI</t>
  </si>
  <si>
    <t>215.21.01.001.007.003</t>
  </si>
  <si>
    <t>BONIFICACION ART. 39, D.L. N3.</t>
  </si>
  <si>
    <t>215.21.01.001.008.000</t>
  </si>
  <si>
    <t>ASIGNACION DE NIVELACION</t>
  </si>
  <si>
    <t>215.21.01.001.008.001</t>
  </si>
  <si>
    <t>BONIFICACION ART. 2, LEY N9.42</t>
  </si>
  <si>
    <t>215.21.01.001.008.002</t>
  </si>
  <si>
    <t>PLANILLA COMPLEMENTARIA, ART.</t>
  </si>
  <si>
    <t>215.21.01.001.009.000</t>
  </si>
  <si>
    <t>ASIGNACIONES ESPECIALES</t>
  </si>
  <si>
    <t>215.21.01.001.009.001</t>
  </si>
  <si>
    <t>MONTO FIJO COMPLEMENTARIO, ART</t>
  </si>
  <si>
    <t>215.21.01.001.009.003</t>
  </si>
  <si>
    <t>BONIFICACION PROPORCIONAL, ART</t>
  </si>
  <si>
    <t>215.21.01.001.009.004</t>
  </si>
  <si>
    <t>BONIFICACION ESPECIAL PROFESOR</t>
  </si>
  <si>
    <t>215.21.01.001.009.005</t>
  </si>
  <si>
    <t>ASIGNACION ART.  , LEY N9.529</t>
  </si>
  <si>
    <t>215.21.01.001.009.006</t>
  </si>
  <si>
    <t>RED MAESTROS DE MAESTROS</t>
  </si>
  <si>
    <t>215.21.01.001.009.007</t>
  </si>
  <si>
    <t>ASIGNACION ESPECIAL TRANSITORI</t>
  </si>
  <si>
    <t>215.21.01.001.009.999</t>
  </si>
  <si>
    <t>OTRAS ASIGNACIONES ESPECIALES</t>
  </si>
  <si>
    <t>215.21.01.001.010.000</t>
  </si>
  <si>
    <t>ASIGNACION DE PERDIDA DE CAJA</t>
  </si>
  <si>
    <t>215.21.01.001.010.001</t>
  </si>
  <si>
    <t>ASIGNACION POR PERDIDA DE CAJA</t>
  </si>
  <si>
    <t>215.21.01.001.011.000</t>
  </si>
  <si>
    <t>ASIGNACION DE MOVILIZACION</t>
  </si>
  <si>
    <t>215.21.01.001.011.001</t>
  </si>
  <si>
    <t>ASIGNACION DE MOVILIZACION, AR</t>
  </si>
  <si>
    <t>215.21.01.001.014.000</t>
  </si>
  <si>
    <t>ASIGNACIONES COMPENSATORIAS</t>
  </si>
  <si>
    <t>215.21.01.001.014.001</t>
  </si>
  <si>
    <t>INCREMENTO PREVISIONAL, ART. 2</t>
  </si>
  <si>
    <t>215.21.01.001.014.002</t>
  </si>
  <si>
    <t>BONIFICACION COMPENSATORIA DE</t>
  </si>
  <si>
    <t>215.21.01.001.014.003</t>
  </si>
  <si>
    <t>BONIFICACION COMPENSATORIA, AR</t>
  </si>
  <si>
    <t>215.21.01.001.014.004</t>
  </si>
  <si>
    <t>BONIFICACION ADICIONAL, ART. ,</t>
  </si>
  <si>
    <t>215.21.01.001.014.005</t>
  </si>
  <si>
    <t>BONIFICACION ART. 3 , LEY N9.2</t>
  </si>
  <si>
    <t>215.21.01.001.014.006</t>
  </si>
  <si>
    <t>BONIFICACION PREVISIONAL, ART.</t>
  </si>
  <si>
    <t>215.21.01.001.014.007</t>
  </si>
  <si>
    <t>REMUNERACION ADICIONAL, ART. 3</t>
  </si>
  <si>
    <t>215.21.01.001.014.999</t>
  </si>
  <si>
    <t>OTRAS ASIGNACIONES COMPENSATOR</t>
  </si>
  <si>
    <t>215.21.01.001.015.000</t>
  </si>
  <si>
    <t>ASIGNACIONES SUSTITUTIVAS</t>
  </si>
  <si>
    <t>215.21.01.001.015.001</t>
  </si>
  <si>
    <t>ASIGNACION UNICA, ART. 4 , LEY</t>
  </si>
  <si>
    <t>215.21.01.001.015.999</t>
  </si>
  <si>
    <t>OTRAS ASIGNACIONES SUSTITUTIVA</t>
  </si>
  <si>
    <t>215.21.01.001.019.000</t>
  </si>
  <si>
    <t>ASIGNACION DE RESPONSABILIDAD</t>
  </si>
  <si>
    <t>215.21.01.001.019.001</t>
  </si>
  <si>
    <t>215.21.01.001.019.002</t>
  </si>
  <si>
    <t>215.21.01.001.019.004</t>
  </si>
  <si>
    <t>ASIGNACION DE RESPONSABILIDAD,</t>
  </si>
  <si>
    <t>215.21.01.001.022.000</t>
  </si>
  <si>
    <t>COMPONENTE BASE ASIGNACION DE</t>
  </si>
  <si>
    <t>215.21.01.001.025.000</t>
  </si>
  <si>
    <t>ASIGNACION ART.  , LEY N9.2</t>
  </si>
  <si>
    <t>215.21.01.001.025.001</t>
  </si>
  <si>
    <t>ASIGNACION ESPECIAL PROFESIONA</t>
  </si>
  <si>
    <t>215.21.01.001.025.002</t>
  </si>
  <si>
    <t>215.21.01.001.026.000</t>
  </si>
  <si>
    <t>ASIGNACION ART.  , LEY N9.432</t>
  </si>
  <si>
    <t>215.21.01.001.027.000</t>
  </si>
  <si>
    <t>ASIGNACION DE ESTIMULO PERSONA</t>
  </si>
  <si>
    <t>215.21.01.001.028.000</t>
  </si>
  <si>
    <t>215.21.01.001.028.002</t>
  </si>
  <si>
    <t>ASIGNACION POR DESEMPENO EN CO</t>
  </si>
  <si>
    <t>215.21.01.001.028.003</t>
  </si>
  <si>
    <t>ASIGNACION DE ESTIMULO, ART. 6</t>
  </si>
  <si>
    <t>215.21.01.001.028.004</t>
  </si>
  <si>
    <t>ASIGNACION DE ESTIMULO, ART. 4</t>
  </si>
  <si>
    <t>215.21.01.001.031.000</t>
  </si>
  <si>
    <t>ASIGNACION DE EXPERIENCIA CALI</t>
  </si>
  <si>
    <t>215.21.01.001.031.002</t>
  </si>
  <si>
    <t>ASIGNACION POST TITULO, ART. 4</t>
  </si>
  <si>
    <t>215.21.01.001.032.000</t>
  </si>
  <si>
    <t>ASIGNACION DE REFORZAMIENTO PR</t>
  </si>
  <si>
    <t>215.21.01.001.037.000</t>
  </si>
  <si>
    <t>ASIGNACION UNICA</t>
  </si>
  <si>
    <t>215.21.01.001.038.000</t>
  </si>
  <si>
    <t>ASIGNACION ZONAS EXTREMAS</t>
  </si>
  <si>
    <t>215.21.01.001.043.000</t>
  </si>
  <si>
    <t>ASIGNACION INHERENTE AL CARGO,</t>
  </si>
  <si>
    <t>215.21.01.001.044.000</t>
  </si>
  <si>
    <t>ASIGNACION DE ATENCION PRIMARI</t>
  </si>
  <si>
    <t>215.21.01.001.044.001</t>
  </si>
  <si>
    <t>215.21.01.001.046.000</t>
  </si>
  <si>
    <t>ASIGNACION DE EXPERIENCIA</t>
  </si>
  <si>
    <t>215.21.01.001.047.000</t>
  </si>
  <si>
    <t>ASIGNACION POR TRAMO DE DESARR</t>
  </si>
  <si>
    <t>215.21.01.001.048.000</t>
  </si>
  <si>
    <t>ASIGNACION RECONOCIMIENTO POR</t>
  </si>
  <si>
    <t>215.21.01.001.049.000</t>
  </si>
  <si>
    <t>215.21.01.001.049.001</t>
  </si>
  <si>
    <t>ASIGNACION POR RESPONSABILIDAD</t>
  </si>
  <si>
    <t>215.21.01.001.049.002</t>
  </si>
  <si>
    <t>215.21.01.001.050.000</t>
  </si>
  <si>
    <t>BONIFICACION POR RECONOCIMIENT</t>
  </si>
  <si>
    <t>215.21.01.001.051.000</t>
  </si>
  <si>
    <t>BONIFICACION DE EXCELENCIA ACA</t>
  </si>
  <si>
    <t>215.21.01.001.998.000</t>
  </si>
  <si>
    <t>INCISO 5TO DEL ARTICULO  LEY 2</t>
  </si>
  <si>
    <t>215.21.01.001.999.000</t>
  </si>
  <si>
    <t>OTRAS ASIGNACIONES</t>
  </si>
  <si>
    <t>215.21.01.002.000.000</t>
  </si>
  <si>
    <t>APORTES DEL EMPLEADOR</t>
  </si>
  <si>
    <t>215.21.01.002.001.000</t>
  </si>
  <si>
    <t>A SERVICIOS DE BIENESTAR</t>
  </si>
  <si>
    <t>215.21.01.002.002.000</t>
  </si>
  <si>
    <t>OTRAS COTIZACIONES PREVISIONAL</t>
  </si>
  <si>
    <t>215.21.01.003.000.000</t>
  </si>
  <si>
    <t>ASIGNACIONES POR DESEMPENO</t>
  </si>
  <si>
    <t>215.21.01.003.001.000</t>
  </si>
  <si>
    <t>DESEMPENO INSTITUCIONAL</t>
  </si>
  <si>
    <t>215.21.01.003.001.001</t>
  </si>
  <si>
    <t>ASIGNACION DE MEJORAMIENTO DE</t>
  </si>
  <si>
    <t>215.21.01.003.001.002</t>
  </si>
  <si>
    <t>BONIFICACION DE EXCELENCIA</t>
  </si>
  <si>
    <t>215.21.01.003.002.000</t>
  </si>
  <si>
    <t>DESEMPENO COLECTIVO</t>
  </si>
  <si>
    <t>215.21.01.003.002.001</t>
  </si>
  <si>
    <t>215.21.01.003.002.002</t>
  </si>
  <si>
    <t>ASIGNACION VARIABLE POR DESEMP</t>
  </si>
  <si>
    <t>215.21.01.003.002.003</t>
  </si>
  <si>
    <t>ASIGNACION DE DESARROLLO Y EST</t>
  </si>
  <si>
    <t>215.21.01.003.003.000</t>
  </si>
  <si>
    <t>DESEMPENO INDIVIDUAL</t>
  </si>
  <si>
    <t>215.21.01.003.003.001</t>
  </si>
  <si>
    <t>215.21.01.003.003.002</t>
  </si>
  <si>
    <t>ASIGNACION DE INCENTIVO POR GE</t>
  </si>
  <si>
    <t>215.21.01.003.003.003</t>
  </si>
  <si>
    <t>ASIGNACION ESPECIAL DE INCENTI</t>
  </si>
  <si>
    <t>215.21.01.003.003.004</t>
  </si>
  <si>
    <t>215.21.01.003.003.005</t>
  </si>
  <si>
    <t>ASIGNACION DE MERITO, ART. 30,</t>
  </si>
  <si>
    <t>215.21.01.004.000.000</t>
  </si>
  <si>
    <t>REMUNERACIONES VARIABLES</t>
  </si>
  <si>
    <t>215.21.01.004.002.000</t>
  </si>
  <si>
    <t>ASIGNACION DE ESTIMULO JORNADA</t>
  </si>
  <si>
    <t>215.21.01.004.003.000</t>
  </si>
  <si>
    <t>ASIGNACION ART. 3 , LEY N9.264</t>
  </si>
  <si>
    <t>215.21.01.004.004.000</t>
  </si>
  <si>
    <t>ASIGNACION POR DESEMPENO DE FU</t>
  </si>
  <si>
    <t>215.21.01.004.005.000</t>
  </si>
  <si>
    <t>TRABAJOS EXTRAORDINARIOS</t>
  </si>
  <si>
    <t>215.21.01.004.006.000</t>
  </si>
  <si>
    <t>COMISIONES DE SERVICIOS EN EL</t>
  </si>
  <si>
    <t>215.21.01.004.007.000</t>
  </si>
  <si>
    <t>AGUINALDOS Y BONOS</t>
  </si>
  <si>
    <t>215.21.01.005.001.000</t>
  </si>
  <si>
    <t>AGUINALDOS</t>
  </si>
  <si>
    <t>215.21.01.005.001.001</t>
  </si>
  <si>
    <t>AGUINALDO DE FIESTAS PATRIAS</t>
  </si>
  <si>
    <t>215.21.01.005.001.002</t>
  </si>
  <si>
    <t>AGUINALDO DE NAVIDAD</t>
  </si>
  <si>
    <t>215.21.01.005.002.000</t>
  </si>
  <si>
    <t>BONO DE ESCOLARIDAD</t>
  </si>
  <si>
    <t>215.21.01.005.003.000</t>
  </si>
  <si>
    <t>BONOS ESPECIALES</t>
  </si>
  <si>
    <t>215.21.01.005.003.001</t>
  </si>
  <si>
    <t>BONO ESPECIALES (BONO EXTRAORD</t>
  </si>
  <si>
    <t>215.21.01.005.004.000</t>
  </si>
  <si>
    <t>BONIFICACION ADICIONAL AL BONO</t>
  </si>
  <si>
    <t>215.21.02.000.000.000</t>
  </si>
  <si>
    <t>PERSONAL A CONTRATA</t>
  </si>
  <si>
    <t>215.21.02.001.000.000</t>
  </si>
  <si>
    <t>215.21.02.001.001.000</t>
  </si>
  <si>
    <t>SUELDOS BASES</t>
  </si>
  <si>
    <t>215.21.02.001.002.000</t>
  </si>
  <si>
    <t>215.21.02.001.002.002</t>
  </si>
  <si>
    <t>215.21.02.001.003.000</t>
  </si>
  <si>
    <t>215.21.02.001.004.000</t>
  </si>
  <si>
    <t>215.21.02.001.004.001</t>
  </si>
  <si>
    <t>215.21.02.001.004.002</t>
  </si>
  <si>
    <t>ASIGNACION DE ZONA, ART. 26, L</t>
  </si>
  <si>
    <t>215.21.02.001.004.003</t>
  </si>
  <si>
    <t>215.21.02.001.007.000</t>
  </si>
  <si>
    <t>215.21.02.001.007.001</t>
  </si>
  <si>
    <t>215.21.02.001.007.002</t>
  </si>
  <si>
    <t>215.21.02.001.008.000</t>
  </si>
  <si>
    <t>215.21.02.001.008.001</t>
  </si>
  <si>
    <t>215.21.02.001.008.002</t>
  </si>
  <si>
    <t>215.21.02.001.009.000</t>
  </si>
  <si>
    <t>215.21.02.001.009.001</t>
  </si>
  <si>
    <t>215.21.02.001.009.003</t>
  </si>
  <si>
    <t>215.21.02.001.009.004</t>
  </si>
  <si>
    <t>215.21.02.001.009.005</t>
  </si>
  <si>
    <t>215.21.02.001.009.006</t>
  </si>
  <si>
    <t>215.21.02.001.009.007</t>
  </si>
  <si>
    <t>215.21.02.001.009.999</t>
  </si>
  <si>
    <t>215.21.02.001.010.000</t>
  </si>
  <si>
    <t>215.21.02.001.010.001</t>
  </si>
  <si>
    <t>ASIGNACION DE PERDIDA DE CAJA,</t>
  </si>
  <si>
    <t>215.21.02.001.011.000</t>
  </si>
  <si>
    <t>215.21.02.001.011.001</t>
  </si>
  <si>
    <t>215.21.02.001.013.000</t>
  </si>
  <si>
    <t>215.21.02.001.013.001</t>
  </si>
  <si>
    <t>215.21.02.001.013.002</t>
  </si>
  <si>
    <t>215.21.02.001.013.003</t>
  </si>
  <si>
    <t>215.21.02.001.013.004</t>
  </si>
  <si>
    <t>215.21.02.001.013.005</t>
  </si>
  <si>
    <t>215.21.02.001.013.006</t>
  </si>
  <si>
    <t>215.21.02.001.013.007</t>
  </si>
  <si>
    <t>215.21.02.001.013.999</t>
  </si>
  <si>
    <t>215.21.02.001.014.000</t>
  </si>
  <si>
    <t>215.21.02.001.014.001</t>
  </si>
  <si>
    <t>215.21.02.001.014.999</t>
  </si>
  <si>
    <t>215.21.02.001.018.000</t>
  </si>
  <si>
    <t>215.21.02.001.018.001</t>
  </si>
  <si>
    <t>215.21.02.001.021.000</t>
  </si>
  <si>
    <t>215.21.02.001.026.000</t>
  </si>
  <si>
    <t>215.21.02.001.027.000</t>
  </si>
  <si>
    <t>215.21.02.001.027.002</t>
  </si>
  <si>
    <t>215.21.02.001.028.000</t>
  </si>
  <si>
    <t>ASIGNACION ART. 7 , LEY N9.2</t>
  </si>
  <si>
    <t>215.21.02.001.029.000</t>
  </si>
  <si>
    <t>ASIGNACION DE ESTIMULO POR FAL</t>
  </si>
  <si>
    <t>215.21.02.001.030.000</t>
  </si>
  <si>
    <t>215.21.02.001.030.002</t>
  </si>
  <si>
    <t>215.21.02.001.031.000</t>
  </si>
  <si>
    <t>215.21.02.001.036.000</t>
  </si>
  <si>
    <t>215.21.02.001.037.000</t>
  </si>
  <si>
    <t>215.21.02.001.042.000</t>
  </si>
  <si>
    <t>215.21.02.001.044.000</t>
  </si>
  <si>
    <t>215.21.02.001.045.000</t>
  </si>
  <si>
    <t>215.21.02.001.046.000</t>
  </si>
  <si>
    <t>215.21.02.001.047.000</t>
  </si>
  <si>
    <t>215.21.02.001.047.001</t>
  </si>
  <si>
    <t>215.21.02.001.047.002</t>
  </si>
  <si>
    <t>215.21.02.001.048.000</t>
  </si>
  <si>
    <t>215.21.02.001.049.000</t>
  </si>
  <si>
    <t>215.21.02.001.998.000</t>
  </si>
  <si>
    <t>215.21.02.001.999.000</t>
  </si>
  <si>
    <t>215.21.02.002.000.000</t>
  </si>
  <si>
    <t>215.21.02.002.001.000</t>
  </si>
  <si>
    <t>215.21.02.002.002.000</t>
  </si>
  <si>
    <t>215.21.02.003.000.000</t>
  </si>
  <si>
    <t>215.21.02.003.001.000</t>
  </si>
  <si>
    <t>215.21.02.003.001.001</t>
  </si>
  <si>
    <t>215.21.02.003.001.002</t>
  </si>
  <si>
    <t>BONIFICACION EXCELENCIA</t>
  </si>
  <si>
    <t>215.21.02.003.002.000</t>
  </si>
  <si>
    <t>215.21.02.003.002.001</t>
  </si>
  <si>
    <t>215.21.02.003.002.002</t>
  </si>
  <si>
    <t>215.21.02.003.002.003</t>
  </si>
  <si>
    <t>215.21.02.003.003.000</t>
  </si>
  <si>
    <t>215.21.02.003.003.001</t>
  </si>
  <si>
    <t>215.21.02.003.003.002</t>
  </si>
  <si>
    <t>215.21.02.003.003.003</t>
  </si>
  <si>
    <t>215.21.02.003.003.004</t>
  </si>
  <si>
    <t>215.21.02.004.000.000</t>
  </si>
  <si>
    <t>215.21.02.004.002.000</t>
  </si>
  <si>
    <t>215.21.02.004.003.000</t>
  </si>
  <si>
    <t>215.21.02.004.004.000</t>
  </si>
  <si>
    <t>215.21.02.004.005.000</t>
  </si>
  <si>
    <t>215.21.02.004.006.000</t>
  </si>
  <si>
    <t>215.21.02.004.007.000</t>
  </si>
  <si>
    <t>215.21.02.005.001.000</t>
  </si>
  <si>
    <t>215.21.02.005.001.001</t>
  </si>
  <si>
    <t>215.21.02.005.001.002</t>
  </si>
  <si>
    <t>215.21.02.005.002.000</t>
  </si>
  <si>
    <t>215.21.02.005.003.000</t>
  </si>
  <si>
    <t>215.21.02.005.003.001</t>
  </si>
  <si>
    <t>BONO ESPECIAL (BONO EXTRAORDIN</t>
  </si>
  <si>
    <t>215.21.02.005.004.000</t>
  </si>
  <si>
    <t>215.21.03.000.000.000</t>
  </si>
  <si>
    <t>OTRAS REMUNERACIONES</t>
  </si>
  <si>
    <t>215.21.03.001.000.000</t>
  </si>
  <si>
    <t>HONORARIOS A SUMA ALZADA - PER</t>
  </si>
  <si>
    <t>215.21.03.002.000.000</t>
  </si>
  <si>
    <t>HONORARIOS ASIMILADOS A GRADOS</t>
  </si>
  <si>
    <t>215.21.03.003.000.000</t>
  </si>
  <si>
    <t>JORNALES</t>
  </si>
  <si>
    <t>215.21.03.004.000.000</t>
  </si>
  <si>
    <t>REMUNERACIONES REGULADAS POR E</t>
  </si>
  <si>
    <t>215.21.03.004.001.000</t>
  </si>
  <si>
    <t>SUELDOS</t>
  </si>
  <si>
    <t>215.21.03.004.002.000</t>
  </si>
  <si>
    <t>215.21.03.004.003.000</t>
  </si>
  <si>
    <t>215.21.03.004.004.000</t>
  </si>
  <si>
    <t>215.21.03.005.000.000</t>
  </si>
  <si>
    <t>SUPLENCIAS Y REEMPLAZOS</t>
  </si>
  <si>
    <t>215.21.03.006.000.000</t>
  </si>
  <si>
    <t>PERSONAL A TRATO Y/O TEMPORAL</t>
  </si>
  <si>
    <t>215.21.03.007.000.000</t>
  </si>
  <si>
    <t>ALUMNOS EN PRACTICA</t>
  </si>
  <si>
    <t>215.21.03.999.000.000</t>
  </si>
  <si>
    <t>OTRAS</t>
  </si>
  <si>
    <t>215.21.03.999.001.000</t>
  </si>
  <si>
    <t>ASIGNACION ART.  , LEY N9.464</t>
  </si>
  <si>
    <t>215.21.03.999.999.000</t>
  </si>
  <si>
    <t>215.21.04.000.000.000</t>
  </si>
  <si>
    <t>OTROS GASTOS EN PERSONAL</t>
  </si>
  <si>
    <t>215.21.04.001.000.000</t>
  </si>
  <si>
    <t>ASIGNACION DE TRASLADO</t>
  </si>
  <si>
    <t>215.21.04.001.001.000</t>
  </si>
  <si>
    <t>ASIGNACION POR CAMBIO DE RESID</t>
  </si>
  <si>
    <t>215.21.04.003.000.000</t>
  </si>
  <si>
    <t>DIETAS A JUNTAS, CONSEJOS Y CO</t>
  </si>
  <si>
    <t>215.21.04.003.001.000</t>
  </si>
  <si>
    <t>DIETAS A CONCEJALES</t>
  </si>
  <si>
    <t>215.21.04.003.002.000</t>
  </si>
  <si>
    <t>GASTOS POR COMISIONES Y REPRES</t>
  </si>
  <si>
    <t>215.21.04.003.003.000</t>
  </si>
  <si>
    <t>OTROS GASTOS</t>
  </si>
  <si>
    <t>215.21.04.004.000.000</t>
  </si>
  <si>
    <t>PRESTACIONES DE SERVICIOS EN P</t>
  </si>
  <si>
    <t>215.22.00.000.000.000</t>
  </si>
  <si>
    <t>C X P BIENES Y SERVICIOS DE CO</t>
  </si>
  <si>
    <t>ALIMENTOS Y BEBIDAS</t>
  </si>
  <si>
    <t>215.22.01.001.000.000</t>
  </si>
  <si>
    <t>PARA PERSONAS</t>
  </si>
  <si>
    <t>215.22.01.002.000.000</t>
  </si>
  <si>
    <t>PARA ANIMALES</t>
  </si>
  <si>
    <t>TEXTILES, VESTUARIO Y CALZADO</t>
  </si>
  <si>
    <t>215.22.02.001.000.000</t>
  </si>
  <si>
    <t>TEXTILES Y ACABADOS TEXTILES</t>
  </si>
  <si>
    <t>215.22.02.002.000.000</t>
  </si>
  <si>
    <t>VESTUARIO, ACCESORIOS Y PRENDA</t>
  </si>
  <si>
    <t>215.22.02.003.000.000</t>
  </si>
  <si>
    <t>CALZADO</t>
  </si>
  <si>
    <t>COMBUSTIBLES Y LUBRICANTES</t>
  </si>
  <si>
    <t>215.22.03.001.000.000</t>
  </si>
  <si>
    <t>PARA VEHICULOS</t>
  </si>
  <si>
    <t>215.22.03.002.000.000</t>
  </si>
  <si>
    <t>PARA MAQUINARIAS, EQUIPOS DE P</t>
  </si>
  <si>
    <t>215.22.03.003.000.000</t>
  </si>
  <si>
    <t>PARA CALEFACCION</t>
  </si>
  <si>
    <t>215.22.03.999.000.000</t>
  </si>
  <si>
    <t>PARA OTROS</t>
  </si>
  <si>
    <t>MATERIALES DE USO O CONSUMO</t>
  </si>
  <si>
    <t>215.22.04.001.000.000</t>
  </si>
  <si>
    <t>MATERIALES DE OFICINA</t>
  </si>
  <si>
    <t>215.22.04.002.000.000</t>
  </si>
  <si>
    <t>TEXTOS Y OTROS MATERIALES DE E</t>
  </si>
  <si>
    <t>215.22.04.003.000.000</t>
  </si>
  <si>
    <t>PRODUCTOS QUIMICOS</t>
  </si>
  <si>
    <t>215.22.04.004.000.000</t>
  </si>
  <si>
    <t>PRODUCTOS FARMACEUTICOS</t>
  </si>
  <si>
    <t>215.22.04.005.000.000</t>
  </si>
  <si>
    <t>MATERIALES Y UTILES QUIRURGICO</t>
  </si>
  <si>
    <t>215.22.04.006.000.000</t>
  </si>
  <si>
    <t>FERTILIZANTES, INSECTICIDAS, F</t>
  </si>
  <si>
    <t>215.22.04.007.000.000</t>
  </si>
  <si>
    <t>MATERIALES Y UTILES DE ASEO</t>
  </si>
  <si>
    <t>215.22.04.008.000.000</t>
  </si>
  <si>
    <t>MENAJE PARA OFICINA, CASINO Y</t>
  </si>
  <si>
    <t>215.22.04.009.000.000</t>
  </si>
  <si>
    <t>INSUMOS, REPUESTOS Y ACCESORIO</t>
  </si>
  <si>
    <t>215.22.04.010.000.000</t>
  </si>
  <si>
    <t>MATERIALES PARA MANTENIMIENTO</t>
  </si>
  <si>
    <t>215.22.04.011.000.000</t>
  </si>
  <si>
    <t>REPUESTOS Y ACCESORIOS PARA MA</t>
  </si>
  <si>
    <t>215.22.04.012.000.000</t>
  </si>
  <si>
    <t>OTROS MATERIALES, REPUESTOS Y</t>
  </si>
  <si>
    <t>215.22.04.013.000.000</t>
  </si>
  <si>
    <t>EQUIPOS MENORES</t>
  </si>
  <si>
    <t>215.22.04.014.000.000</t>
  </si>
  <si>
    <t>PRODUCTOS ELABORADOS DE CUERO,</t>
  </si>
  <si>
    <t>215.22.04.015.000.000</t>
  </si>
  <si>
    <t>PRODUCTOS AGROPECUARIOS Y FORE</t>
  </si>
  <si>
    <t>215.22.04.016.000.000</t>
  </si>
  <si>
    <t>MATERIAS PRIMAS Y SEMIELABORAD</t>
  </si>
  <si>
    <t>215.22.04.999.000.000</t>
  </si>
  <si>
    <t>OTROS</t>
  </si>
  <si>
    <t>SERVICIOS BASICOS</t>
  </si>
  <si>
    <t>215.22.05.001.000.000</t>
  </si>
  <si>
    <t>ELECTRICIDAD</t>
  </si>
  <si>
    <t>215.22.05.002.000.000</t>
  </si>
  <si>
    <t>AGUA</t>
  </si>
  <si>
    <t>215.22.05.003.000.000</t>
  </si>
  <si>
    <t>GAS</t>
  </si>
  <si>
    <t>215.22.05.004.000.000</t>
  </si>
  <si>
    <t>CORREO</t>
  </si>
  <si>
    <t>215.22.05.005.000.000</t>
  </si>
  <si>
    <t>TELEFONIA FIJA</t>
  </si>
  <si>
    <t>215.22.05.006.000.000</t>
  </si>
  <si>
    <t>TELEFONIA CELULAR</t>
  </si>
  <si>
    <t>215.22.05.007.000.000</t>
  </si>
  <si>
    <t>ACCESO A INTERNET</t>
  </si>
  <si>
    <t>215.22.05.008.000.000</t>
  </si>
  <si>
    <t>ENLACES DE TELECOMUNICACIONES</t>
  </si>
  <si>
    <t>215.22.05.999.000.000</t>
  </si>
  <si>
    <t>MANTENIMIENTO Y REPARACIONES</t>
  </si>
  <si>
    <t>215.22.06.001.000.000</t>
  </si>
  <si>
    <t>MANTENIMIENTO Y REPARACION DE</t>
  </si>
  <si>
    <t>215.22.06.002.000.000</t>
  </si>
  <si>
    <t>215.22.06.003.000.000</t>
  </si>
  <si>
    <t>MANTENIMIENTO Y REPARACION MOB</t>
  </si>
  <si>
    <t>215.22.06.004.000.000</t>
  </si>
  <si>
    <t>215.22.06.005.000.000</t>
  </si>
  <si>
    <t>215.22.06.006.000.000</t>
  </si>
  <si>
    <t>215.22.06.007.000.000</t>
  </si>
  <si>
    <t>215.22.06.999.000.000</t>
  </si>
  <si>
    <t>PUBLICIDAD Y DIFUSION</t>
  </si>
  <si>
    <t>215.22.07.001.000.000</t>
  </si>
  <si>
    <t>SERVICIOS DE PUBLICIDAD</t>
  </si>
  <si>
    <t>215.22.07.002.000.000</t>
  </si>
  <si>
    <t>SERVICIOS DE IMPRESION</t>
  </si>
  <si>
    <t>215.22.07.003.000.000</t>
  </si>
  <si>
    <t>SERVICIOS DE ENCUADERNACION Y</t>
  </si>
  <si>
    <t>215.22.07.999.000.000</t>
  </si>
  <si>
    <t>SERVICIOS GENERALES</t>
  </si>
  <si>
    <t>215.22.08.001.000.000</t>
  </si>
  <si>
    <t>SERVICIOS DE ASEO</t>
  </si>
  <si>
    <t>215.22.08.002.000.000</t>
  </si>
  <si>
    <t>SERVICIOS DE VIGILANCIA</t>
  </si>
  <si>
    <t>215.22.08.003.000.000</t>
  </si>
  <si>
    <t>SERVICIOS DE MANTENCION DE JAR</t>
  </si>
  <si>
    <t>215.22.08.004.000.000</t>
  </si>
  <si>
    <t>SERVICIOS DE MANTENCION DE ALU</t>
  </si>
  <si>
    <t>215.22.08.005.000.000</t>
  </si>
  <si>
    <t>SERVICIOS DE MANTENCION DE SEM</t>
  </si>
  <si>
    <t>215.22.08.006.000.000</t>
  </si>
  <si>
    <t>SERVICIOS DE MANTENCION DE SEN</t>
  </si>
  <si>
    <t>215.22.08.007.000.000</t>
  </si>
  <si>
    <t>PASAJES, FLETES Y BODEGAJES</t>
  </si>
  <si>
    <t>215.22.08.008.000.000</t>
  </si>
  <si>
    <t>SALAS CUNAS Y/O JARDINES INFAN</t>
  </si>
  <si>
    <t>215.22.08.009.000.000</t>
  </si>
  <si>
    <t>SERVICIOS DE PAGO Y COBRANZA</t>
  </si>
  <si>
    <t>215.22.08.010.000.000</t>
  </si>
  <si>
    <t>SERVICIOS DE SUSCRIPCION Y SIM</t>
  </si>
  <si>
    <t>215.22.08.011.000.000</t>
  </si>
  <si>
    <t>SERVICIOS DE PRODUCCION Y DESA</t>
  </si>
  <si>
    <t>215.22.08.999.000.000</t>
  </si>
  <si>
    <t>ARRIENDOS</t>
  </si>
  <si>
    <t>215.22.09.001.000.000</t>
  </si>
  <si>
    <t>ARRIENDO DE TERRENOS</t>
  </si>
  <si>
    <t>215.22.09.002.000.000</t>
  </si>
  <si>
    <t>ARRIENDO DE EDIFICIOS</t>
  </si>
  <si>
    <t>215.22.09.003.000.000</t>
  </si>
  <si>
    <t>ARRIENDO DE VEHICULOS</t>
  </si>
  <si>
    <t>215.22.09.004.000.000</t>
  </si>
  <si>
    <t>ARRIENDO DE MOBILIARIOS Y OTRO</t>
  </si>
  <si>
    <t>215.22.09.005.000.000</t>
  </si>
  <si>
    <t>ARRIENDO DE MAQUINAS Y EQUIPOS</t>
  </si>
  <si>
    <t>215.22.09.006.000.000</t>
  </si>
  <si>
    <t>ARRIENDO DE EQUIPOS INFORMATIC</t>
  </si>
  <si>
    <t>215.22.09.999.000.000</t>
  </si>
  <si>
    <t>SERVICIOS FINANCIEROS Y DE SEG</t>
  </si>
  <si>
    <t>215.22.10.001.000.000</t>
  </si>
  <si>
    <t>GASTOS FINANCIEROS POR COMPRA</t>
  </si>
  <si>
    <t>215.22.10.002.000.000</t>
  </si>
  <si>
    <t>PRIMAS Y GASTOS DE SEGUROS</t>
  </si>
  <si>
    <t>215.22.10.003.000.000</t>
  </si>
  <si>
    <t>SERVICIOS DE GIROS Y REMESAS</t>
  </si>
  <si>
    <t>215.22.10.004.000.000</t>
  </si>
  <si>
    <t>GASTOS BANCARIOS</t>
  </si>
  <si>
    <t>215.22.10.999.000.000</t>
  </si>
  <si>
    <t>SERVICIOS TECNICOS Y PROFESION</t>
  </si>
  <si>
    <t>215.22.11.001.000.000</t>
  </si>
  <si>
    <t>ESTUDIOS E INVESTIGACIONES</t>
  </si>
  <si>
    <t>215.22.11.002.000.000</t>
  </si>
  <si>
    <t>CURSOS DE CAPACITACION</t>
  </si>
  <si>
    <t>215.22.11.003.000.000</t>
  </si>
  <si>
    <t>SERVICIOS INFORMATICOS</t>
  </si>
  <si>
    <t>215.22.11.999.000.000</t>
  </si>
  <si>
    <t>OTROS GASTOS EN BIENES Y SERVI</t>
  </si>
  <si>
    <t>215.22.12.002.000.000</t>
  </si>
  <si>
    <t>GASTOS MENORES</t>
  </si>
  <si>
    <t>215.22.12.003.000.000</t>
  </si>
  <si>
    <t>GASTOS DE REPRESENTACION, PROT</t>
  </si>
  <si>
    <t>215.22.12.004.000.000</t>
  </si>
  <si>
    <t>INTERESES, MULTAS Y RECARGOS</t>
  </si>
  <si>
    <t>215.22.12.005.000.000</t>
  </si>
  <si>
    <t>DERECHOS Y TASAS</t>
  </si>
  <si>
    <t>215.22.12.006.000.000</t>
  </si>
  <si>
    <t>CONTRIBUCIONES</t>
  </si>
  <si>
    <t>215.22.12.999.000.000</t>
  </si>
  <si>
    <t>C X P PRESTACIONES DE SEGURIDA</t>
  </si>
  <si>
    <t>215.23.01.000.000.000</t>
  </si>
  <si>
    <t>PRESTACIONES PREVISIONALES</t>
  </si>
  <si>
    <t>215.23.01.004.000.000</t>
  </si>
  <si>
    <t>DESAHUCIOS E INDEMNIZACIONES</t>
  </si>
  <si>
    <t>215.23.03.000.000.000</t>
  </si>
  <si>
    <t>PRESTACIONES SOCIALES DEL EMPL</t>
  </si>
  <si>
    <t>INDEMNIZACION DE CARGO FISCAL</t>
  </si>
  <si>
    <t>215.23.03.004.000.000</t>
  </si>
  <si>
    <t>OTRAS INDEMNIZACIONES</t>
  </si>
  <si>
    <t>215.24.00.000.000.000</t>
  </si>
  <si>
    <t>C X P TRANSFERENCIAS CORRIENTE</t>
  </si>
  <si>
    <t>215.24.01.000.000.000</t>
  </si>
  <si>
    <t>AL SECTOR PRIVADO</t>
  </si>
  <si>
    <t>215.24.01.001.000.000</t>
  </si>
  <si>
    <t>FONDOS DE EMERGENCIA</t>
  </si>
  <si>
    <t>215.24.01.002.000.000</t>
  </si>
  <si>
    <t>EDUCACION - PERSONAS JURIDICAS</t>
  </si>
  <si>
    <t>215.24.01.003.000.000</t>
  </si>
  <si>
    <t>SALUD- PERSONAS JURIDICAS PRIV</t>
  </si>
  <si>
    <t>215.24.01.004.000.000</t>
  </si>
  <si>
    <t>ORGANIZACIONES COMUNITARIAS</t>
  </si>
  <si>
    <t>215.24.01.005.000.000</t>
  </si>
  <si>
    <t>OTRAS PERSONAS JURIDICAS PRIVA</t>
  </si>
  <si>
    <t>215.24.01.006.000.000</t>
  </si>
  <si>
    <t>VOLUNTARIADO</t>
  </si>
  <si>
    <t>215.24.01.007.000.000</t>
  </si>
  <si>
    <t>ASISTENCIA SOCIAL A PERSONAS N</t>
  </si>
  <si>
    <t>215.24.01.008.000.000</t>
  </si>
  <si>
    <t>PREMIOS Y OTROS</t>
  </si>
  <si>
    <t>215.24.01.009.000.000</t>
  </si>
  <si>
    <t>EDUCACION PREBASICA - PERSONAS</t>
  </si>
  <si>
    <t>215.24.01.999.000.000</t>
  </si>
  <si>
    <t>OTRAS TRANSFERENCIAS AL SECTOR</t>
  </si>
  <si>
    <t>215.24.03.000.000.000</t>
  </si>
  <si>
    <t>A OTRAS ENTIDADES PUBLICAS</t>
  </si>
  <si>
    <t>215.24.03.001.000.000</t>
  </si>
  <si>
    <t>A LA JUNTA NACIONAL DE AUXILIO</t>
  </si>
  <si>
    <t>215.24.03.002.000.000</t>
  </si>
  <si>
    <t>A LOS SERVICIOS DE SALUD</t>
  </si>
  <si>
    <t>215.24.03.002.001.000</t>
  </si>
  <si>
    <t>MULTA LEY DE ALCOHOLES</t>
  </si>
  <si>
    <t>215.24.03.080.000.000</t>
  </si>
  <si>
    <t>A LAS ASOCIACIONES</t>
  </si>
  <si>
    <t>215.24.03.080.001.000</t>
  </si>
  <si>
    <t>A LA ASOCIACION CHILENA DE MUN</t>
  </si>
  <si>
    <t>215.24.03.080.002.000</t>
  </si>
  <si>
    <t>A OTRAS ASOCIACIONES</t>
  </si>
  <si>
    <t>215.24.03.090.000.000</t>
  </si>
  <si>
    <t>AL FONDO COMUN MUNICIPAL - PER</t>
  </si>
  <si>
    <t>215.24.03.090.001.000</t>
  </si>
  <si>
    <t>APORTE ANO VIGENTE</t>
  </si>
  <si>
    <t>215.24.03.090.002.000</t>
  </si>
  <si>
    <t>APORTE OTROS ANOS</t>
  </si>
  <si>
    <t>215.24.03.090.003.000</t>
  </si>
  <si>
    <t>INTERESES Y REAJUSTES PAGADOS</t>
  </si>
  <si>
    <t>215.24.03.091.000.000</t>
  </si>
  <si>
    <t>AL FONDO COMUN MUNICIPAL - PAT</t>
  </si>
  <si>
    <t>215.24.03.091.001.000</t>
  </si>
  <si>
    <t>215.24.03.091.002.000</t>
  </si>
  <si>
    <t>215.24.03.091.003.000</t>
  </si>
  <si>
    <t>215.24.03.092.000.000</t>
  </si>
  <si>
    <t>AL FONDO COMUN MUNICIPAL - MUL</t>
  </si>
  <si>
    <t>215.24.03.092.001.000</t>
  </si>
  <si>
    <t>MULTAS ART. 14, N6, INC.  , LE</t>
  </si>
  <si>
    <t>215.24.03.092.002.000</t>
  </si>
  <si>
    <t>ART. 14 N°6 LEY N18.695 -MULTA</t>
  </si>
  <si>
    <t>215.24.03.092.003.000</t>
  </si>
  <si>
    <t>MULTAS ART. 42, DECRETO N900,</t>
  </si>
  <si>
    <t>215.24.03.099.000.000</t>
  </si>
  <si>
    <t>215.24.03.100.000.000</t>
  </si>
  <si>
    <t>A OTRAS MUNICIPALIDADES</t>
  </si>
  <si>
    <t>215.24.03.101.000.000</t>
  </si>
  <si>
    <t>A SERVICIOS INCORPORADOS A SU</t>
  </si>
  <si>
    <t>215.24.03.101.001.000</t>
  </si>
  <si>
    <t>A EDUCACION</t>
  </si>
  <si>
    <t>215.24.03.101.002.000</t>
  </si>
  <si>
    <t>A SALUD</t>
  </si>
  <si>
    <t>215.24.03.101.003.000</t>
  </si>
  <si>
    <t>A CEMENTERIOS</t>
  </si>
  <si>
    <t>215.24.07.000.000.000</t>
  </si>
  <si>
    <t>A ORGANISMOS INTERNACIONALES</t>
  </si>
  <si>
    <t>215.24.07.001.000.000</t>
  </si>
  <si>
    <t>A MERCOCIUDADES</t>
  </si>
  <si>
    <t>215.24.07.099.000.000</t>
  </si>
  <si>
    <t>A OTROS ORGANISMOS INTERNACION</t>
  </si>
  <si>
    <t>215.25.00.000.000.000</t>
  </si>
  <si>
    <t>C X P INTEGROS AL FISCO</t>
  </si>
  <si>
    <t>215.25.01.000.000.000</t>
  </si>
  <si>
    <t>IMPUESTOS</t>
  </si>
  <si>
    <t>215.25.99.000.000.000</t>
  </si>
  <si>
    <t>OTROS INTEGROS AL FISCO</t>
  </si>
  <si>
    <t>215.25.99.002.000.000</t>
  </si>
  <si>
    <t>215.25.99.999.000.000</t>
  </si>
  <si>
    <t>215.26.00.000.000.000</t>
  </si>
  <si>
    <t>C X P OTROS GASTOS CORRIENTES</t>
  </si>
  <si>
    <t>215.26.01.000.000.000</t>
  </si>
  <si>
    <t>DEVOLUCIONES</t>
  </si>
  <si>
    <t>215.26.02.000.000.000</t>
  </si>
  <si>
    <t>COMPENSACIONES POR DANOS A TER</t>
  </si>
  <si>
    <t>215.26.04.000.000.000</t>
  </si>
  <si>
    <t>APLICACION FONDOS DE TERCEROS</t>
  </si>
  <si>
    <t>215.26.04.001.000.000</t>
  </si>
  <si>
    <t>ARANCEL AL REGISTRO DE MULTAS</t>
  </si>
  <si>
    <t>215.26.04.003.000.000</t>
  </si>
  <si>
    <t>APLICACION COBROS JUDICIALES A</t>
  </si>
  <si>
    <t>215.26.04.999.000.000</t>
  </si>
  <si>
    <t>APLICACION OTROS FONDOS DE TER</t>
  </si>
  <si>
    <t>215.29.00.000.000.000</t>
  </si>
  <si>
    <t>C X P ADQUISICION DE ACTIVOS N</t>
  </si>
  <si>
    <t>215.29.01.000.000.000</t>
  </si>
  <si>
    <t>TERRENOS</t>
  </si>
  <si>
    <t>215.29.02.000.000.000</t>
  </si>
  <si>
    <t>EDIFICIOS</t>
  </si>
  <si>
    <t>215.29.03.000.000.000</t>
  </si>
  <si>
    <t>VEHICULOS</t>
  </si>
  <si>
    <t>215.29.04.000.000.000</t>
  </si>
  <si>
    <t>MOBILIARIO Y OTROS</t>
  </si>
  <si>
    <t>215.29.05.000.000.000</t>
  </si>
  <si>
    <t>MAQUINAS Y EQUIPOS</t>
  </si>
  <si>
    <t>215.29.05.001.000.000</t>
  </si>
  <si>
    <t>MAQUINAS Y EQUIPOS DE OFICINA</t>
  </si>
  <si>
    <t>215.29.05.002.000.000</t>
  </si>
  <si>
    <t>MAQUINAS Y EQUIPOS PARA LA PRO</t>
  </si>
  <si>
    <t>215.29.05.999.000.000</t>
  </si>
  <si>
    <t>215.29.06.000.000.000</t>
  </si>
  <si>
    <t>EQUIPOS INFORMATICOS</t>
  </si>
  <si>
    <t>215.29.06.001.000.000</t>
  </si>
  <si>
    <t>EQUIPOS COMPUTACIONALES Y PERI</t>
  </si>
  <si>
    <t>215.29.06.002.000.000</t>
  </si>
  <si>
    <t>EQUIPOS DE COMUNICACIONES PARA</t>
  </si>
  <si>
    <t>215.29.07.000.000.000</t>
  </si>
  <si>
    <t>PROGRAMAS INFORMATICOS</t>
  </si>
  <si>
    <t>215.29.07.001.000.000</t>
  </si>
  <si>
    <t>PROGRAMAS COMPUTACIONALES</t>
  </si>
  <si>
    <t>215.29.07.002.000.000</t>
  </si>
  <si>
    <t>SISTEMAS DE INFORMACION</t>
  </si>
  <si>
    <t>215.29.99.000.000.000</t>
  </si>
  <si>
    <t>OTROS ACTIVOS NO FINANCIEROS</t>
  </si>
  <si>
    <t>215.30.00.000.000.000</t>
  </si>
  <si>
    <t>C X P ADQUISICION DE ACTIVOS F</t>
  </si>
  <si>
    <t>215.30.01.000.000.000</t>
  </si>
  <si>
    <t>COMPRA DE TITULOS Y VALORES</t>
  </si>
  <si>
    <t>215.30.01.001.000.000</t>
  </si>
  <si>
    <t>DEPOSITOS A PLAZO</t>
  </si>
  <si>
    <t>215.30.01.003.000.000</t>
  </si>
  <si>
    <t>CUOTAS DE FONDOS MUTUOS</t>
  </si>
  <si>
    <t>215.30.01.004.000.000</t>
  </si>
  <si>
    <t>BONOS O PAGARES</t>
  </si>
  <si>
    <t>215.30.01.999.000.000</t>
  </si>
  <si>
    <t>215.30.02.000.000.000</t>
  </si>
  <si>
    <t>COMPRA DE ACCIONES Y PARTICIPA</t>
  </si>
  <si>
    <t>215.30.99.000.000.000</t>
  </si>
  <si>
    <t>OTROS ACTIVOS FINANCIEROS</t>
  </si>
  <si>
    <t>215.31.00.000.000.000</t>
  </si>
  <si>
    <t>C X P INICIATIVAS DE INVERSION</t>
  </si>
  <si>
    <t>215.31.01.000.000.000</t>
  </si>
  <si>
    <t>ESTUDIOS BASICOS</t>
  </si>
  <si>
    <t>215.31.01.001.000.000</t>
  </si>
  <si>
    <t>GASTOS ADMINISTRATIVOS</t>
  </si>
  <si>
    <t>215.31.01.002.000.000</t>
  </si>
  <si>
    <t>CONSULTORIAS</t>
  </si>
  <si>
    <t>215.31.02.000.000.000</t>
  </si>
  <si>
    <t>PROYECTOS</t>
  </si>
  <si>
    <t>215.31.02.001.000.000</t>
  </si>
  <si>
    <t>215.31.02.002.000.000</t>
  </si>
  <si>
    <t>215.31.02.003.000.000</t>
  </si>
  <si>
    <t>215.31.02.004.000.000</t>
  </si>
  <si>
    <t>OBRAS CIVILES</t>
  </si>
  <si>
    <t>215.31.02.005.000.000</t>
  </si>
  <si>
    <t>EQUIPAMIENTO</t>
  </si>
  <si>
    <t>215.31.02.006.000.000</t>
  </si>
  <si>
    <t>EQUIPOS</t>
  </si>
  <si>
    <t>215.31.02.007.000.000</t>
  </si>
  <si>
    <t>215.31.02.999.000.000</t>
  </si>
  <si>
    <t>215.32.00.000.000.000</t>
  </si>
  <si>
    <t>C X P PRESTAMOS</t>
  </si>
  <si>
    <t>215.32.06.000.000.000</t>
  </si>
  <si>
    <t>POR ANTICIPOS A CONTRATISTAS</t>
  </si>
  <si>
    <t>215.32.09.000.000.000</t>
  </si>
  <si>
    <t>POR VENTAS A PLAZO</t>
  </si>
  <si>
    <t>215.33.00.000.000.000</t>
  </si>
  <si>
    <t>C X P TRANSFERENCIAS DE CAPITA</t>
  </si>
  <si>
    <t>215.33.01.000.000.000</t>
  </si>
  <si>
    <t>215.33.03.000.000.000</t>
  </si>
  <si>
    <t>215.33.03.001.000.000</t>
  </si>
  <si>
    <t>A LOS SERVICIOS REGIONALES DE</t>
  </si>
  <si>
    <t>215.33.03.001.001.000</t>
  </si>
  <si>
    <t>PROGRAMA PAVIMENTOS PARTICIPAT</t>
  </si>
  <si>
    <t>215.33.03.001.002.000</t>
  </si>
  <si>
    <t>PROGRAMA MEJORAMIENTO CONDOMIN</t>
  </si>
  <si>
    <t>215.33.03.001.003.000</t>
  </si>
  <si>
    <t>PROGRAMA REHABILITACION DE ESP</t>
  </si>
  <si>
    <t>215.33.03.001.004.000</t>
  </si>
  <si>
    <t>PROYECTOS URBANOS</t>
  </si>
  <si>
    <t>215.33.03.099.000.000</t>
  </si>
  <si>
    <t>215.34.00.000.000.000</t>
  </si>
  <si>
    <t>C X P SERVICIO DE LA DEUDA</t>
  </si>
  <si>
    <t>215.34.01.000.000.000</t>
  </si>
  <si>
    <t>AMORTIZACION DEUDA INTERNA</t>
  </si>
  <si>
    <t>215.34.01.002.000.000</t>
  </si>
  <si>
    <t>EMPRESTITOS</t>
  </si>
  <si>
    <t>215.34.01.003.000.000</t>
  </si>
  <si>
    <t>CREDITOS DE PROVEEDORES</t>
  </si>
  <si>
    <t>215.34.03.000.000.000</t>
  </si>
  <si>
    <t>INTERESES DEUDA INTERNA</t>
  </si>
  <si>
    <t>215.34.03.002.000.000</t>
  </si>
  <si>
    <t>215.34.03.003.000.000</t>
  </si>
  <si>
    <t>215.34.05.000.000.000</t>
  </si>
  <si>
    <t>OTROS GASTOS FINANCIEROS DEUDA</t>
  </si>
  <si>
    <t>215.34.05.002.000.000</t>
  </si>
  <si>
    <t>215.34.05.003.000.000</t>
  </si>
  <si>
    <t>215.34.07.000.000.000</t>
  </si>
  <si>
    <t>DEUDA FLOTANTE</t>
  </si>
  <si>
    <t>215.35.00.000.000.000</t>
  </si>
  <si>
    <t>SALDOFINALD ECAJA</t>
  </si>
  <si>
    <t>codigo</t>
  </si>
  <si>
    <t>cuenta</t>
  </si>
  <si>
    <t>Montos en M$</t>
  </si>
  <si>
    <t>Gasto Devengado</t>
  </si>
  <si>
    <t>Área Gestión Interna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</si>
</sst>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1" formatCode="_ * #,##0_ ;_ * \-#,##0_ ;_ * &quot;-&quot;_ ;_ @_ "/>
    <numFmt numFmtId="43" formatCode="_ * #,##0.00_ ;_ * \-#,##0.00_ ;_ * &quot;-&quot;??_ ;_ @_ "/>
    <numFmt numFmtId="164" formatCode="_ * #,##0.00_ ;_ * \-#,##0.00_ ;_ * &quot;-&quot;_ ;_ @_ "/>
    <numFmt numFmtId="165" formatCode="_-* #,##0.0000_-;\-* #,##0.0000_-;_-* &quot;-&quot;??_-;_-@_-"/>
    <numFmt numFmtId="166" formatCode="_ * #,##0.000000_ ;_ * \-#,##0.000000_ ;_ * &quot;-&quot;_ ;_ @_ "/>
    <numFmt numFmtId="167" formatCode="_ * #,##0.000000_ ;_ * \-#,##0.000000_ ;_ * &quot;-&quot;??????_ ;_ @_ "/>
    <numFmt numFmtId="168" formatCode="mm/yyyy"/>
  </numFmts>
  <fonts count="31" x14ac:knownFonts="1">
    <font>
      <sz val="11"/>
      <color theme="1"/>
      <name val="Aptos Narrow"/>
      <family val="2"/>
      <scheme val="minor"/>
    </font>
    <font>
      <sz val="10"/>
      <name val="Arial"/>
      <family val="2"/>
    </font>
    <font>
      <sz val="11"/>
      <color theme="1"/>
      <name val="Calibri"/>
      <family val="2"/>
    </font>
    <font>
      <sz val="11"/>
      <color theme="1"/>
      <name val="Aptos Narrow"/>
      <family val="2"/>
      <scheme val="minor"/>
    </font>
    <font>
      <sz val="11"/>
      <color theme="1"/>
      <name val="Consolas"/>
      <family val="3"/>
    </font>
    <font>
      <sz val="8"/>
      <color theme="1"/>
      <name val="Consolas"/>
      <family val="3"/>
    </font>
    <font>
      <b/>
      <sz val="11"/>
      <color rgb="FFFFFFFF"/>
      <name val="Consolas"/>
      <family val="3"/>
    </font>
    <font>
      <b/>
      <sz val="11"/>
      <color rgb="FFFF0000"/>
      <name val="Consolas"/>
      <family val="3"/>
    </font>
    <font>
      <sz val="10"/>
      <color theme="1"/>
      <name val="Consolas"/>
      <family val="3"/>
    </font>
    <font>
      <sz val="10"/>
      <color rgb="FFFF0000"/>
      <name val="Consolas"/>
      <family val="3"/>
    </font>
    <font>
      <b/>
      <sz val="10"/>
      <color rgb="FFFFFFFF"/>
      <name val="Consolas"/>
      <family val="3"/>
    </font>
    <font>
      <sz val="10"/>
      <name val="Consolas"/>
      <family val="3"/>
    </font>
    <font>
      <b/>
      <sz val="12"/>
      <color theme="1"/>
      <name val="Consolas"/>
      <family val="3"/>
    </font>
    <font>
      <b/>
      <u/>
      <sz val="10"/>
      <color theme="1"/>
      <name val="Consolas"/>
      <family val="3"/>
    </font>
    <font>
      <u/>
      <sz val="10"/>
      <color theme="1"/>
      <name val="Consolas"/>
      <family val="3"/>
    </font>
    <font>
      <sz val="11"/>
      <color rgb="FFFFFFFF"/>
      <name val="Consolas"/>
      <family val="3"/>
    </font>
    <font>
      <b/>
      <sz val="11"/>
      <name val="Consolas"/>
      <family val="3"/>
    </font>
    <font>
      <b/>
      <sz val="11"/>
      <color theme="1"/>
      <name val="Aptos Narrow"/>
      <family val="2"/>
      <scheme val="minor"/>
    </font>
    <font>
      <sz val="8"/>
      <name val="Aptos Narrow"/>
      <family val="2"/>
      <scheme val="minor"/>
    </font>
    <font>
      <sz val="10"/>
      <color theme="1"/>
      <name val="Aptos Narrow"/>
      <family val="2"/>
      <scheme val="minor"/>
    </font>
    <font>
      <b/>
      <sz val="12"/>
      <color rgb="FFFF0000"/>
      <name val="Consolas"/>
      <family val="3"/>
    </font>
    <font>
      <u/>
      <sz val="11"/>
      <color theme="10"/>
      <name val="Aptos Narrow"/>
      <family val="2"/>
      <scheme val="minor"/>
    </font>
    <font>
      <b/>
      <sz val="10"/>
      <color theme="1"/>
      <name val="Consolas"/>
      <family val="3"/>
    </font>
    <font>
      <b/>
      <sz val="8"/>
      <color theme="1"/>
      <name val="Consolas"/>
      <family val="3"/>
    </font>
    <font>
      <b/>
      <sz val="11"/>
      <color rgb="FF000000"/>
      <name val="Aptos Narrow"/>
      <family val="2"/>
    </font>
    <font>
      <sz val="11"/>
      <color rgb="FF000000"/>
      <name val="Aptos Narrow"/>
      <family val="2"/>
    </font>
    <font>
      <b/>
      <sz val="11"/>
      <color theme="1"/>
      <name val="Consolas"/>
      <family val="3"/>
    </font>
    <font>
      <sz val="10"/>
      <color theme="0"/>
      <name val="Consolas"/>
      <family val="3"/>
    </font>
    <font>
      <b/>
      <sz val="11"/>
      <color theme="0"/>
      <name val="Consolas"/>
      <family val="3"/>
    </font>
    <font>
      <sz val="11"/>
      <color theme="0"/>
      <name val="Consolas"/>
      <family val="3"/>
    </font>
    <font>
      <sz val="8"/>
      <color theme="0"/>
      <name val="Consolas"/>
      <family val="3"/>
    </font>
  </fonts>
  <fills count="1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0066FF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3" tint="0.89999084444715716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0" fontId="1" fillId="0" borderId="0"/>
    <xf numFmtId="0" fontId="2" fillId="0" borderId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1" fillId="0" borderId="0" applyNumberFormat="0" applyFill="0" applyBorder="0" applyAlignment="0" applyProtection="0"/>
  </cellStyleXfs>
  <cellXfs count="163">
    <xf numFmtId="0" fontId="0" fillId="0" borderId="0" xfId="0"/>
    <xf numFmtId="0" fontId="4" fillId="0" borderId="0" xfId="0" applyFont="1"/>
    <xf numFmtId="41" fontId="4" fillId="0" borderId="0" xfId="3" applyFont="1"/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13" fillId="2" borderId="0" xfId="0" applyFont="1" applyFill="1" applyAlignment="1">
      <alignment horizontal="left" vertical="center"/>
    </xf>
    <xf numFmtId="0" fontId="4" fillId="2" borderId="0" xfId="0" applyFont="1" applyFill="1" applyAlignment="1" applyProtection="1">
      <alignment vertical="center"/>
      <protection locked="0" hidden="1"/>
    </xf>
    <xf numFmtId="0" fontId="8" fillId="2" borderId="0" xfId="0" applyFont="1" applyFill="1" applyAlignment="1">
      <alignment vertical="center"/>
    </xf>
    <xf numFmtId="0" fontId="15" fillId="5" borderId="0" xfId="0" applyFont="1" applyFill="1" applyAlignment="1">
      <alignment horizontal="center" vertical="center" wrapText="1"/>
    </xf>
    <xf numFmtId="0" fontId="4" fillId="0" borderId="2" xfId="0" applyFont="1" applyBorder="1" applyAlignment="1">
      <alignment horizontal="left" wrapText="1"/>
    </xf>
    <xf numFmtId="0" fontId="16" fillId="0" borderId="0" xfId="0" applyFont="1"/>
    <xf numFmtId="0" fontId="17" fillId="7" borderId="1" xfId="0" applyFont="1" applyFill="1" applyBorder="1" applyAlignment="1">
      <alignment horizontal="center" vertical="top" wrapText="1"/>
    </xf>
    <xf numFmtId="1" fontId="19" fillId="0" borderId="12" xfId="0" applyNumberFormat="1" applyFont="1" applyBorder="1" applyAlignment="1">
      <alignment horizontal="center"/>
    </xf>
    <xf numFmtId="1" fontId="19" fillId="0" borderId="12" xfId="0" applyNumberFormat="1" applyFont="1" applyBorder="1"/>
    <xf numFmtId="0" fontId="19" fillId="0" borderId="12" xfId="0" applyFont="1" applyBorder="1" applyAlignment="1">
      <alignment horizontal="left" vertical="center" wrapText="1"/>
    </xf>
    <xf numFmtId="1" fontId="19" fillId="0" borderId="0" xfId="0" applyNumberFormat="1" applyFont="1" applyAlignment="1">
      <alignment horizontal="left"/>
    </xf>
    <xf numFmtId="0" fontId="0" fillId="0" borderId="0" xfId="0" applyAlignment="1">
      <alignment wrapText="1"/>
    </xf>
    <xf numFmtId="0" fontId="0" fillId="8" borderId="0" xfId="0" applyFill="1"/>
    <xf numFmtId="0" fontId="21" fillId="0" borderId="0" xfId="6"/>
    <xf numFmtId="0" fontId="20" fillId="9" borderId="0" xfId="0" applyFont="1" applyFill="1"/>
    <xf numFmtId="0" fontId="4" fillId="9" borderId="0" xfId="0" applyFont="1" applyFill="1"/>
    <xf numFmtId="0" fontId="7" fillId="9" borderId="0" xfId="0" applyFont="1" applyFill="1"/>
    <xf numFmtId="0" fontId="4" fillId="9" borderId="0" xfId="0" applyFont="1" applyFill="1" applyAlignment="1">
      <alignment horizontal="center" vertical="center" wrapText="1"/>
    </xf>
    <xf numFmtId="41" fontId="4" fillId="9" borderId="0" xfId="3" applyFont="1" applyFill="1"/>
    <xf numFmtId="0" fontId="0" fillId="0" borderId="1" xfId="0" applyBorder="1"/>
    <xf numFmtId="41" fontId="0" fillId="0" borderId="1" xfId="0" applyNumberFormat="1" applyBorder="1"/>
    <xf numFmtId="168" fontId="0" fillId="0" borderId="1" xfId="0" applyNumberFormat="1" applyBorder="1"/>
    <xf numFmtId="0" fontId="6" fillId="5" borderId="1" xfId="0" applyFont="1" applyFill="1" applyBorder="1" applyAlignment="1">
      <alignment horizontal="center" vertical="center" wrapText="1"/>
    </xf>
    <xf numFmtId="41" fontId="0" fillId="0" borderId="0" xfId="3" applyFont="1"/>
    <xf numFmtId="41" fontId="0" fillId="0" borderId="1" xfId="3" applyFont="1" applyBorder="1"/>
    <xf numFmtId="0" fontId="17" fillId="0" borderId="1" xfId="0" applyFont="1" applyBorder="1"/>
    <xf numFmtId="0" fontId="0" fillId="13" borderId="0" xfId="0" applyFill="1"/>
    <xf numFmtId="0" fontId="24" fillId="13" borderId="0" xfId="0" applyFont="1" applyFill="1" applyAlignment="1">
      <alignment wrapText="1"/>
    </xf>
    <xf numFmtId="0" fontId="25" fillId="13" borderId="0" xfId="0" applyFont="1" applyFill="1" applyAlignment="1">
      <alignment wrapText="1"/>
    </xf>
    <xf numFmtId="0" fontId="8" fillId="2" borderId="0" xfId="0" applyFont="1" applyFill="1" applyAlignment="1">
      <alignment horizontal="justify" vertical="center" wrapText="1"/>
    </xf>
    <xf numFmtId="0" fontId="14" fillId="2" borderId="0" xfId="0" applyFont="1" applyFill="1" applyAlignment="1">
      <alignment horizontal="justify" vertical="center" wrapText="1"/>
    </xf>
    <xf numFmtId="0" fontId="4" fillId="0" borderId="0" xfId="0" applyFont="1" applyProtection="1">
      <protection hidden="1"/>
    </xf>
    <xf numFmtId="0" fontId="4" fillId="0" borderId="0" xfId="0" applyFont="1" applyAlignment="1" applyProtection="1">
      <alignment horizontal="center"/>
      <protection hidden="1"/>
    </xf>
    <xf numFmtId="41" fontId="4" fillId="0" borderId="0" xfId="3" applyFont="1" applyBorder="1" applyProtection="1">
      <protection hidden="1"/>
    </xf>
    <xf numFmtId="41" fontId="4" fillId="0" borderId="0" xfId="3" applyFont="1" applyProtection="1">
      <protection hidden="1"/>
    </xf>
    <xf numFmtId="0" fontId="12" fillId="0" borderId="0" xfId="0" applyFont="1" applyProtection="1">
      <protection hidden="1"/>
    </xf>
    <xf numFmtId="0" fontId="4" fillId="0" borderId="1" xfId="0" applyFont="1" applyBorder="1" applyAlignment="1" applyProtection="1">
      <alignment horizontal="center" vertical="center" wrapText="1"/>
      <protection hidden="1"/>
    </xf>
    <xf numFmtId="0" fontId="4" fillId="0" borderId="0" xfId="0" applyFont="1" applyAlignment="1" applyProtection="1">
      <alignment horizontal="center" vertical="center" wrapText="1"/>
      <protection hidden="1"/>
    </xf>
    <xf numFmtId="41" fontId="4" fillId="0" borderId="0" xfId="3" applyFont="1" applyBorder="1" applyAlignment="1" applyProtection="1">
      <alignment horizontal="center" vertical="center" wrapText="1"/>
      <protection hidden="1"/>
    </xf>
    <xf numFmtId="41" fontId="4" fillId="0" borderId="0" xfId="3" applyFont="1" applyAlignment="1" applyProtection="1">
      <alignment horizontal="center" vertical="center" wrapText="1"/>
      <protection hidden="1"/>
    </xf>
    <xf numFmtId="0" fontId="4" fillId="0" borderId="1" xfId="0" applyFont="1" applyBorder="1" applyAlignment="1" applyProtection="1">
      <alignment horizontal="center"/>
      <protection hidden="1"/>
    </xf>
    <xf numFmtId="9" fontId="4" fillId="0" borderId="1" xfId="5" applyFont="1" applyBorder="1" applyAlignment="1" applyProtection="1">
      <alignment horizontal="center"/>
      <protection hidden="1"/>
    </xf>
    <xf numFmtId="41" fontId="4" fillId="0" borderId="1" xfId="3" applyFont="1" applyBorder="1" applyProtection="1">
      <protection hidden="1"/>
    </xf>
    <xf numFmtId="0" fontId="4" fillId="0" borderId="1" xfId="0" applyFont="1" applyBorder="1" applyProtection="1">
      <protection hidden="1"/>
    </xf>
    <xf numFmtId="166" fontId="4" fillId="0" borderId="1" xfId="3" applyNumberFormat="1" applyFont="1" applyBorder="1" applyProtection="1">
      <protection hidden="1"/>
    </xf>
    <xf numFmtId="3" fontId="4" fillId="0" borderId="0" xfId="0" applyNumberFormat="1" applyFont="1" applyProtection="1">
      <protection hidden="1"/>
    </xf>
    <xf numFmtId="0" fontId="4" fillId="0" borderId="0" xfId="0" applyFont="1" applyAlignment="1" applyProtection="1">
      <alignment wrapText="1"/>
      <protection hidden="1"/>
    </xf>
    <xf numFmtId="0" fontId="0" fillId="0" borderId="0" xfId="0" applyProtection="1">
      <protection hidden="1"/>
    </xf>
    <xf numFmtId="0" fontId="4" fillId="0" borderId="0" xfId="0" applyFont="1" applyAlignment="1" applyProtection="1">
      <alignment vertical="top" wrapText="1"/>
      <protection hidden="1"/>
    </xf>
    <xf numFmtId="0" fontId="4" fillId="0" borderId="0" xfId="0" applyFont="1" applyAlignment="1" applyProtection="1">
      <alignment horizontal="center" wrapText="1"/>
      <protection hidden="1"/>
    </xf>
    <xf numFmtId="0" fontId="4" fillId="0" borderId="1" xfId="0" applyFont="1" applyBorder="1" applyAlignment="1" applyProtection="1">
      <alignment horizontal="left"/>
      <protection hidden="1"/>
    </xf>
    <xf numFmtId="9" fontId="4" fillId="0" borderId="1" xfId="5" applyFont="1" applyBorder="1" applyProtection="1">
      <protection hidden="1"/>
    </xf>
    <xf numFmtId="41" fontId="4" fillId="0" borderId="0" xfId="3" applyFont="1" applyBorder="1" applyAlignment="1" applyProtection="1">
      <alignment wrapText="1"/>
      <protection hidden="1"/>
    </xf>
    <xf numFmtId="41" fontId="4" fillId="0" borderId="0" xfId="3" applyFont="1" applyAlignment="1" applyProtection="1">
      <alignment wrapText="1"/>
      <protection hidden="1"/>
    </xf>
    <xf numFmtId="166" fontId="4" fillId="0" borderId="0" xfId="3" applyNumberFormat="1" applyFont="1" applyProtection="1">
      <protection hidden="1"/>
    </xf>
    <xf numFmtId="0" fontId="4" fillId="0" borderId="1" xfId="0" applyFont="1" applyFill="1" applyBorder="1" applyAlignment="1" applyProtection="1">
      <alignment horizontal="center" vertical="center" wrapText="1"/>
      <protection hidden="1"/>
    </xf>
    <xf numFmtId="41" fontId="4" fillId="0" borderId="0" xfId="0" applyNumberFormat="1" applyFont="1" applyFill="1" applyAlignment="1" applyProtection="1">
      <alignment horizontal="center" vertical="center" wrapText="1"/>
      <protection hidden="1"/>
    </xf>
    <xf numFmtId="0" fontId="4" fillId="0" borderId="0" xfId="0" applyFont="1" applyFill="1" applyAlignment="1" applyProtection="1">
      <alignment horizontal="center" vertical="center" wrapText="1"/>
      <protection hidden="1"/>
    </xf>
    <xf numFmtId="41" fontId="4" fillId="0" borderId="1" xfId="3" applyFont="1" applyFill="1" applyBorder="1" applyAlignment="1" applyProtection="1">
      <alignment horizontal="center" vertical="center" wrapText="1"/>
      <protection hidden="1"/>
    </xf>
    <xf numFmtId="166" fontId="4" fillId="0" borderId="0" xfId="3" applyNumberFormat="1" applyFont="1" applyBorder="1" applyProtection="1">
      <protection hidden="1"/>
    </xf>
    <xf numFmtId="167" fontId="4" fillId="0" borderId="0" xfId="0" applyNumberFormat="1" applyFont="1" applyProtection="1">
      <protection hidden="1"/>
    </xf>
    <xf numFmtId="41" fontId="4" fillId="0" borderId="0" xfId="0" applyNumberFormat="1" applyFont="1" applyProtection="1">
      <protection hidden="1"/>
    </xf>
    <xf numFmtId="0" fontId="4" fillId="0" borderId="9" xfId="0" applyFont="1" applyBorder="1" applyProtection="1">
      <protection hidden="1"/>
    </xf>
    <xf numFmtId="0" fontId="4" fillId="0" borderId="9" xfId="0" applyFont="1" applyBorder="1" applyAlignment="1" applyProtection="1">
      <alignment horizontal="center"/>
      <protection hidden="1"/>
    </xf>
    <xf numFmtId="166" fontId="4" fillId="0" borderId="9" xfId="3" applyNumberFormat="1" applyFont="1" applyBorder="1" applyProtection="1">
      <protection hidden="1"/>
    </xf>
    <xf numFmtId="167" fontId="4" fillId="0" borderId="9" xfId="0" applyNumberFormat="1" applyFont="1" applyBorder="1" applyProtection="1">
      <protection hidden="1"/>
    </xf>
    <xf numFmtId="41" fontId="4" fillId="0" borderId="9" xfId="3" applyFont="1" applyBorder="1" applyProtection="1">
      <protection hidden="1"/>
    </xf>
    <xf numFmtId="0" fontId="8" fillId="0" borderId="0" xfId="0" applyFont="1" applyFill="1" applyProtection="1">
      <protection hidden="1"/>
    </xf>
    <xf numFmtId="0" fontId="22" fillId="0" borderId="0" xfId="0" applyFont="1" applyFill="1" applyAlignment="1" applyProtection="1">
      <alignment vertical="center"/>
      <protection hidden="1"/>
    </xf>
    <xf numFmtId="166" fontId="8" fillId="0" borderId="0" xfId="3" applyNumberFormat="1" applyFont="1" applyFill="1" applyProtection="1">
      <protection hidden="1"/>
    </xf>
    <xf numFmtId="41" fontId="8" fillId="0" borderId="0" xfId="3" applyFont="1" applyFill="1" applyProtection="1">
      <protection hidden="1"/>
    </xf>
    <xf numFmtId="165" fontId="22" fillId="0" borderId="5" xfId="4" applyNumberFormat="1" applyFont="1" applyFill="1" applyBorder="1" applyAlignment="1" applyProtection="1">
      <alignment horizontal="center" vertical="center" wrapText="1"/>
      <protection hidden="1"/>
    </xf>
    <xf numFmtId="0" fontId="8" fillId="0" borderId="5" xfId="0" applyFont="1" applyFill="1" applyBorder="1" applyAlignment="1" applyProtection="1">
      <alignment horizontal="center" vertical="center"/>
      <protection hidden="1"/>
    </xf>
    <xf numFmtId="0" fontId="23" fillId="0" borderId="7" xfId="0" applyFont="1" applyFill="1" applyBorder="1" applyAlignment="1" applyProtection="1">
      <alignment horizontal="left" vertical="center" wrapText="1"/>
      <protection hidden="1"/>
    </xf>
    <xf numFmtId="164" fontId="8" fillId="0" borderId="0" xfId="3" applyNumberFormat="1" applyFont="1" applyFill="1" applyProtection="1">
      <protection hidden="1"/>
    </xf>
    <xf numFmtId="165" fontId="22" fillId="0" borderId="6" xfId="4" quotePrefix="1" applyNumberFormat="1" applyFont="1" applyFill="1" applyBorder="1" applyAlignment="1" applyProtection="1">
      <alignment horizontal="center" vertical="center"/>
      <protection hidden="1"/>
    </xf>
    <xf numFmtId="41" fontId="8" fillId="0" borderId="6" xfId="0" applyNumberFormat="1" applyFont="1" applyFill="1" applyBorder="1" applyAlignment="1" applyProtection="1">
      <alignment horizontal="center" vertical="center"/>
      <protection hidden="1"/>
    </xf>
    <xf numFmtId="0" fontId="23" fillId="0" borderId="11" xfId="0" applyFont="1" applyFill="1" applyBorder="1" applyAlignment="1" applyProtection="1">
      <alignment horizontal="left" vertical="center" wrapText="1"/>
      <protection hidden="1"/>
    </xf>
    <xf numFmtId="0" fontId="8" fillId="0" borderId="0" xfId="0" applyFont="1" applyFill="1" applyAlignment="1" applyProtection="1">
      <alignment horizontal="center"/>
      <protection hidden="1"/>
    </xf>
    <xf numFmtId="0" fontId="8" fillId="0" borderId="0" xfId="0" applyFont="1" applyFill="1" applyAlignment="1" applyProtection="1">
      <alignment wrapText="1"/>
      <protection hidden="1"/>
    </xf>
    <xf numFmtId="0" fontId="8" fillId="0" borderId="13" xfId="0" applyFont="1" applyFill="1" applyBorder="1" applyProtection="1">
      <protection hidden="1"/>
    </xf>
    <xf numFmtId="0" fontId="8" fillId="0" borderId="14" xfId="0" applyFont="1" applyFill="1" applyBorder="1" applyProtection="1">
      <protection hidden="1"/>
    </xf>
    <xf numFmtId="166" fontId="8" fillId="0" borderId="15" xfId="3" applyNumberFormat="1" applyFont="1" applyFill="1" applyBorder="1" applyAlignment="1" applyProtection="1">
      <alignment wrapText="1"/>
      <protection hidden="1"/>
    </xf>
    <xf numFmtId="0" fontId="8" fillId="0" borderId="14" xfId="0" applyFont="1" applyFill="1" applyBorder="1" applyAlignment="1" applyProtection="1">
      <alignment wrapText="1"/>
      <protection hidden="1"/>
    </xf>
    <xf numFmtId="0" fontId="8" fillId="0" borderId="15" xfId="0" applyFont="1" applyFill="1" applyBorder="1" applyAlignment="1" applyProtection="1">
      <alignment wrapText="1"/>
      <protection hidden="1"/>
    </xf>
    <xf numFmtId="164" fontId="8" fillId="0" borderId="13" xfId="3" applyNumberFormat="1" applyFont="1" applyFill="1" applyBorder="1" applyProtection="1">
      <protection hidden="1"/>
    </xf>
    <xf numFmtId="164" fontId="8" fillId="0" borderId="14" xfId="3" applyNumberFormat="1" applyFont="1" applyFill="1" applyBorder="1" applyAlignment="1" applyProtection="1">
      <alignment wrapText="1"/>
      <protection hidden="1"/>
    </xf>
    <xf numFmtId="0" fontId="8" fillId="0" borderId="0" xfId="0" applyFont="1" applyFill="1" applyAlignment="1" applyProtection="1">
      <alignment horizontal="center" vertical="top" wrapText="1"/>
      <protection hidden="1"/>
    </xf>
    <xf numFmtId="0" fontId="8" fillId="0" borderId="8" xfId="0" applyFont="1" applyFill="1" applyBorder="1" applyAlignment="1" applyProtection="1">
      <alignment horizontal="center" vertical="top" wrapText="1"/>
      <protection hidden="1"/>
    </xf>
    <xf numFmtId="0" fontId="8" fillId="0" borderId="9" xfId="0" applyFont="1" applyFill="1" applyBorder="1" applyAlignment="1" applyProtection="1">
      <alignment horizontal="center" vertical="top" wrapText="1"/>
      <protection hidden="1"/>
    </xf>
    <xf numFmtId="166" fontId="8" fillId="0" borderId="10" xfId="3" applyNumberFormat="1" applyFont="1" applyFill="1" applyBorder="1" applyAlignment="1" applyProtection="1">
      <alignment horizontal="center" vertical="center" wrapText="1"/>
      <protection hidden="1"/>
    </xf>
    <xf numFmtId="164" fontId="8" fillId="0" borderId="8" xfId="3" applyNumberFormat="1" applyFont="1" applyFill="1" applyBorder="1" applyAlignment="1" applyProtection="1">
      <alignment horizontal="center" vertical="top" wrapText="1"/>
      <protection hidden="1"/>
    </xf>
    <xf numFmtId="164" fontId="8" fillId="0" borderId="9" xfId="3" applyNumberFormat="1" applyFont="1" applyFill="1" applyBorder="1" applyAlignment="1" applyProtection="1">
      <alignment horizontal="center" vertical="top" wrapText="1"/>
      <protection hidden="1"/>
    </xf>
    <xf numFmtId="0" fontId="8" fillId="0" borderId="0" xfId="0" applyFont="1" applyProtection="1">
      <protection hidden="1"/>
    </xf>
    <xf numFmtId="41" fontId="8" fillId="0" borderId="0" xfId="0" applyNumberFormat="1" applyFont="1" applyProtection="1">
      <protection hidden="1"/>
    </xf>
    <xf numFmtId="166" fontId="8" fillId="0" borderId="0" xfId="3" applyNumberFormat="1" applyFont="1" applyProtection="1">
      <protection hidden="1"/>
    </xf>
    <xf numFmtId="41" fontId="8" fillId="0" borderId="0" xfId="3" applyFont="1" applyProtection="1">
      <protection hidden="1"/>
    </xf>
    <xf numFmtId="164" fontId="8" fillId="0" borderId="0" xfId="3" applyNumberFormat="1" applyFont="1" applyProtection="1">
      <protection hidden="1"/>
    </xf>
    <xf numFmtId="0" fontId="16" fillId="0" borderId="0" xfId="0" applyFont="1" applyProtection="1">
      <protection hidden="1"/>
    </xf>
    <xf numFmtId="0" fontId="16" fillId="15" borderId="0" xfId="0" applyFont="1" applyFill="1" applyAlignment="1" applyProtection="1">
      <alignment horizontal="center" vertical="center" wrapText="1"/>
      <protection hidden="1"/>
    </xf>
    <xf numFmtId="0" fontId="7" fillId="0" borderId="0" xfId="0" applyFont="1" applyAlignment="1" applyProtection="1">
      <alignment horizontal="center"/>
      <protection hidden="1"/>
    </xf>
    <xf numFmtId="0" fontId="7" fillId="0" borderId="0" xfId="3" applyNumberFormat="1" applyFont="1" applyAlignment="1" applyProtection="1">
      <alignment horizontal="center"/>
      <protection hidden="1"/>
    </xf>
    <xf numFmtId="41" fontId="7" fillId="0" borderId="0" xfId="3" applyFont="1" applyAlignment="1" applyProtection="1">
      <alignment horizontal="center"/>
      <protection hidden="1"/>
    </xf>
    <xf numFmtId="0" fontId="26" fillId="14" borderId="0" xfId="0" applyFont="1" applyFill="1" applyAlignment="1" applyProtection="1">
      <alignment horizontal="center" vertical="center" wrapText="1"/>
      <protection hidden="1"/>
    </xf>
    <xf numFmtId="41" fontId="4" fillId="3" borderId="0" xfId="3" applyFont="1" applyFill="1" applyAlignment="1" applyProtection="1">
      <alignment vertical="top" wrapText="1"/>
      <protection hidden="1"/>
    </xf>
    <xf numFmtId="41" fontId="4" fillId="4" borderId="0" xfId="3" applyFont="1" applyFill="1" applyAlignment="1" applyProtection="1">
      <alignment vertical="top" wrapText="1"/>
      <protection hidden="1"/>
    </xf>
    <xf numFmtId="0" fontId="8" fillId="0" borderId="0" xfId="0" applyFont="1" applyAlignment="1" applyProtection="1">
      <alignment horizontal="center"/>
      <protection hidden="1"/>
    </xf>
    <xf numFmtId="0" fontId="27" fillId="0" borderId="0" xfId="0" applyFont="1" applyProtection="1">
      <protection hidden="1"/>
    </xf>
    <xf numFmtId="0" fontId="8" fillId="0" borderId="0" xfId="3" applyNumberFormat="1" applyFont="1" applyBorder="1" applyAlignment="1" applyProtection="1">
      <alignment horizontal="center"/>
      <protection hidden="1"/>
    </xf>
    <xf numFmtId="0" fontId="8" fillId="0" borderId="0" xfId="0" applyFont="1" applyAlignment="1" applyProtection="1">
      <alignment wrapText="1"/>
      <protection hidden="1"/>
    </xf>
    <xf numFmtId="0" fontId="9" fillId="0" borderId="0" xfId="0" applyFont="1" applyProtection="1">
      <protection hidden="1"/>
    </xf>
    <xf numFmtId="0" fontId="9" fillId="0" borderId="0" xfId="0" applyFont="1" applyAlignment="1" applyProtection="1">
      <alignment horizontal="center"/>
      <protection hidden="1"/>
    </xf>
    <xf numFmtId="0" fontId="8" fillId="8" borderId="0" xfId="0" applyFont="1" applyFill="1" applyAlignment="1" applyProtection="1">
      <alignment wrapText="1"/>
      <protection hidden="1"/>
    </xf>
    <xf numFmtId="0" fontId="22" fillId="14" borderId="0" xfId="0" applyFont="1" applyFill="1" applyAlignment="1" applyProtection="1">
      <alignment horizontal="center" vertical="center" wrapText="1"/>
      <protection hidden="1"/>
    </xf>
    <xf numFmtId="0" fontId="10" fillId="5" borderId="0" xfId="0" applyFont="1" applyFill="1" applyAlignment="1" applyProtection="1">
      <alignment horizontal="center" vertical="center" wrapText="1"/>
      <protection hidden="1"/>
    </xf>
    <xf numFmtId="0" fontId="8" fillId="0" borderId="0" xfId="0" applyFont="1" applyAlignment="1" applyProtection="1">
      <alignment horizontal="center" vertical="center" wrapText="1"/>
      <protection hidden="1"/>
    </xf>
    <xf numFmtId="0" fontId="8" fillId="0" borderId="0" xfId="0" applyFont="1" applyAlignment="1" applyProtection="1">
      <alignment horizontal="center" vertical="top" wrapText="1"/>
      <protection hidden="1"/>
    </xf>
    <xf numFmtId="0" fontId="8" fillId="0" borderId="0" xfId="0" applyFont="1" applyAlignment="1" applyProtection="1">
      <alignment horizontal="left" wrapText="1"/>
      <protection hidden="1"/>
    </xf>
    <xf numFmtId="0" fontId="8" fillId="0" borderId="0" xfId="0" applyFont="1" applyAlignment="1" applyProtection="1">
      <alignment horizontal="center" wrapText="1"/>
      <protection hidden="1"/>
    </xf>
    <xf numFmtId="41" fontId="8" fillId="0" borderId="0" xfId="3" applyFont="1" applyFill="1" applyBorder="1" applyAlignment="1" applyProtection="1">
      <alignment horizontal="right" wrapText="1"/>
      <protection hidden="1"/>
    </xf>
    <xf numFmtId="41" fontId="8" fillId="10" borderId="0" xfId="3" applyFont="1" applyFill="1" applyBorder="1" applyAlignment="1" applyProtection="1">
      <alignment horizontal="right" wrapText="1"/>
      <protection hidden="1"/>
    </xf>
    <xf numFmtId="0" fontId="11" fillId="0" borderId="0" xfId="0" applyFont="1" applyProtection="1">
      <protection hidden="1"/>
    </xf>
    <xf numFmtId="41" fontId="8" fillId="0" borderId="0" xfId="3" applyFont="1" applyFill="1" applyBorder="1" applyAlignment="1" applyProtection="1">
      <alignment wrapText="1"/>
      <protection hidden="1"/>
    </xf>
    <xf numFmtId="41" fontId="8" fillId="6" borderId="0" xfId="3" applyFont="1" applyFill="1" applyBorder="1" applyAlignment="1" applyProtection="1">
      <alignment horizontal="right" wrapText="1"/>
      <protection hidden="1"/>
    </xf>
    <xf numFmtId="41" fontId="8" fillId="0" borderId="0" xfId="3" applyFont="1" applyFill="1" applyBorder="1" applyProtection="1">
      <protection hidden="1"/>
    </xf>
    <xf numFmtId="0" fontId="11" fillId="0" borderId="0" xfId="0" applyFont="1" applyAlignment="1" applyProtection="1">
      <alignment horizontal="left" wrapText="1"/>
      <protection hidden="1"/>
    </xf>
    <xf numFmtId="0" fontId="11" fillId="0" borderId="0" xfId="0" applyFont="1" applyAlignment="1" applyProtection="1">
      <alignment horizontal="center" wrapText="1"/>
      <protection hidden="1"/>
    </xf>
    <xf numFmtId="41" fontId="11" fillId="0" borderId="0" xfId="3" applyFont="1" applyFill="1" applyBorder="1" applyAlignment="1" applyProtection="1">
      <alignment horizontal="right" wrapText="1"/>
      <protection hidden="1"/>
    </xf>
    <xf numFmtId="41" fontId="11" fillId="0" borderId="0" xfId="3" applyFont="1" applyFill="1" applyBorder="1" applyAlignment="1" applyProtection="1">
      <alignment wrapText="1"/>
      <protection hidden="1"/>
    </xf>
    <xf numFmtId="41" fontId="11" fillId="0" borderId="0" xfId="3" applyFont="1" applyFill="1" applyBorder="1" applyProtection="1">
      <protection hidden="1"/>
    </xf>
    <xf numFmtId="0" fontId="7" fillId="0" borderId="0" xfId="0" applyFont="1" applyAlignment="1" applyProtection="1">
      <alignment horizontal="center" vertical="center"/>
      <protection hidden="1"/>
    </xf>
    <xf numFmtId="41" fontId="7" fillId="0" borderId="0" xfId="0" applyNumberFormat="1" applyFont="1" applyAlignment="1" applyProtection="1">
      <alignment horizontal="center" vertical="center"/>
      <protection hidden="1"/>
    </xf>
    <xf numFmtId="0" fontId="28" fillId="2" borderId="0" xfId="0" applyFont="1" applyFill="1" applyAlignment="1" applyProtection="1">
      <alignment horizontal="center" vertical="center" wrapText="1"/>
      <protection hidden="1"/>
    </xf>
    <xf numFmtId="41" fontId="29" fillId="2" borderId="0" xfId="3" applyFont="1" applyFill="1" applyAlignment="1" applyProtection="1">
      <alignment vertical="center"/>
      <protection hidden="1"/>
    </xf>
    <xf numFmtId="41" fontId="28" fillId="2" borderId="0" xfId="0" applyNumberFormat="1" applyFont="1" applyFill="1" applyAlignment="1" applyProtection="1">
      <alignment horizontal="center"/>
      <protection hidden="1"/>
    </xf>
    <xf numFmtId="41" fontId="4" fillId="0" borderId="0" xfId="3" applyFont="1" applyAlignment="1" applyProtection="1">
      <alignment horizontal="center" vertical="center"/>
      <protection hidden="1"/>
    </xf>
    <xf numFmtId="0" fontId="4" fillId="0" borderId="0" xfId="0" applyFont="1" applyAlignment="1" applyProtection="1">
      <alignment horizontal="center" vertical="center"/>
      <protection hidden="1"/>
    </xf>
    <xf numFmtId="0" fontId="5" fillId="0" borderId="0" xfId="0" applyFont="1" applyAlignment="1" applyProtection="1">
      <alignment vertical="center"/>
      <protection hidden="1"/>
    </xf>
    <xf numFmtId="0" fontId="5" fillId="0" borderId="0" xfId="0" applyFont="1" applyAlignment="1" applyProtection="1">
      <alignment vertical="center" wrapText="1"/>
      <protection hidden="1"/>
    </xf>
    <xf numFmtId="0" fontId="5" fillId="0" borderId="0" xfId="0" applyFont="1" applyAlignment="1" applyProtection="1">
      <alignment horizontal="center" vertical="center" wrapText="1"/>
      <protection hidden="1"/>
    </xf>
    <xf numFmtId="0" fontId="5" fillId="0" borderId="0" xfId="0" applyFont="1" applyBorder="1" applyAlignment="1" applyProtection="1">
      <alignment horizontal="center" vertical="center" wrapText="1"/>
      <protection hidden="1"/>
    </xf>
    <xf numFmtId="0" fontId="30" fillId="2" borderId="0" xfId="0" applyFont="1" applyFill="1" applyBorder="1" applyAlignment="1" applyProtection="1">
      <alignment vertical="center" wrapText="1"/>
      <protection hidden="1"/>
    </xf>
    <xf numFmtId="0" fontId="30" fillId="2" borderId="0" xfId="0" applyFont="1" applyFill="1" applyBorder="1" applyAlignment="1" applyProtection="1">
      <alignment horizontal="left" vertical="center" wrapText="1"/>
      <protection hidden="1"/>
    </xf>
    <xf numFmtId="0" fontId="30" fillId="2" borderId="0" xfId="0" applyFont="1" applyFill="1" applyBorder="1" applyAlignment="1" applyProtection="1">
      <alignment horizontal="center" vertical="center" wrapText="1"/>
      <protection hidden="1"/>
    </xf>
    <xf numFmtId="0" fontId="5" fillId="8" borderId="4" xfId="0" applyFont="1" applyFill="1" applyBorder="1" applyAlignment="1" applyProtection="1">
      <alignment horizontal="left" vertical="center" wrapText="1"/>
      <protection hidden="1"/>
    </xf>
    <xf numFmtId="0" fontId="5" fillId="8" borderId="3" xfId="0" applyFont="1" applyFill="1" applyBorder="1" applyAlignment="1" applyProtection="1">
      <alignment horizontal="left" vertical="center" wrapText="1"/>
      <protection hidden="1"/>
    </xf>
    <xf numFmtId="0" fontId="6" fillId="5" borderId="0" xfId="0" applyFont="1" applyFill="1" applyAlignment="1" applyProtection="1">
      <alignment horizontal="center" vertical="center" wrapText="1"/>
      <protection hidden="1"/>
    </xf>
    <xf numFmtId="0" fontId="4" fillId="0" borderId="16" xfId="0" applyFont="1" applyBorder="1" applyAlignment="1" applyProtection="1">
      <alignment horizontal="center" vertical="center" wrapText="1"/>
      <protection hidden="1"/>
    </xf>
    <xf numFmtId="0" fontId="4" fillId="0" borderId="0" xfId="0" applyFont="1" applyAlignment="1" applyProtection="1">
      <alignment vertical="center" wrapText="1"/>
      <protection hidden="1"/>
    </xf>
    <xf numFmtId="0" fontId="4" fillId="0" borderId="0" xfId="0" applyFont="1" applyAlignment="1" applyProtection="1">
      <alignment horizontal="left" wrapText="1"/>
      <protection hidden="1"/>
    </xf>
    <xf numFmtId="41" fontId="4" fillId="0" borderId="0" xfId="3" applyFont="1" applyFill="1" applyBorder="1" applyAlignment="1" applyProtection="1">
      <alignment horizontal="left" wrapText="1"/>
      <protection hidden="1"/>
    </xf>
    <xf numFmtId="41" fontId="4" fillId="11" borderId="0" xfId="3" applyFont="1" applyFill="1" applyBorder="1" applyAlignment="1" applyProtection="1">
      <alignment horizontal="right" wrapText="1"/>
      <protection hidden="1"/>
    </xf>
    <xf numFmtId="41" fontId="4" fillId="0" borderId="0" xfId="3" applyFont="1" applyBorder="1" applyAlignment="1" applyProtection="1">
      <alignment horizontal="center"/>
      <protection hidden="1"/>
    </xf>
    <xf numFmtId="41" fontId="4" fillId="12" borderId="0" xfId="3" applyFont="1" applyFill="1" applyBorder="1" applyAlignment="1" applyProtection="1">
      <alignment horizontal="right" wrapText="1"/>
      <protection hidden="1"/>
    </xf>
    <xf numFmtId="41" fontId="4" fillId="0" borderId="0" xfId="3" applyFont="1" applyFill="1" applyBorder="1" applyAlignment="1" applyProtection="1">
      <alignment horizontal="right" wrapText="1"/>
      <protection hidden="1"/>
    </xf>
    <xf numFmtId="164" fontId="4" fillId="0" borderId="0" xfId="3" applyNumberFormat="1" applyFont="1" applyProtection="1">
      <protection hidden="1"/>
    </xf>
    <xf numFmtId="0" fontId="26" fillId="15" borderId="0" xfId="0" applyFont="1" applyFill="1" applyAlignment="1" applyProtection="1">
      <alignment horizontal="center" vertical="center" wrapText="1"/>
      <protection hidden="1"/>
    </xf>
    <xf numFmtId="43" fontId="4" fillId="0" borderId="0" xfId="0" applyNumberFormat="1" applyFont="1" applyProtection="1">
      <protection hidden="1"/>
    </xf>
  </cellXfs>
  <cellStyles count="7">
    <cellStyle name="Hipervínculo" xfId="6" builtinId="8"/>
    <cellStyle name="Millares" xfId="4" builtinId="3"/>
    <cellStyle name="Millares [0]" xfId="3" builtinId="6"/>
    <cellStyle name="Normal" xfId="0" builtinId="0"/>
    <cellStyle name="Normal 2" xfId="2" xr:uid="{00000000-0005-0000-0000-000004000000}"/>
    <cellStyle name="Normal 3 2" xfId="1" xr:uid="{00000000-0005-0000-0000-000005000000}"/>
    <cellStyle name="Porcentaje" xfId="5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32</xdr:col>
      <xdr:colOff>4762</xdr:colOff>
      <xdr:row>10</xdr:row>
      <xdr:rowOff>129436</xdr:rowOff>
    </xdr:from>
    <xdr:to>
      <xdr:col>36</xdr:col>
      <xdr:colOff>581025</xdr:colOff>
      <xdr:row>34</xdr:row>
      <xdr:rowOff>130305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C992D94-D309-1C2C-CD60-78CE6F6354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5442525" y="1953474"/>
          <a:ext cx="3624263" cy="4691931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palomin/Desktop/__FIGEM/FIGEM%202025/CGR/E72157-2025.ANTEC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umplimiento Totalizado"/>
      <sheetName val="HT_FIGEM25"/>
    </sheetNames>
    <sheetDataSet>
      <sheetData sheetId="0"/>
      <sheetData sheetId="1">
        <row r="3">
          <cell r="E3" t="str">
            <v>APERTURA</v>
          </cell>
        </row>
        <row r="4">
          <cell r="A4" t="str">
            <v>Geo Region</v>
          </cell>
          <cell r="B4" t="str">
            <v>Región</v>
          </cell>
          <cell r="C4" t="str">
            <v>Municipio</v>
          </cell>
          <cell r="D4" t="str">
            <v>Tipo Informe</v>
          </cell>
          <cell r="E4" t="str">
            <v>Cumple</v>
          </cell>
          <cell r="F4" t="str">
            <v>Cumple</v>
          </cell>
          <cell r="G4" t="str">
            <v>Cumple</v>
          </cell>
          <cell r="H4" t="str">
            <v>Cumple</v>
          </cell>
          <cell r="I4" t="str">
            <v>Cumple</v>
          </cell>
          <cell r="J4" t="str">
            <v>Cumple</v>
          </cell>
          <cell r="K4" t="str">
            <v>Cumple</v>
          </cell>
          <cell r="L4" t="str">
            <v>Cumple</v>
          </cell>
          <cell r="M4" t="str">
            <v>Cumple</v>
          </cell>
          <cell r="N4" t="str">
            <v>Cumple</v>
          </cell>
          <cell r="O4" t="str">
            <v>Cumple</v>
          </cell>
          <cell r="P4" t="str">
            <v>Cumple</v>
          </cell>
          <cell r="Q4" t="str">
            <v>Cumple</v>
          </cell>
          <cell r="R4" t="str">
            <v>Cumple</v>
          </cell>
          <cell r="S4" t="str">
            <v>MUNICIPIO</v>
          </cell>
          <cell r="T4" t="str">
            <v>CUT</v>
          </cell>
          <cell r="U4" t="str">
            <v>SUMA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hyperlink" Target="https://educacionpublica.gob.cl/slep2022/" TargetMode="External"/><Relationship Id="rId2" Type="http://schemas.openxmlformats.org/officeDocument/2006/relationships/hyperlink" Target="https://educacionpublica.gob.cl/slep2023/" TargetMode="External"/><Relationship Id="rId1" Type="http://schemas.openxmlformats.org/officeDocument/2006/relationships/hyperlink" Target="https://educacionpublica.gob.cl/slep2024/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T366"/>
  <sheetViews>
    <sheetView showGridLines="0" tabSelected="1" zoomScale="85" zoomScaleNormal="85" workbookViewId="0">
      <selection activeCell="A20" sqref="A20"/>
    </sheetView>
  </sheetViews>
  <sheetFormatPr baseColWidth="10" defaultColWidth="0" defaultRowHeight="15" zeroHeight="1" x14ac:dyDescent="0.25"/>
  <cols>
    <col min="1" max="1" width="11.42578125" style="36" customWidth="1"/>
    <col min="2" max="2" width="15.85546875" style="36" bestFit="1" customWidth="1"/>
    <col min="3" max="3" width="24.140625" style="36" bestFit="1" customWidth="1"/>
    <col min="4" max="4" width="23.28515625" style="36" customWidth="1"/>
    <col min="5" max="9" width="14.140625" style="36" customWidth="1"/>
    <col min="10" max="10" width="12.7109375" style="36" customWidth="1"/>
    <col min="11" max="11" width="14.42578125" style="36" customWidth="1"/>
    <col min="12" max="12" width="18.85546875" style="37" customWidth="1"/>
    <col min="13" max="13" width="13.42578125" style="36" customWidth="1"/>
    <col min="14" max="14" width="14.85546875" style="36" customWidth="1"/>
    <col min="15" max="15" width="13.140625" style="36" customWidth="1"/>
    <col min="16" max="16" width="21.28515625" style="38" hidden="1" customWidth="1"/>
    <col min="17" max="17" width="18.28515625" style="36" hidden="1" customWidth="1"/>
    <col min="18" max="18" width="21.140625" style="39" bestFit="1" customWidth="1"/>
    <col min="19" max="19" width="18.28515625" style="36" hidden="1" customWidth="1"/>
    <col min="20" max="20" width="0" style="36" hidden="1"/>
    <col min="21" max="16384" width="11.42578125" style="36" hidden="1"/>
  </cols>
  <sheetData>
    <row r="1" spans="2:20" x14ac:dyDescent="0.25"/>
    <row r="2" spans="2:20" ht="15.75" x14ac:dyDescent="0.25">
      <c r="B2" s="40" t="s">
        <v>994</v>
      </c>
    </row>
    <row r="3" spans="2:20" x14ac:dyDescent="0.25"/>
    <row r="4" spans="2:20" s="42" customFormat="1" ht="30" x14ac:dyDescent="0.25">
      <c r="B4" s="41" t="s">
        <v>976</v>
      </c>
      <c r="C4" s="41" t="s">
        <v>978</v>
      </c>
      <c r="D4" s="41" t="s">
        <v>977</v>
      </c>
      <c r="E4" s="41" t="s">
        <v>979</v>
      </c>
      <c r="F4" s="41" t="str">
        <f>"Sumas Col N"</f>
        <v>Sumas Col N</v>
      </c>
      <c r="P4" s="43"/>
      <c r="R4" s="44"/>
    </row>
    <row r="5" spans="2:20" x14ac:dyDescent="0.25">
      <c r="B5" s="45">
        <v>1</v>
      </c>
      <c r="C5" s="46">
        <v>0.1</v>
      </c>
      <c r="D5" s="47">
        <f>INT(C5*$D$10)</f>
        <v>1736159000</v>
      </c>
      <c r="E5" s="48">
        <v>24</v>
      </c>
      <c r="F5" s="49">
        <f>SUMIF($B$20:$B$365,B5,$N$20:$N$365)</f>
        <v>17.070266610809362</v>
      </c>
    </row>
    <row r="6" spans="2:20" x14ac:dyDescent="0.25">
      <c r="B6" s="45">
        <v>2</v>
      </c>
      <c r="C6" s="46">
        <v>0.15</v>
      </c>
      <c r="D6" s="47">
        <f t="shared" ref="D6:D9" si="0">INT(C6*$D$10)</f>
        <v>2604238500</v>
      </c>
      <c r="E6" s="48">
        <v>19</v>
      </c>
      <c r="F6" s="49">
        <f t="shared" ref="F6:F9" si="1">SUMIF($B$20:$B$365,B6,$N$20:$N$365)</f>
        <v>13.248544071442165</v>
      </c>
    </row>
    <row r="7" spans="2:20" x14ac:dyDescent="0.25">
      <c r="B7" s="45">
        <v>3</v>
      </c>
      <c r="C7" s="46">
        <v>0.2</v>
      </c>
      <c r="D7" s="47">
        <f t="shared" si="0"/>
        <v>3472318000</v>
      </c>
      <c r="E7" s="48">
        <v>28</v>
      </c>
      <c r="F7" s="49">
        <f t="shared" si="1"/>
        <v>19.664343961192891</v>
      </c>
    </row>
    <row r="8" spans="2:20" x14ac:dyDescent="0.25">
      <c r="B8" s="45">
        <v>4</v>
      </c>
      <c r="C8" s="46">
        <v>0.25</v>
      </c>
      <c r="D8" s="47">
        <f t="shared" si="0"/>
        <v>4340397500</v>
      </c>
      <c r="E8" s="48">
        <v>48</v>
      </c>
      <c r="F8" s="49">
        <f t="shared" si="1"/>
        <v>34.194418277450083</v>
      </c>
    </row>
    <row r="9" spans="2:20" x14ac:dyDescent="0.25">
      <c r="B9" s="45">
        <v>5</v>
      </c>
      <c r="C9" s="46">
        <v>0.3</v>
      </c>
      <c r="D9" s="47">
        <f t="shared" si="0"/>
        <v>5208477000</v>
      </c>
      <c r="E9" s="48">
        <v>55</v>
      </c>
      <c r="F9" s="49">
        <f t="shared" si="1"/>
        <v>39.597125605271408</v>
      </c>
    </row>
    <row r="10" spans="2:20" x14ac:dyDescent="0.25">
      <c r="C10" s="46">
        <f>SUM(C5:C9)</f>
        <v>1</v>
      </c>
      <c r="D10" s="47">
        <v>17361590000</v>
      </c>
      <c r="E10" s="48">
        <f>SUM(E5:E9)</f>
        <v>174</v>
      </c>
      <c r="H10" s="50"/>
    </row>
    <row r="11" spans="2:20" x14ac:dyDescent="0.25"/>
    <row r="12" spans="2:20" x14ac:dyDescent="0.25"/>
    <row r="13" spans="2:20" x14ac:dyDescent="0.25">
      <c r="D13" s="36" t="s">
        <v>988</v>
      </c>
    </row>
    <row r="14" spans="2:20" s="51" customFormat="1" ht="30" x14ac:dyDescent="0.25">
      <c r="C14" s="52"/>
      <c r="D14" s="41" t="s">
        <v>986</v>
      </c>
      <c r="E14" s="41" t="str">
        <f>+INDICADORES!J5</f>
        <v>INDICADOR 
PATENTES</v>
      </c>
      <c r="F14" s="41" t="str">
        <f>+INDICADORES!N5</f>
        <v>INDICADOR 
I G</v>
      </c>
      <c r="G14" s="41" t="str">
        <f>+INDICADORES!P5</f>
        <v>INDICADOR 
CGR</v>
      </c>
      <c r="H14" s="41" t="str">
        <f>+INDICADORES!R5</f>
        <v>INDICADOR 
TM</v>
      </c>
      <c r="I14" s="41" t="str">
        <f>+INDICADORES!V5</f>
        <v>INDICADOR 
IRPI</v>
      </c>
      <c r="J14" s="41" t="str">
        <f>+INDICADORES!AB5</f>
        <v>INDICADOR 
REI</v>
      </c>
      <c r="K14" s="53"/>
      <c r="L14" s="54"/>
      <c r="M14" s="54"/>
      <c r="N14" s="54"/>
      <c r="O14" s="54"/>
      <c r="P14" s="54"/>
      <c r="Q14" s="54"/>
      <c r="R14" s="54"/>
      <c r="S14" s="54"/>
    </row>
    <row r="15" spans="2:20" s="51" customFormat="1" x14ac:dyDescent="0.25">
      <c r="C15" s="52"/>
      <c r="D15" s="55" t="s">
        <v>53</v>
      </c>
      <c r="E15" s="56">
        <v>0</v>
      </c>
      <c r="F15" s="56">
        <v>0</v>
      </c>
      <c r="G15" s="56">
        <v>0.4</v>
      </c>
      <c r="H15" s="56">
        <v>0.4</v>
      </c>
      <c r="I15" s="56">
        <v>0.05</v>
      </c>
      <c r="J15" s="56">
        <v>0.15</v>
      </c>
      <c r="K15" s="53"/>
      <c r="L15" s="54"/>
      <c r="P15" s="57"/>
      <c r="R15" s="58"/>
    </row>
    <row r="16" spans="2:20" x14ac:dyDescent="0.25">
      <c r="C16" s="52"/>
      <c r="D16" s="55" t="s">
        <v>987</v>
      </c>
      <c r="E16" s="56">
        <v>0.35</v>
      </c>
      <c r="F16" s="56">
        <v>0.25</v>
      </c>
      <c r="G16" s="56">
        <v>0.15</v>
      </c>
      <c r="H16" s="56">
        <v>0.15</v>
      </c>
      <c r="I16" s="56">
        <v>0.05</v>
      </c>
      <c r="J16" s="56">
        <v>0.05</v>
      </c>
      <c r="L16" s="59"/>
      <c r="M16" s="59"/>
      <c r="N16" s="59"/>
      <c r="O16" s="59"/>
      <c r="P16" s="59"/>
      <c r="Q16" s="59"/>
      <c r="R16" s="59"/>
      <c r="S16" s="59"/>
      <c r="T16" s="37"/>
    </row>
    <row r="17" spans="1:18" x14ac:dyDescent="0.25"/>
    <row r="18" spans="1:18" x14ac:dyDescent="0.25"/>
    <row r="19" spans="1:18" x14ac:dyDescent="0.25">
      <c r="D19" s="37">
        <v>6</v>
      </c>
      <c r="E19" s="37">
        <v>10</v>
      </c>
      <c r="F19" s="37">
        <v>14</v>
      </c>
      <c r="G19" s="37">
        <v>16</v>
      </c>
      <c r="H19" s="37">
        <v>18</v>
      </c>
      <c r="I19" s="37">
        <v>22</v>
      </c>
      <c r="J19" s="37">
        <v>28</v>
      </c>
    </row>
    <row r="20" spans="1:18" s="42" customFormat="1" ht="120" x14ac:dyDescent="0.25">
      <c r="A20" s="60" t="s">
        <v>679</v>
      </c>
      <c r="B20" s="60" t="s">
        <v>980</v>
      </c>
      <c r="C20" s="60" t="s">
        <v>841</v>
      </c>
      <c r="D20" s="60" t="str">
        <f>+INDICADORES!F5</f>
        <v>INDICADOR 
DEUDA PREVISIONAL</v>
      </c>
      <c r="E20" s="60" t="str">
        <f t="shared" ref="E20:J20" si="2">+E14</f>
        <v>INDICADOR 
PATENTES</v>
      </c>
      <c r="F20" s="60" t="str">
        <f t="shared" si="2"/>
        <v>INDICADOR 
I G</v>
      </c>
      <c r="G20" s="60" t="str">
        <f t="shared" si="2"/>
        <v>INDICADOR 
CGR</v>
      </c>
      <c r="H20" s="60" t="str">
        <f t="shared" si="2"/>
        <v>INDICADOR 
TM</v>
      </c>
      <c r="I20" s="60" t="str">
        <f t="shared" si="2"/>
        <v>INDICADOR 
IRPI</v>
      </c>
      <c r="J20" s="60" t="str">
        <f t="shared" si="2"/>
        <v>INDICADOR 
REI</v>
      </c>
      <c r="K20" s="60" t="s">
        <v>982</v>
      </c>
      <c r="L20" s="60" t="s">
        <v>989</v>
      </c>
      <c r="M20" s="60" t="s">
        <v>983</v>
      </c>
      <c r="N20" s="60" t="s">
        <v>984</v>
      </c>
      <c r="O20" s="60" t="s">
        <v>985</v>
      </c>
      <c r="P20" s="61">
        <f>SUM(P21:P365)</f>
        <v>17361590002</v>
      </c>
      <c r="Q20" s="62"/>
      <c r="R20" s="63" t="str">
        <f>"MONTO "&amp;RIGHT(B2,4)</f>
        <v>MONTO 2025</v>
      </c>
    </row>
    <row r="21" spans="1:18" x14ac:dyDescent="0.25">
      <c r="A21" s="36">
        <v>13123</v>
      </c>
      <c r="B21" s="37">
        <v>1</v>
      </c>
      <c r="C21" s="36" t="s">
        <v>599</v>
      </c>
      <c r="D21" s="59">
        <f>VLOOKUP($A21,INDICADORES!$A$5:$AB$350,D$19)</f>
        <v>1</v>
      </c>
      <c r="E21" s="59">
        <f>IF(A21=5201,0,VLOOKUP($A21,INDICADORES!$A$5:$AB$350,E$19))</f>
        <v>0.97016545794067832</v>
      </c>
      <c r="F21" s="59">
        <f>IF(A21=5201,0,VLOOKUP($A21,INDICADORES!$A$5:$AB$350,F$19))</f>
        <v>0.33952146301180347</v>
      </c>
      <c r="G21" s="59">
        <f>VLOOKUP($A21,INDICADORES!$A$5:$AB$350,G$19)</f>
        <v>1</v>
      </c>
      <c r="H21" s="59">
        <f>VLOOKUP($A21,INDICADORES!$A$5:$AB$350,H$19)</f>
        <v>1</v>
      </c>
      <c r="I21" s="59">
        <f>VLOOKUP($A21,INDICADORES!$A$5:$AB$350,I$19)</f>
        <v>1</v>
      </c>
      <c r="J21" s="59">
        <f>VLOOKUP($A21,INDICADORES!$A$5:$AB$350,J$19)</f>
        <v>1</v>
      </c>
      <c r="K21" s="59">
        <f t="shared" ref="K21:K84" si="3">IF(D21=0,0,IF(A21=5201,SUMPRODUCT(E21:J21,$E$15:$J$15),SUMPRODUCT(E21:J21,$E$16:$J$16)))</f>
        <v>0.82443827603218833</v>
      </c>
      <c r="L21" s="37">
        <f t="shared" ref="L21:L67" si="4">RANK(K21,$K$21:$K$67,0)</f>
        <v>1</v>
      </c>
      <c r="M21" s="37">
        <f t="shared" ref="M21:M84" si="5">VLOOKUP(B21,$B$4:$E$9,4)</f>
        <v>24</v>
      </c>
      <c r="N21" s="64">
        <f t="shared" ref="N21:N84" si="6">IF(L21&lt;=M21,K21,0)</f>
        <v>0.82443827603218833</v>
      </c>
      <c r="O21" s="65">
        <f t="shared" ref="O21:O84" si="7">N21/VLOOKUP(B21,$B$4:$F$9,5,0)</f>
        <v>4.8296742800146501E-2</v>
      </c>
      <c r="P21" s="38">
        <f t="shared" ref="P21:P84" si="8">ROUND(O21*VLOOKUP(B21,$B$4:$F$9,3,0),0)</f>
        <v>83850825</v>
      </c>
      <c r="R21" s="39">
        <f>+P21-1</f>
        <v>83850824</v>
      </c>
    </row>
    <row r="22" spans="1:18" x14ac:dyDescent="0.25">
      <c r="A22" s="36">
        <v>13114</v>
      </c>
      <c r="B22" s="37">
        <v>1</v>
      </c>
      <c r="C22" s="36" t="s">
        <v>592</v>
      </c>
      <c r="D22" s="59">
        <f>VLOOKUP($A22,INDICADORES!$A$5:$AB$350,D$19)</f>
        <v>1</v>
      </c>
      <c r="E22" s="59">
        <f>IF(A22=5201,0,VLOOKUP($A22,INDICADORES!$A$5:$AB$350,E$19))</f>
        <v>0.72174699719711477</v>
      </c>
      <c r="F22" s="59">
        <f>IF(A22=5201,0,VLOOKUP($A22,INDICADORES!$A$5:$AB$350,F$19))</f>
        <v>0.57709519443155421</v>
      </c>
      <c r="G22" s="59">
        <f>VLOOKUP($A22,INDICADORES!$A$5:$AB$350,G$19)</f>
        <v>1</v>
      </c>
      <c r="H22" s="59">
        <f>VLOOKUP($A22,INDICADORES!$A$5:$AB$350,H$19)</f>
        <v>0.87829999999999997</v>
      </c>
      <c r="I22" s="59">
        <f>VLOOKUP($A22,INDICADORES!$A$5:$AB$350,I$19)</f>
        <v>1</v>
      </c>
      <c r="J22" s="59">
        <f>VLOOKUP($A22,INDICADORES!$A$5:$AB$350,J$19)</f>
        <v>1</v>
      </c>
      <c r="K22" s="59">
        <f t="shared" si="3"/>
        <v>0.77863024762687882</v>
      </c>
      <c r="L22" s="37">
        <f t="shared" si="4"/>
        <v>2</v>
      </c>
      <c r="M22" s="37">
        <f t="shared" si="5"/>
        <v>24</v>
      </c>
      <c r="N22" s="64">
        <f t="shared" si="6"/>
        <v>0.77863024762687882</v>
      </c>
      <c r="O22" s="65">
        <f t="shared" si="7"/>
        <v>4.5613244677375382E-2</v>
      </c>
      <c r="P22" s="38">
        <f t="shared" si="8"/>
        <v>79191845</v>
      </c>
      <c r="R22" s="39">
        <f t="shared" ref="R22:R85" si="9">+P22</f>
        <v>79191845</v>
      </c>
    </row>
    <row r="23" spans="1:18" x14ac:dyDescent="0.25">
      <c r="A23" s="36">
        <v>13132</v>
      </c>
      <c r="B23" s="37">
        <v>1</v>
      </c>
      <c r="C23" s="36" t="s">
        <v>620</v>
      </c>
      <c r="D23" s="59">
        <f>VLOOKUP($A23,INDICADORES!$A$5:$AB$350,D$19)</f>
        <v>1</v>
      </c>
      <c r="E23" s="59">
        <f>IF(A23=5201,0,VLOOKUP($A23,INDICADORES!$A$5:$AB$350,E$19))</f>
        <v>0.87998877087914662</v>
      </c>
      <c r="F23" s="59">
        <f>IF(A23=5201,0,VLOOKUP($A23,INDICADORES!$A$5:$AB$350,F$19))</f>
        <v>0.33886729756628398</v>
      </c>
      <c r="G23" s="59">
        <f>VLOOKUP($A23,INDICADORES!$A$5:$AB$350,G$19)</f>
        <v>1</v>
      </c>
      <c r="H23" s="59">
        <f>VLOOKUP($A23,INDICADORES!$A$5:$AB$350,H$19)</f>
        <v>0.87029999999999996</v>
      </c>
      <c r="I23" s="59">
        <f>VLOOKUP($A23,INDICADORES!$A$5:$AB$350,I$19)</f>
        <v>0.97446904779692389</v>
      </c>
      <c r="J23" s="59">
        <f>VLOOKUP($A23,INDICADORES!$A$5:$AB$350,J$19)</f>
        <v>1</v>
      </c>
      <c r="K23" s="59">
        <f t="shared" si="3"/>
        <v>0.77198134658911854</v>
      </c>
      <c r="L23" s="37">
        <f t="shared" si="4"/>
        <v>3</v>
      </c>
      <c r="M23" s="37">
        <f t="shared" si="5"/>
        <v>24</v>
      </c>
      <c r="N23" s="64">
        <f t="shared" si="6"/>
        <v>0.77198134658911854</v>
      </c>
      <c r="O23" s="65">
        <f t="shared" si="7"/>
        <v>4.5223742791473377E-2</v>
      </c>
      <c r="P23" s="38">
        <f t="shared" si="8"/>
        <v>78515608</v>
      </c>
      <c r="R23" s="39">
        <f t="shared" si="9"/>
        <v>78515608</v>
      </c>
    </row>
    <row r="24" spans="1:18" x14ac:dyDescent="0.25">
      <c r="A24" s="36">
        <v>8103</v>
      </c>
      <c r="B24" s="37">
        <v>1</v>
      </c>
      <c r="C24" s="36" t="s">
        <v>477</v>
      </c>
      <c r="D24" s="59">
        <f>VLOOKUP($A24,INDICADORES!$A$5:$AB$350,D$19)</f>
        <v>1</v>
      </c>
      <c r="E24" s="59">
        <f>IF(A24=5201,0,VLOOKUP($A24,INDICADORES!$A$5:$AB$350,E$19))</f>
        <v>0.97288359788359791</v>
      </c>
      <c r="F24" s="59">
        <f>IF(A24=5201,0,VLOOKUP($A24,INDICADORES!$A$5:$AB$350,F$19))</f>
        <v>0.12525571939245969</v>
      </c>
      <c r="G24" s="59">
        <f>VLOOKUP($A24,INDICADORES!$A$5:$AB$350,G$19)</f>
        <v>1</v>
      </c>
      <c r="H24" s="59">
        <f>VLOOKUP($A24,INDICADORES!$A$5:$AB$350,H$19)</f>
        <v>0.9194</v>
      </c>
      <c r="I24" s="59">
        <f>VLOOKUP($A24,INDICADORES!$A$5:$AB$350,I$19)</f>
        <v>1</v>
      </c>
      <c r="J24" s="59">
        <f>VLOOKUP($A24,INDICADORES!$A$5:$AB$350,J$19)</f>
        <v>1</v>
      </c>
      <c r="K24" s="59">
        <f t="shared" si="3"/>
        <v>0.7597331891073742</v>
      </c>
      <c r="L24" s="37">
        <f t="shared" si="4"/>
        <v>4</v>
      </c>
      <c r="M24" s="37">
        <f t="shared" si="5"/>
        <v>24</v>
      </c>
      <c r="N24" s="64">
        <f t="shared" si="6"/>
        <v>0.7597331891073742</v>
      </c>
      <c r="O24" s="65">
        <f t="shared" si="7"/>
        <v>4.450622866231569E-2</v>
      </c>
      <c r="P24" s="38">
        <f t="shared" si="8"/>
        <v>77269889</v>
      </c>
      <c r="R24" s="39">
        <f t="shared" si="9"/>
        <v>77269889</v>
      </c>
    </row>
    <row r="25" spans="1:18" x14ac:dyDescent="0.25">
      <c r="A25" s="36">
        <v>8110</v>
      </c>
      <c r="B25" s="37">
        <v>1</v>
      </c>
      <c r="C25" s="36" t="s">
        <v>484</v>
      </c>
      <c r="D25" s="59">
        <f>VLOOKUP($A25,INDICADORES!$A$5:$AB$350,D$19)</f>
        <v>1</v>
      </c>
      <c r="E25" s="59">
        <f>IF(A25=5201,0,VLOOKUP($A25,INDICADORES!$A$5:$AB$350,E$19))</f>
        <v>0.92692307692307696</v>
      </c>
      <c r="F25" s="59">
        <f>IF(A25=5201,0,VLOOKUP($A25,INDICADORES!$A$5:$AB$350,F$19))</f>
        <v>0.1495440537461272</v>
      </c>
      <c r="G25" s="59">
        <f>VLOOKUP($A25,INDICADORES!$A$5:$AB$350,G$19)</f>
        <v>1</v>
      </c>
      <c r="H25" s="59">
        <f>VLOOKUP($A25,INDICADORES!$A$5:$AB$350,H$19)</f>
        <v>0.90849999999999997</v>
      </c>
      <c r="I25" s="59">
        <f>VLOOKUP($A25,INDICADORES!$A$5:$AB$350,I$19)</f>
        <v>0.95286355031381853</v>
      </c>
      <c r="J25" s="59">
        <f>VLOOKUP($A25,INDICADORES!$A$5:$AB$350,J$19)</f>
        <v>1</v>
      </c>
      <c r="K25" s="59">
        <f t="shared" si="3"/>
        <v>0.74572726787529975</v>
      </c>
      <c r="L25" s="37">
        <f t="shared" si="4"/>
        <v>5</v>
      </c>
      <c r="M25" s="37">
        <f t="shared" si="5"/>
        <v>24</v>
      </c>
      <c r="N25" s="64">
        <f t="shared" si="6"/>
        <v>0.74572726787529975</v>
      </c>
      <c r="O25" s="65">
        <f t="shared" si="7"/>
        <v>4.368574228378394E-2</v>
      </c>
      <c r="P25" s="38">
        <f t="shared" si="8"/>
        <v>75845395</v>
      </c>
      <c r="R25" s="39">
        <f t="shared" si="9"/>
        <v>75845395</v>
      </c>
    </row>
    <row r="26" spans="1:18" x14ac:dyDescent="0.25">
      <c r="A26" s="36">
        <v>13122</v>
      </c>
      <c r="B26" s="37">
        <v>1</v>
      </c>
      <c r="C26" s="36" t="s">
        <v>598</v>
      </c>
      <c r="D26" s="59">
        <f>VLOOKUP($A26,INDICADORES!$A$5:$AB$350,D$19)</f>
        <v>1</v>
      </c>
      <c r="E26" s="59">
        <f>IF(A26=5201,0,VLOOKUP($A26,INDICADORES!$A$5:$AB$350,E$19))</f>
        <v>0.8180426005847139</v>
      </c>
      <c r="F26" s="59">
        <f>IF(A26=5201,0,VLOOKUP($A26,INDICADORES!$A$5:$AB$350,F$19))</f>
        <v>0.25094711491509519</v>
      </c>
      <c r="G26" s="59">
        <f>VLOOKUP($A26,INDICADORES!$A$5:$AB$350,G$19)</f>
        <v>1</v>
      </c>
      <c r="H26" s="59">
        <f>VLOOKUP($A26,INDICADORES!$A$5:$AB$350,H$19)</f>
        <v>0.96260000000000001</v>
      </c>
      <c r="I26" s="59">
        <f>VLOOKUP($A26,INDICADORES!$A$5:$AB$350,I$19)</f>
        <v>0.975597672873733</v>
      </c>
      <c r="J26" s="59">
        <f>VLOOKUP($A26,INDICADORES!$A$5:$AB$350,J$19)</f>
        <v>0.99075000000000002</v>
      </c>
      <c r="K26" s="59">
        <f t="shared" si="3"/>
        <v>0.74175907257711038</v>
      </c>
      <c r="L26" s="37">
        <f t="shared" si="4"/>
        <v>6</v>
      </c>
      <c r="M26" s="37">
        <f t="shared" si="5"/>
        <v>24</v>
      </c>
      <c r="N26" s="64">
        <f t="shared" si="6"/>
        <v>0.74175907257711038</v>
      </c>
      <c r="O26" s="65">
        <f t="shared" si="7"/>
        <v>4.3453279874809229E-2</v>
      </c>
      <c r="P26" s="38">
        <f t="shared" si="8"/>
        <v>75441803</v>
      </c>
      <c r="R26" s="39">
        <f t="shared" si="9"/>
        <v>75441803</v>
      </c>
    </row>
    <row r="27" spans="1:18" x14ac:dyDescent="0.25">
      <c r="A27" s="36">
        <v>13107</v>
      </c>
      <c r="B27" s="37">
        <v>1</v>
      </c>
      <c r="C27" s="36" t="s">
        <v>617</v>
      </c>
      <c r="D27" s="59">
        <f>VLOOKUP($A27,INDICADORES!$A$5:$AB$350,D$19)</f>
        <v>1</v>
      </c>
      <c r="E27" s="59">
        <f>IF(A27=5201,0,VLOOKUP($A27,INDICADORES!$A$5:$AB$350,E$19))</f>
        <v>0.82638215324927256</v>
      </c>
      <c r="F27" s="59">
        <f>IF(A27=5201,0,VLOOKUP($A27,INDICADORES!$A$5:$AB$350,F$19))</f>
        <v>0.21678354280782283</v>
      </c>
      <c r="G27" s="59">
        <f>VLOOKUP($A27,INDICADORES!$A$5:$AB$350,G$19)</f>
        <v>1</v>
      </c>
      <c r="H27" s="59">
        <f>VLOOKUP($A27,INDICADORES!$A$5:$AB$350,H$19)</f>
        <v>0.96930000000000005</v>
      </c>
      <c r="I27" s="59">
        <f>VLOOKUP($A27,INDICADORES!$A$5:$AB$350,I$19)</f>
        <v>1</v>
      </c>
      <c r="J27" s="59">
        <f>VLOOKUP($A27,INDICADORES!$A$5:$AB$350,J$19)</f>
        <v>1</v>
      </c>
      <c r="K27" s="59">
        <f t="shared" si="3"/>
        <v>0.73882463933920106</v>
      </c>
      <c r="L27" s="37">
        <f t="shared" si="4"/>
        <v>7</v>
      </c>
      <c r="M27" s="37">
        <f t="shared" si="5"/>
        <v>24</v>
      </c>
      <c r="N27" s="64">
        <f t="shared" si="6"/>
        <v>0.73882463933920106</v>
      </c>
      <c r="O27" s="65">
        <f t="shared" si="7"/>
        <v>4.3281376687541423E-2</v>
      </c>
      <c r="P27" s="38">
        <f t="shared" si="8"/>
        <v>75143352</v>
      </c>
      <c r="R27" s="39">
        <f t="shared" si="9"/>
        <v>75143352</v>
      </c>
    </row>
    <row r="28" spans="1:18" x14ac:dyDescent="0.25">
      <c r="A28" s="36">
        <v>8112</v>
      </c>
      <c r="B28" s="37">
        <v>1</v>
      </c>
      <c r="C28" s="36" t="s">
        <v>486</v>
      </c>
      <c r="D28" s="59">
        <f>VLOOKUP($A28,INDICADORES!$A$5:$AB$350,D$19)</f>
        <v>1</v>
      </c>
      <c r="E28" s="59">
        <f>IF(A28=5201,0,VLOOKUP($A28,INDICADORES!$A$5:$AB$350,E$19))</f>
        <v>0.92663582286847324</v>
      </c>
      <c r="F28" s="59">
        <f>IF(A28=5201,0,VLOOKUP($A28,INDICADORES!$A$5:$AB$350,F$19))</f>
        <v>0.15550635167931404</v>
      </c>
      <c r="G28" s="59">
        <f>VLOOKUP($A28,INDICADORES!$A$5:$AB$350,G$19)</f>
        <v>1</v>
      </c>
      <c r="H28" s="59">
        <f>VLOOKUP($A28,INDICADORES!$A$5:$AB$350,H$19)</f>
        <v>0.83069999999999988</v>
      </c>
      <c r="I28" s="59">
        <f>VLOOKUP($A28,INDICADORES!$A$5:$AB$350,I$19)</f>
        <v>1</v>
      </c>
      <c r="J28" s="59">
        <f>VLOOKUP($A28,INDICADORES!$A$5:$AB$350,J$19)</f>
        <v>1</v>
      </c>
      <c r="K28" s="59">
        <f t="shared" si="3"/>
        <v>0.73780412592379419</v>
      </c>
      <c r="L28" s="37">
        <f t="shared" si="4"/>
        <v>8</v>
      </c>
      <c r="M28" s="37">
        <f t="shared" si="5"/>
        <v>24</v>
      </c>
      <c r="N28" s="64">
        <f t="shared" si="6"/>
        <v>0.73780412592379419</v>
      </c>
      <c r="O28" s="65">
        <f t="shared" si="7"/>
        <v>4.3221593589908916E-2</v>
      </c>
      <c r="P28" s="38">
        <f t="shared" si="8"/>
        <v>75039559</v>
      </c>
      <c r="R28" s="39">
        <f t="shared" si="9"/>
        <v>75039559</v>
      </c>
    </row>
    <row r="29" spans="1:18" x14ac:dyDescent="0.25">
      <c r="A29" s="36">
        <v>8101</v>
      </c>
      <c r="B29" s="37">
        <v>1</v>
      </c>
      <c r="C29" s="36" t="s">
        <v>475</v>
      </c>
      <c r="D29" s="59">
        <f>VLOOKUP($A29,INDICADORES!$A$5:$AB$350,D$19)</f>
        <v>1</v>
      </c>
      <c r="E29" s="59">
        <f>IF(A29=5201,0,VLOOKUP($A29,INDICADORES!$A$5:$AB$350,E$19))</f>
        <v>0.8501744923857868</v>
      </c>
      <c r="F29" s="59">
        <f>IF(A29=5201,0,VLOOKUP($A29,INDICADORES!$A$5:$AB$350,F$19))</f>
        <v>0.16032457727016639</v>
      </c>
      <c r="G29" s="59">
        <f>VLOOKUP($A29,INDICADORES!$A$5:$AB$350,G$19)</f>
        <v>1</v>
      </c>
      <c r="H29" s="59">
        <f>VLOOKUP($A29,INDICADORES!$A$5:$AB$350,H$19)</f>
        <v>0.91709999999999992</v>
      </c>
      <c r="I29" s="59">
        <f>VLOOKUP($A29,INDICADORES!$A$5:$AB$350,I$19)</f>
        <v>0.99811032075476869</v>
      </c>
      <c r="J29" s="59">
        <f>VLOOKUP($A29,INDICADORES!$A$5:$AB$350,J$19)</f>
        <v>1</v>
      </c>
      <c r="K29" s="59">
        <f t="shared" si="3"/>
        <v>0.72511273269030552</v>
      </c>
      <c r="L29" s="37">
        <f t="shared" si="4"/>
        <v>9</v>
      </c>
      <c r="M29" s="37">
        <f t="shared" si="5"/>
        <v>24</v>
      </c>
      <c r="N29" s="64">
        <f t="shared" si="6"/>
        <v>0.72511273269030552</v>
      </c>
      <c r="O29" s="65">
        <f t="shared" si="7"/>
        <v>4.2478114092907263E-2</v>
      </c>
      <c r="P29" s="38">
        <f t="shared" si="8"/>
        <v>73748760</v>
      </c>
      <c r="R29" s="39">
        <f t="shared" si="9"/>
        <v>73748760</v>
      </c>
    </row>
    <row r="30" spans="1:18" x14ac:dyDescent="0.25">
      <c r="A30" s="36">
        <v>13118</v>
      </c>
      <c r="B30" s="37">
        <v>1</v>
      </c>
      <c r="C30" s="36" t="s">
        <v>595</v>
      </c>
      <c r="D30" s="59">
        <f>VLOOKUP($A30,INDICADORES!$A$5:$AB$350,D$19)</f>
        <v>1</v>
      </c>
      <c r="E30" s="59">
        <f>IF(A30=5201,0,VLOOKUP($A30,INDICADORES!$A$5:$AB$350,E$19))</f>
        <v>0.88044382801664356</v>
      </c>
      <c r="F30" s="59">
        <f>IF(A30=5201,0,VLOOKUP($A30,INDICADORES!$A$5:$AB$350,F$19))</f>
        <v>0.18427909214916463</v>
      </c>
      <c r="G30" s="59">
        <f>VLOOKUP($A30,INDICADORES!$A$5:$AB$350,G$19)</f>
        <v>1</v>
      </c>
      <c r="H30" s="59">
        <f>VLOOKUP($A30,INDICADORES!$A$5:$AB$350,H$19)</f>
        <v>0.80269999999999997</v>
      </c>
      <c r="I30" s="59">
        <f>VLOOKUP($A30,INDICADORES!$A$5:$AB$350,I$19)</f>
        <v>1</v>
      </c>
      <c r="J30" s="59">
        <f>VLOOKUP($A30,INDICADORES!$A$5:$AB$350,J$19)</f>
        <v>0.93222499999999997</v>
      </c>
      <c r="K30" s="59">
        <f t="shared" si="3"/>
        <v>0.72124136284311635</v>
      </c>
      <c r="L30" s="37">
        <f t="shared" si="4"/>
        <v>10</v>
      </c>
      <c r="M30" s="37">
        <f t="shared" si="5"/>
        <v>24</v>
      </c>
      <c r="N30" s="64">
        <f t="shared" si="6"/>
        <v>0.72124136284311635</v>
      </c>
      <c r="O30" s="65">
        <f t="shared" si="7"/>
        <v>4.2251323853747337E-2</v>
      </c>
      <c r="P30" s="38">
        <f t="shared" si="8"/>
        <v>73355016</v>
      </c>
      <c r="R30" s="39">
        <f t="shared" si="9"/>
        <v>73355016</v>
      </c>
    </row>
    <row r="31" spans="1:18" x14ac:dyDescent="0.25">
      <c r="A31" s="36">
        <v>7101</v>
      </c>
      <c r="B31" s="37">
        <v>1</v>
      </c>
      <c r="C31" s="36" t="s">
        <v>445</v>
      </c>
      <c r="D31" s="59">
        <f>VLOOKUP($A31,INDICADORES!$A$5:$AB$350,D$19)</f>
        <v>1</v>
      </c>
      <c r="E31" s="59">
        <f>IF(A31=5201,0,VLOOKUP($A31,INDICADORES!$A$5:$AB$350,E$19))</f>
        <v>0.80458039464299869</v>
      </c>
      <c r="F31" s="59">
        <f>IF(A31=5201,0,VLOOKUP($A31,INDICADORES!$A$5:$AB$350,F$19))</f>
        <v>0.16449564167132544</v>
      </c>
      <c r="G31" s="59">
        <f>VLOOKUP($A31,INDICADORES!$A$5:$AB$350,G$19)</f>
        <v>1</v>
      </c>
      <c r="H31" s="59">
        <f>VLOOKUP($A31,INDICADORES!$A$5:$AB$350,H$19)</f>
        <v>0.93980000000000008</v>
      </c>
      <c r="I31" s="59">
        <f>VLOOKUP($A31,INDICADORES!$A$5:$AB$350,I$19)</f>
        <v>0.97418698441800955</v>
      </c>
      <c r="J31" s="59">
        <f>VLOOKUP($A31,INDICADORES!$A$5:$AB$350,J$19)</f>
        <v>1</v>
      </c>
      <c r="K31" s="59">
        <f t="shared" si="3"/>
        <v>0.71240639776378134</v>
      </c>
      <c r="L31" s="37">
        <f t="shared" si="4"/>
        <v>11</v>
      </c>
      <c r="M31" s="37">
        <f t="shared" si="5"/>
        <v>24</v>
      </c>
      <c r="N31" s="64">
        <f t="shared" si="6"/>
        <v>0.71240639776378134</v>
      </c>
      <c r="O31" s="65">
        <f t="shared" si="7"/>
        <v>4.1733759290711138E-2</v>
      </c>
      <c r="P31" s="38">
        <f t="shared" si="8"/>
        <v>72456442</v>
      </c>
      <c r="R31" s="39">
        <f t="shared" si="9"/>
        <v>72456442</v>
      </c>
    </row>
    <row r="32" spans="1:18" x14ac:dyDescent="0.25">
      <c r="A32" s="36">
        <v>13119</v>
      </c>
      <c r="B32" s="37">
        <v>1</v>
      </c>
      <c r="C32" s="36" t="s">
        <v>596</v>
      </c>
      <c r="D32" s="59">
        <f>VLOOKUP($A32,INDICADORES!$A$5:$AB$350,D$19)</f>
        <v>1</v>
      </c>
      <c r="E32" s="59">
        <f>IF(A32=5201,0,VLOOKUP($A32,INDICADORES!$A$5:$AB$350,E$19))</f>
        <v>0.81321227984077649</v>
      </c>
      <c r="F32" s="59">
        <f>IF(A32=5201,0,VLOOKUP($A32,INDICADORES!$A$5:$AB$350,F$19))</f>
        <v>0.16883040208493844</v>
      </c>
      <c r="G32" s="59">
        <f>VLOOKUP($A32,INDICADORES!$A$5:$AB$350,G$19)</f>
        <v>1</v>
      </c>
      <c r="H32" s="59">
        <f>VLOOKUP($A32,INDICADORES!$A$5:$AB$350,H$19)</f>
        <v>0.8286</v>
      </c>
      <c r="I32" s="59">
        <f>VLOOKUP($A32,INDICADORES!$A$5:$AB$350,I$19)</f>
        <v>0.99713866410987362</v>
      </c>
      <c r="J32" s="59">
        <f>VLOOKUP($A32,INDICADORES!$A$5:$AB$350,J$19)</f>
        <v>1</v>
      </c>
      <c r="K32" s="59">
        <f t="shared" si="3"/>
        <v>0.70097883167100006</v>
      </c>
      <c r="L32" s="37">
        <f t="shared" si="4"/>
        <v>12</v>
      </c>
      <c r="M32" s="37">
        <f t="shared" si="5"/>
        <v>24</v>
      </c>
      <c r="N32" s="64">
        <f t="shared" si="6"/>
        <v>0.70097883167100006</v>
      </c>
      <c r="O32" s="65">
        <f t="shared" si="7"/>
        <v>4.1064316548349689E-2</v>
      </c>
      <c r="P32" s="38">
        <f t="shared" si="8"/>
        <v>71294183</v>
      </c>
      <c r="R32" s="39">
        <f t="shared" si="9"/>
        <v>71294183</v>
      </c>
    </row>
    <row r="33" spans="1:19" x14ac:dyDescent="0.25">
      <c r="A33" s="36">
        <v>13124</v>
      </c>
      <c r="B33" s="37">
        <v>1</v>
      </c>
      <c r="C33" s="36" t="s">
        <v>600</v>
      </c>
      <c r="D33" s="59">
        <f>VLOOKUP($A33,INDICADORES!$A$5:$AB$350,D$19)</f>
        <v>1</v>
      </c>
      <c r="E33" s="59">
        <f>IF(A33=5201,0,VLOOKUP($A33,INDICADORES!$A$5:$AB$350,E$19))</f>
        <v>0.71510605883042311</v>
      </c>
      <c r="F33" s="59">
        <f>IF(A33=5201,0,VLOOKUP($A33,INDICADORES!$A$5:$AB$350,F$19))</f>
        <v>0.22399650932871615</v>
      </c>
      <c r="G33" s="59">
        <f>VLOOKUP($A33,INDICADORES!$A$5:$AB$350,G$19)</f>
        <v>1</v>
      </c>
      <c r="H33" s="59">
        <f>VLOOKUP($A33,INDICADORES!$A$5:$AB$350,H$19)</f>
        <v>0.94609999999999994</v>
      </c>
      <c r="I33" s="59">
        <f>VLOOKUP($A33,INDICADORES!$A$5:$AB$350,I$19)</f>
        <v>1</v>
      </c>
      <c r="J33" s="59">
        <f>VLOOKUP($A33,INDICADORES!$A$5:$AB$350,J$19)</f>
        <v>1</v>
      </c>
      <c r="K33" s="59">
        <f t="shared" si="3"/>
        <v>0.69820124792282723</v>
      </c>
      <c r="L33" s="37">
        <f t="shared" si="4"/>
        <v>13</v>
      </c>
      <c r="M33" s="37">
        <f t="shared" si="5"/>
        <v>24</v>
      </c>
      <c r="N33" s="64">
        <f t="shared" si="6"/>
        <v>0.69820124792282723</v>
      </c>
      <c r="O33" s="65">
        <f t="shared" si="7"/>
        <v>4.0901601822710076E-2</v>
      </c>
      <c r="P33" s="38">
        <f t="shared" si="8"/>
        <v>71011684</v>
      </c>
      <c r="R33" s="39">
        <f t="shared" si="9"/>
        <v>71011684</v>
      </c>
    </row>
    <row r="34" spans="1:19" x14ac:dyDescent="0.25">
      <c r="A34" s="36">
        <v>13106</v>
      </c>
      <c r="B34" s="37">
        <v>1</v>
      </c>
      <c r="C34" s="36" t="s">
        <v>616</v>
      </c>
      <c r="D34" s="59">
        <f>VLOOKUP($A34,INDICADORES!$A$5:$AB$350,D$19)</f>
        <v>1</v>
      </c>
      <c r="E34" s="59">
        <f>IF(A34=5201,0,VLOOKUP($A34,INDICADORES!$A$5:$AB$350,E$19))</f>
        <v>0.87936879018118064</v>
      </c>
      <c r="F34" s="59">
        <f>IF(A34=5201,0,VLOOKUP($A34,INDICADORES!$A$5:$AB$350,F$19))</f>
        <v>0.14911234779587484</v>
      </c>
      <c r="G34" s="59">
        <f>VLOOKUP($A34,INDICADORES!$A$5:$AB$350,G$19)</f>
        <v>1</v>
      </c>
      <c r="H34" s="59">
        <f>VLOOKUP($A34,INDICADORES!$A$5:$AB$350,H$19)</f>
        <v>0.79749999999999999</v>
      </c>
      <c r="I34" s="59">
        <f>VLOOKUP($A34,INDICADORES!$A$5:$AB$350,I$19)</f>
        <v>0.94086928977046991</v>
      </c>
      <c r="J34" s="59">
        <f>VLOOKUP($A34,INDICADORES!$A$5:$AB$350,J$19)</f>
        <v>0.71427499999999999</v>
      </c>
      <c r="K34" s="59">
        <f t="shared" si="3"/>
        <v>0.69743937800090539</v>
      </c>
      <c r="L34" s="37">
        <f t="shared" si="4"/>
        <v>14</v>
      </c>
      <c r="M34" s="37">
        <f t="shared" si="5"/>
        <v>24</v>
      </c>
      <c r="N34" s="64">
        <f t="shared" si="6"/>
        <v>0.69743937800090539</v>
      </c>
      <c r="O34" s="65">
        <f t="shared" si="7"/>
        <v>4.0856970421262642E-2</v>
      </c>
      <c r="P34" s="38">
        <f t="shared" si="8"/>
        <v>70934197</v>
      </c>
      <c r="R34" s="39">
        <f t="shared" si="9"/>
        <v>70934197</v>
      </c>
    </row>
    <row r="35" spans="1:19" x14ac:dyDescent="0.25">
      <c r="A35" s="36">
        <v>13101</v>
      </c>
      <c r="B35" s="37">
        <v>1</v>
      </c>
      <c r="C35" s="36" t="s">
        <v>611</v>
      </c>
      <c r="D35" s="59">
        <f>VLOOKUP($A35,INDICADORES!$A$5:$AB$350,D$19)</f>
        <v>1</v>
      </c>
      <c r="E35" s="59">
        <f>IF(A35=5201,0,VLOOKUP($A35,INDICADORES!$A$5:$AB$350,E$19))</f>
        <v>0.80279006882989179</v>
      </c>
      <c r="F35" s="59">
        <f>IF(A35=5201,0,VLOOKUP($A35,INDICADORES!$A$5:$AB$350,F$19))</f>
        <v>0.19900991939187263</v>
      </c>
      <c r="G35" s="59">
        <f>VLOOKUP($A35,INDICADORES!$A$5:$AB$350,G$19)</f>
        <v>1</v>
      </c>
      <c r="H35" s="59">
        <f>VLOOKUP($A35,INDICADORES!$A$5:$AB$350,H$19)</f>
        <v>0.79659999999999997</v>
      </c>
      <c r="I35" s="59">
        <f>VLOOKUP($A35,INDICADORES!$A$5:$AB$350,I$19)</f>
        <v>0.89257525746986743</v>
      </c>
      <c r="J35" s="59">
        <f>VLOOKUP($A35,INDICADORES!$A$5:$AB$350,J$19)</f>
        <v>1</v>
      </c>
      <c r="K35" s="59">
        <f t="shared" si="3"/>
        <v>0.69484776681192362</v>
      </c>
      <c r="L35" s="37">
        <f t="shared" si="4"/>
        <v>15</v>
      </c>
      <c r="M35" s="37">
        <f t="shared" si="5"/>
        <v>24</v>
      </c>
      <c r="N35" s="64">
        <f t="shared" si="6"/>
        <v>0.69484776681192362</v>
      </c>
      <c r="O35" s="65">
        <f t="shared" si="7"/>
        <v>4.0705150227233526E-2</v>
      </c>
      <c r="P35" s="38">
        <f t="shared" si="8"/>
        <v>70670613</v>
      </c>
      <c r="R35" s="39">
        <f t="shared" si="9"/>
        <v>70670613</v>
      </c>
    </row>
    <row r="36" spans="1:19" x14ac:dyDescent="0.25">
      <c r="A36" s="36">
        <v>13129</v>
      </c>
      <c r="B36" s="37">
        <v>1</v>
      </c>
      <c r="C36" s="36" t="s">
        <v>605</v>
      </c>
      <c r="D36" s="59">
        <f>VLOOKUP($A36,INDICADORES!$A$5:$AB$350,D$19)</f>
        <v>1</v>
      </c>
      <c r="E36" s="59">
        <f>IF(A36=5201,0,VLOOKUP($A36,INDICADORES!$A$5:$AB$350,E$19))</f>
        <v>0.73478421246772407</v>
      </c>
      <c r="F36" s="59">
        <f>IF(A36=5201,0,VLOOKUP($A36,INDICADORES!$A$5:$AB$350,F$19))</f>
        <v>0.19148333480066498</v>
      </c>
      <c r="G36" s="59">
        <f>VLOOKUP($A36,INDICADORES!$A$5:$AB$350,G$19)</f>
        <v>1</v>
      </c>
      <c r="H36" s="59">
        <f>VLOOKUP($A36,INDICADORES!$A$5:$AB$350,H$19)</f>
        <v>0.93030000000000002</v>
      </c>
      <c r="I36" s="59">
        <f>VLOOKUP($A36,INDICADORES!$A$5:$AB$350,I$19)</f>
        <v>1</v>
      </c>
      <c r="J36" s="59">
        <f>VLOOKUP($A36,INDICADORES!$A$5:$AB$350,J$19)</f>
        <v>1</v>
      </c>
      <c r="K36" s="59">
        <f t="shared" si="3"/>
        <v>0.69459030806386979</v>
      </c>
      <c r="L36" s="37">
        <f t="shared" si="4"/>
        <v>16</v>
      </c>
      <c r="M36" s="37">
        <f t="shared" si="5"/>
        <v>24</v>
      </c>
      <c r="N36" s="64">
        <f t="shared" si="6"/>
        <v>0.69459030806386979</v>
      </c>
      <c r="O36" s="65">
        <f t="shared" si="7"/>
        <v>4.0690067935086387E-2</v>
      </c>
      <c r="P36" s="38">
        <f t="shared" si="8"/>
        <v>70644428</v>
      </c>
      <c r="R36" s="39">
        <f t="shared" si="9"/>
        <v>70644428</v>
      </c>
    </row>
    <row r="37" spans="1:19" x14ac:dyDescent="0.25">
      <c r="A37" s="36">
        <v>13115</v>
      </c>
      <c r="B37" s="37">
        <v>1</v>
      </c>
      <c r="C37" s="36" t="s">
        <v>607</v>
      </c>
      <c r="D37" s="59">
        <f>VLOOKUP($A37,INDICADORES!$A$5:$AB$350,D$19)</f>
        <v>1</v>
      </c>
      <c r="E37" s="59">
        <f>IF(A37=5201,0,VLOOKUP($A37,INDICADORES!$A$5:$AB$350,E$19))</f>
        <v>0.6552</v>
      </c>
      <c r="F37" s="59">
        <f>IF(A37=5201,0,VLOOKUP($A37,INDICADORES!$A$5:$AB$350,F$19))</f>
        <v>0.27221814653890436</v>
      </c>
      <c r="G37" s="59">
        <f>VLOOKUP($A37,INDICADORES!$A$5:$AB$350,G$19)</f>
        <v>1</v>
      </c>
      <c r="H37" s="59">
        <f>VLOOKUP($A37,INDICADORES!$A$5:$AB$350,H$19)</f>
        <v>0.92989999999999995</v>
      </c>
      <c r="I37" s="59">
        <f>VLOOKUP($A37,INDICADORES!$A$5:$AB$350,I$19)</f>
        <v>1</v>
      </c>
      <c r="J37" s="59">
        <f>VLOOKUP($A37,INDICADORES!$A$5:$AB$350,J$19)</f>
        <v>1</v>
      </c>
      <c r="K37" s="59">
        <f t="shared" si="3"/>
        <v>0.6868595366347261</v>
      </c>
      <c r="L37" s="37">
        <f t="shared" si="4"/>
        <v>17</v>
      </c>
      <c r="M37" s="37">
        <f t="shared" si="5"/>
        <v>24</v>
      </c>
      <c r="N37" s="64">
        <f t="shared" si="6"/>
        <v>0.6868595366347261</v>
      </c>
      <c r="O37" s="65">
        <f t="shared" si="7"/>
        <v>4.0237188574417916E-2</v>
      </c>
      <c r="P37" s="38">
        <f t="shared" si="8"/>
        <v>69858157</v>
      </c>
      <c r="R37" s="39">
        <f t="shared" si="9"/>
        <v>69858157</v>
      </c>
    </row>
    <row r="38" spans="1:19" x14ac:dyDescent="0.25">
      <c r="A38" s="36">
        <v>9101</v>
      </c>
      <c r="B38" s="37">
        <v>1</v>
      </c>
      <c r="C38" s="36" t="s">
        <v>509</v>
      </c>
      <c r="D38" s="59">
        <f>VLOOKUP($A38,INDICADORES!$A$5:$AB$350,D$19)</f>
        <v>1</v>
      </c>
      <c r="E38" s="59">
        <f>IF(A38=5201,0,VLOOKUP($A38,INDICADORES!$A$5:$AB$350,E$19))</f>
        <v>0.78237129485179402</v>
      </c>
      <c r="F38" s="59">
        <f>IF(A38=5201,0,VLOOKUP($A38,INDICADORES!$A$5:$AB$350,F$19))</f>
        <v>0.13388754727054286</v>
      </c>
      <c r="G38" s="59">
        <f>VLOOKUP($A38,INDICADORES!$A$5:$AB$350,G$19)</f>
        <v>1</v>
      </c>
      <c r="H38" s="59">
        <f>VLOOKUP($A38,INDICADORES!$A$5:$AB$350,H$19)</f>
        <v>0.85309999999999997</v>
      </c>
      <c r="I38" s="59">
        <f>VLOOKUP($A38,INDICADORES!$A$5:$AB$350,I$19)</f>
        <v>1</v>
      </c>
      <c r="J38" s="59">
        <f>VLOOKUP($A38,INDICADORES!$A$5:$AB$350,J$19)</f>
        <v>1</v>
      </c>
      <c r="K38" s="59">
        <f t="shared" si="3"/>
        <v>0.68526684001576366</v>
      </c>
      <c r="L38" s="37">
        <f t="shared" si="4"/>
        <v>18</v>
      </c>
      <c r="M38" s="37">
        <f t="shared" si="5"/>
        <v>24</v>
      </c>
      <c r="N38" s="64">
        <f t="shared" si="6"/>
        <v>0.68526684001576366</v>
      </c>
      <c r="O38" s="65">
        <f t="shared" si="7"/>
        <v>4.0143886187567444E-2</v>
      </c>
      <c r="P38" s="38">
        <f t="shared" si="8"/>
        <v>69696169</v>
      </c>
      <c r="R38" s="39">
        <f t="shared" si="9"/>
        <v>69696169</v>
      </c>
    </row>
    <row r="39" spans="1:19" x14ac:dyDescent="0.25">
      <c r="A39" s="36">
        <v>8108</v>
      </c>
      <c r="B39" s="37">
        <v>1</v>
      </c>
      <c r="C39" s="36" t="s">
        <v>482</v>
      </c>
      <c r="D39" s="59">
        <f>VLOOKUP($A39,INDICADORES!$A$5:$AB$350,D$19)</f>
        <v>1</v>
      </c>
      <c r="E39" s="59">
        <f>IF(A39=5201,0,VLOOKUP($A39,INDICADORES!$A$5:$AB$350,E$19))</f>
        <v>0.79911242603550292</v>
      </c>
      <c r="F39" s="59">
        <f>IF(A39=5201,0,VLOOKUP($A39,INDICADORES!$A$5:$AB$350,F$19))</f>
        <v>0.13827689108276239</v>
      </c>
      <c r="G39" s="59">
        <f>VLOOKUP($A39,INDICADORES!$A$5:$AB$350,G$19)</f>
        <v>0.8571428571428571</v>
      </c>
      <c r="H39" s="59">
        <f>VLOOKUP($A39,INDICADORES!$A$5:$AB$350,H$19)</f>
        <v>0.90689999999999993</v>
      </c>
      <c r="I39" s="59">
        <f>VLOOKUP($A39,INDICADORES!$A$5:$AB$350,I$19)</f>
        <v>1</v>
      </c>
      <c r="J39" s="59">
        <f>VLOOKUP($A39,INDICADORES!$A$5:$AB$350,J$19)</f>
        <v>1</v>
      </c>
      <c r="K39" s="59">
        <f t="shared" si="3"/>
        <v>0.67886500045454523</v>
      </c>
      <c r="L39" s="37">
        <f t="shared" si="4"/>
        <v>19</v>
      </c>
      <c r="M39" s="37">
        <f t="shared" si="5"/>
        <v>24</v>
      </c>
      <c r="N39" s="64">
        <f t="shared" si="6"/>
        <v>0.67886500045454523</v>
      </c>
      <c r="O39" s="65">
        <f t="shared" si="7"/>
        <v>3.9768857507162143E-2</v>
      </c>
      <c r="P39" s="38">
        <f t="shared" si="8"/>
        <v>69045060</v>
      </c>
      <c r="R39" s="39">
        <f t="shared" si="9"/>
        <v>69045060</v>
      </c>
    </row>
    <row r="40" spans="1:19" x14ac:dyDescent="0.25">
      <c r="A40" s="36">
        <v>6101</v>
      </c>
      <c r="B40" s="37">
        <v>1</v>
      </c>
      <c r="C40" s="36" t="s">
        <v>412</v>
      </c>
      <c r="D40" s="59">
        <f>VLOOKUP($A40,INDICADORES!$A$5:$AB$350,D$19)</f>
        <v>1</v>
      </c>
      <c r="E40" s="59">
        <f>IF(A40=5201,0,VLOOKUP($A40,INDICADORES!$A$5:$AB$350,E$19))</f>
        <v>0.65154416049279951</v>
      </c>
      <c r="F40" s="59">
        <f>IF(A40=5201,0,VLOOKUP($A40,INDICADORES!$A$5:$AB$350,F$19))</f>
        <v>0.22512779796425489</v>
      </c>
      <c r="G40" s="59">
        <f>VLOOKUP($A40,INDICADORES!$A$5:$AB$350,G$19)</f>
        <v>1</v>
      </c>
      <c r="H40" s="59">
        <f>VLOOKUP($A40,INDICADORES!$A$5:$AB$350,H$19)</f>
        <v>0.95129999999999992</v>
      </c>
      <c r="I40" s="59">
        <f>VLOOKUP($A40,INDICADORES!$A$5:$AB$350,I$19)</f>
        <v>1</v>
      </c>
      <c r="J40" s="59">
        <f>VLOOKUP($A40,INDICADORES!$A$5:$AB$350,J$19)</f>
        <v>1</v>
      </c>
      <c r="K40" s="59">
        <f t="shared" si="3"/>
        <v>0.67701740566354363</v>
      </c>
      <c r="L40" s="37">
        <f t="shared" si="4"/>
        <v>20</v>
      </c>
      <c r="M40" s="37">
        <f t="shared" si="5"/>
        <v>24</v>
      </c>
      <c r="N40" s="64">
        <f t="shared" si="6"/>
        <v>0.67701740566354363</v>
      </c>
      <c r="O40" s="65">
        <f t="shared" si="7"/>
        <v>3.9660622830274814E-2</v>
      </c>
      <c r="P40" s="38">
        <f t="shared" si="8"/>
        <v>68857147</v>
      </c>
      <c r="R40" s="39">
        <f t="shared" si="9"/>
        <v>68857147</v>
      </c>
    </row>
    <row r="41" spans="1:19" x14ac:dyDescent="0.25">
      <c r="A41" s="36">
        <v>13125</v>
      </c>
      <c r="B41" s="37">
        <v>1</v>
      </c>
      <c r="C41" s="36" t="s">
        <v>601</v>
      </c>
      <c r="D41" s="59">
        <f>VLOOKUP($A41,INDICADORES!$A$5:$AB$350,D$19)</f>
        <v>1</v>
      </c>
      <c r="E41" s="59">
        <f>IF(A41=5201,0,VLOOKUP($A41,INDICADORES!$A$5:$AB$350,E$19))</f>
        <v>0.73875109061448341</v>
      </c>
      <c r="F41" s="59">
        <f>IF(A41=5201,0,VLOOKUP($A41,INDICADORES!$A$5:$AB$350,F$19))</f>
        <v>0.15842255472029512</v>
      </c>
      <c r="G41" s="59">
        <f>VLOOKUP($A41,INDICADORES!$A$5:$AB$350,G$19)</f>
        <v>1</v>
      </c>
      <c r="H41" s="59">
        <f>VLOOKUP($A41,INDICADORES!$A$5:$AB$350,H$19)</f>
        <v>0.90249999999999997</v>
      </c>
      <c r="I41" s="59">
        <f>VLOOKUP($A41,INDICADORES!$A$5:$AB$350,I$19)</f>
        <v>1</v>
      </c>
      <c r="J41" s="59">
        <f>VLOOKUP($A41,INDICADORES!$A$5:$AB$350,J$19)</f>
        <v>0.68552499999999994</v>
      </c>
      <c r="K41" s="59">
        <f t="shared" si="3"/>
        <v>0.66781977039514306</v>
      </c>
      <c r="L41" s="37">
        <f t="shared" si="4"/>
        <v>21</v>
      </c>
      <c r="M41" s="37">
        <f t="shared" si="5"/>
        <v>24</v>
      </c>
      <c r="N41" s="64">
        <f t="shared" si="6"/>
        <v>0.66781977039514306</v>
      </c>
      <c r="O41" s="65">
        <f t="shared" si="7"/>
        <v>3.9121812542298622E-2</v>
      </c>
      <c r="P41" s="38">
        <f t="shared" si="8"/>
        <v>67921687</v>
      </c>
      <c r="R41" s="39">
        <f t="shared" si="9"/>
        <v>67921687</v>
      </c>
    </row>
    <row r="42" spans="1:19" x14ac:dyDescent="0.25">
      <c r="A42" s="36">
        <v>13109</v>
      </c>
      <c r="B42" s="37">
        <v>1</v>
      </c>
      <c r="C42" s="36" t="s">
        <v>619</v>
      </c>
      <c r="D42" s="59">
        <f>VLOOKUP($A42,INDICADORES!$A$5:$AB$350,D$19)</f>
        <v>1</v>
      </c>
      <c r="E42" s="59">
        <f>IF(A42=5201,0,VLOOKUP($A42,INDICADORES!$A$5:$AB$350,E$19))</f>
        <v>0.78646441073512252</v>
      </c>
      <c r="F42" s="59">
        <f>IF(A42=5201,0,VLOOKUP($A42,INDICADORES!$A$5:$AB$350,F$19))</f>
        <v>0.11804834319520574</v>
      </c>
      <c r="G42" s="59">
        <f>VLOOKUP($A42,INDICADORES!$A$5:$AB$350,G$19)</f>
        <v>1</v>
      </c>
      <c r="H42" s="59">
        <f>VLOOKUP($A42,INDICADORES!$A$5:$AB$350,H$19)</f>
        <v>0.68150000000000011</v>
      </c>
      <c r="I42" s="59">
        <f>VLOOKUP($A42,INDICADORES!$A$5:$AB$350,I$19)</f>
        <v>0.95989314805937287</v>
      </c>
      <c r="J42" s="59">
        <f>VLOOKUP($A42,INDICADORES!$A$5:$AB$350,J$19)</f>
        <v>0.98114999999999997</v>
      </c>
      <c r="K42" s="59">
        <f t="shared" si="3"/>
        <v>0.65405178695906285</v>
      </c>
      <c r="L42" s="37">
        <f t="shared" si="4"/>
        <v>22</v>
      </c>
      <c r="M42" s="37">
        <f t="shared" si="5"/>
        <v>24</v>
      </c>
      <c r="N42" s="64">
        <f t="shared" si="6"/>
        <v>0.65405178695906285</v>
      </c>
      <c r="O42" s="65">
        <f t="shared" si="7"/>
        <v>3.8315264891346179E-2</v>
      </c>
      <c r="P42" s="38">
        <f t="shared" si="8"/>
        <v>66521392</v>
      </c>
      <c r="R42" s="39">
        <f t="shared" si="9"/>
        <v>66521392</v>
      </c>
    </row>
    <row r="43" spans="1:19" x14ac:dyDescent="0.25">
      <c r="A43" s="36">
        <v>13112</v>
      </c>
      <c r="B43" s="37">
        <v>1</v>
      </c>
      <c r="C43" s="36" t="s">
        <v>641</v>
      </c>
      <c r="D43" s="59">
        <f>VLOOKUP($A43,INDICADORES!$A$5:$AB$350,D$19)</f>
        <v>1</v>
      </c>
      <c r="E43" s="59">
        <f>IF(A43=5201,0,VLOOKUP($A43,INDICADORES!$A$5:$AB$350,E$19))</f>
        <v>0.81634877384196181</v>
      </c>
      <c r="F43" s="59">
        <f>IF(A43=5201,0,VLOOKUP($A43,INDICADORES!$A$5:$AB$350,F$19))</f>
        <v>6.2565935825958846E-2</v>
      </c>
      <c r="G43" s="59">
        <f>VLOOKUP($A43,INDICADORES!$A$5:$AB$350,G$19)</f>
        <v>1</v>
      </c>
      <c r="H43" s="59">
        <f>VLOOKUP($A43,INDICADORES!$A$5:$AB$350,H$19)</f>
        <v>0.6603</v>
      </c>
      <c r="I43" s="59">
        <f>VLOOKUP($A43,INDICADORES!$A$5:$AB$350,I$19)</f>
        <v>1</v>
      </c>
      <c r="J43" s="59">
        <f>VLOOKUP($A43,INDICADORES!$A$5:$AB$350,J$19)</f>
        <v>0.76587500000000008</v>
      </c>
      <c r="K43" s="59">
        <f t="shared" si="3"/>
        <v>0.6387023048011764</v>
      </c>
      <c r="L43" s="37">
        <f t="shared" si="4"/>
        <v>23</v>
      </c>
      <c r="M43" s="37">
        <f t="shared" si="5"/>
        <v>24</v>
      </c>
      <c r="N43" s="64">
        <f t="shared" si="6"/>
        <v>0.6387023048011764</v>
      </c>
      <c r="O43" s="65">
        <f t="shared" si="7"/>
        <v>3.7416070841959345E-2</v>
      </c>
      <c r="P43" s="38">
        <f t="shared" si="8"/>
        <v>64960248</v>
      </c>
      <c r="Q43" s="66">
        <f>+D5</f>
        <v>1736159000</v>
      </c>
      <c r="R43" s="39">
        <f t="shared" si="9"/>
        <v>64960248</v>
      </c>
      <c r="S43" s="66">
        <f>+S44-Q43</f>
        <v>0</v>
      </c>
    </row>
    <row r="44" spans="1:19" x14ac:dyDescent="0.25">
      <c r="A44" s="36">
        <v>2101</v>
      </c>
      <c r="B44" s="37">
        <v>1</v>
      </c>
      <c r="C44" s="36" t="s">
        <v>341</v>
      </c>
      <c r="D44" s="59">
        <f>VLOOKUP($A44,INDICADORES!$A$5:$AB$350,D$19)</f>
        <v>1</v>
      </c>
      <c r="E44" s="59">
        <f>IF(A44=5201,0,VLOOKUP($A44,INDICADORES!$A$5:$AB$350,E$19))</f>
        <v>0.63015133876600693</v>
      </c>
      <c r="F44" s="59">
        <f>IF(A44=5201,0,VLOOKUP($A44,INDICADORES!$A$5:$AB$350,F$19))</f>
        <v>0.22925922591442841</v>
      </c>
      <c r="G44" s="59">
        <f>VLOOKUP($A44,INDICADORES!$A$5:$AB$350,G$19)</f>
        <v>1</v>
      </c>
      <c r="H44" s="59">
        <f>VLOOKUP($A44,INDICADORES!$A$5:$AB$350,H$19)</f>
        <v>0.7340000000000001</v>
      </c>
      <c r="I44" s="59">
        <f>VLOOKUP($A44,INDICADORES!$A$5:$AB$350,I$19)</f>
        <v>1</v>
      </c>
      <c r="J44" s="59">
        <f>VLOOKUP($A44,INDICADORES!$A$5:$AB$350,J$19)</f>
        <v>1</v>
      </c>
      <c r="K44" s="59">
        <f t="shared" si="3"/>
        <v>0.63796777504670954</v>
      </c>
      <c r="L44" s="37">
        <f t="shared" si="4"/>
        <v>24</v>
      </c>
      <c r="M44" s="37">
        <f t="shared" si="5"/>
        <v>24</v>
      </c>
      <c r="N44" s="64">
        <f t="shared" si="6"/>
        <v>0.63796777504670954</v>
      </c>
      <c r="O44" s="65">
        <f t="shared" si="7"/>
        <v>3.7373041065611172E-2</v>
      </c>
      <c r="P44" s="38">
        <f t="shared" si="8"/>
        <v>64885542</v>
      </c>
      <c r="Q44" s="66">
        <f>SUM(P21:P44)</f>
        <v>1736159001</v>
      </c>
      <c r="R44" s="39">
        <f t="shared" si="9"/>
        <v>64885542</v>
      </c>
      <c r="S44" s="66">
        <f>SUM(R21:R44)</f>
        <v>1736159000</v>
      </c>
    </row>
    <row r="45" spans="1:19" x14ac:dyDescent="0.25">
      <c r="A45" s="36">
        <v>13113</v>
      </c>
      <c r="B45" s="37">
        <v>1</v>
      </c>
      <c r="C45" s="36" t="s">
        <v>591</v>
      </c>
      <c r="D45" s="59">
        <f>VLOOKUP($A45,INDICADORES!$A$5:$AB$350,D$19)</f>
        <v>1</v>
      </c>
      <c r="E45" s="59">
        <f>IF(A45=5201,0,VLOOKUP($A45,INDICADORES!$A$5:$AB$350,E$19))</f>
        <v>0.72182633940353658</v>
      </c>
      <c r="F45" s="59">
        <f>IF(A45=5201,0,VLOOKUP($A45,INDICADORES!$A$5:$AB$350,F$19))</f>
        <v>0.17330203009439349</v>
      </c>
      <c r="G45" s="59">
        <f>VLOOKUP($A45,INDICADORES!$A$5:$AB$350,G$19)</f>
        <v>1</v>
      </c>
      <c r="H45" s="59">
        <f>VLOOKUP($A45,INDICADORES!$A$5:$AB$350,H$19)</f>
        <v>0.54579999999999995</v>
      </c>
      <c r="I45" s="59">
        <f>VLOOKUP($A45,INDICADORES!$A$5:$AB$350,I$19)</f>
        <v>0.9795491287969319</v>
      </c>
      <c r="J45" s="59">
        <f>VLOOKUP($A45,INDICADORES!$A$5:$AB$350,J$19)</f>
        <v>0.97222500000000001</v>
      </c>
      <c r="K45" s="59">
        <f t="shared" si="3"/>
        <v>0.62542343275468282</v>
      </c>
      <c r="L45" s="37">
        <f t="shared" si="4"/>
        <v>25</v>
      </c>
      <c r="M45" s="37">
        <f t="shared" si="5"/>
        <v>24</v>
      </c>
      <c r="N45" s="64">
        <f t="shared" si="6"/>
        <v>0</v>
      </c>
      <c r="O45" s="65">
        <f t="shared" si="7"/>
        <v>0</v>
      </c>
      <c r="P45" s="38">
        <f t="shared" si="8"/>
        <v>0</v>
      </c>
      <c r="R45" s="39">
        <f t="shared" si="9"/>
        <v>0</v>
      </c>
    </row>
    <row r="46" spans="1:19" x14ac:dyDescent="0.25">
      <c r="A46" s="36">
        <v>13108</v>
      </c>
      <c r="B46" s="37">
        <v>1</v>
      </c>
      <c r="C46" s="36" t="s">
        <v>618</v>
      </c>
      <c r="D46" s="59">
        <f>VLOOKUP($A46,INDICADORES!$A$5:$AB$350,D$19)</f>
        <v>1</v>
      </c>
      <c r="E46" s="59">
        <f>IF(A46=5201,0,VLOOKUP($A46,INDICADORES!$A$5:$AB$350,E$19))</f>
        <v>0.6585604700505957</v>
      </c>
      <c r="F46" s="59">
        <f>IF(A46=5201,0,VLOOKUP($A46,INDICADORES!$A$5:$AB$350,F$19))</f>
        <v>0.13068180535135115</v>
      </c>
      <c r="G46" s="59">
        <f>VLOOKUP($A46,INDICADORES!$A$5:$AB$350,G$19)</f>
        <v>0.8571428571428571</v>
      </c>
      <c r="H46" s="59">
        <f>VLOOKUP($A46,INDICADORES!$A$5:$AB$350,H$19)</f>
        <v>0.8529000000000001</v>
      </c>
      <c r="I46" s="59">
        <f>VLOOKUP($A46,INDICADORES!$A$5:$AB$350,I$19)</f>
        <v>1</v>
      </c>
      <c r="J46" s="59">
        <f>VLOOKUP($A46,INDICADORES!$A$5:$AB$350,J$19)</f>
        <v>1</v>
      </c>
      <c r="K46" s="59">
        <f t="shared" si="3"/>
        <v>0.61967304442697491</v>
      </c>
      <c r="L46" s="37">
        <f t="shared" si="4"/>
        <v>26</v>
      </c>
      <c r="M46" s="37">
        <f t="shared" si="5"/>
        <v>24</v>
      </c>
      <c r="N46" s="64">
        <f t="shared" si="6"/>
        <v>0</v>
      </c>
      <c r="O46" s="65">
        <f t="shared" si="7"/>
        <v>0</v>
      </c>
      <c r="P46" s="38">
        <f t="shared" si="8"/>
        <v>0</v>
      </c>
      <c r="R46" s="39">
        <f t="shared" si="9"/>
        <v>0</v>
      </c>
    </row>
    <row r="47" spans="1:19" x14ac:dyDescent="0.25">
      <c r="A47" s="36">
        <v>13128</v>
      </c>
      <c r="B47" s="37">
        <v>1</v>
      </c>
      <c r="C47" s="36" t="s">
        <v>604</v>
      </c>
      <c r="D47" s="59">
        <f>VLOOKUP($A47,INDICADORES!$A$5:$AB$350,D$19)</f>
        <v>1</v>
      </c>
      <c r="E47" s="59">
        <f>IF(A47=5201,0,VLOOKUP($A47,INDICADORES!$A$5:$AB$350,E$19))</f>
        <v>0.68444846292947559</v>
      </c>
      <c r="F47" s="59">
        <f>IF(A47=5201,0,VLOOKUP($A47,INDICADORES!$A$5:$AB$350,F$19))</f>
        <v>0.20907282272725516</v>
      </c>
      <c r="G47" s="59">
        <f>VLOOKUP($A47,INDICADORES!$A$5:$AB$350,G$19)</f>
        <v>1</v>
      </c>
      <c r="H47" s="59">
        <f>VLOOKUP($A47,INDICADORES!$A$5:$AB$350,H$19)</f>
        <v>0.4864</v>
      </c>
      <c r="I47" s="59">
        <f>VLOOKUP($A47,INDICADORES!$A$5:$AB$350,I$19)</f>
        <v>1</v>
      </c>
      <c r="J47" s="59">
        <f>VLOOKUP($A47,INDICADORES!$A$5:$AB$350,J$19)</f>
        <v>1</v>
      </c>
      <c r="K47" s="59">
        <f t="shared" si="3"/>
        <v>0.61478516770713032</v>
      </c>
      <c r="L47" s="37">
        <f t="shared" si="4"/>
        <v>27</v>
      </c>
      <c r="M47" s="37">
        <f t="shared" si="5"/>
        <v>24</v>
      </c>
      <c r="N47" s="64">
        <f t="shared" si="6"/>
        <v>0</v>
      </c>
      <c r="O47" s="65">
        <f t="shared" si="7"/>
        <v>0</v>
      </c>
      <c r="P47" s="38">
        <f t="shared" si="8"/>
        <v>0</v>
      </c>
      <c r="R47" s="39">
        <f t="shared" si="9"/>
        <v>0</v>
      </c>
    </row>
    <row r="48" spans="1:19" x14ac:dyDescent="0.25">
      <c r="A48" s="36">
        <v>13104</v>
      </c>
      <c r="B48" s="37">
        <v>1</v>
      </c>
      <c r="C48" s="36" t="s">
        <v>614</v>
      </c>
      <c r="D48" s="59">
        <f>VLOOKUP($A48,INDICADORES!$A$5:$AB$350,D$19)</f>
        <v>1</v>
      </c>
      <c r="E48" s="59">
        <f>IF(A48=5201,0,VLOOKUP($A48,INDICADORES!$A$5:$AB$350,E$19))</f>
        <v>0.62314308053166534</v>
      </c>
      <c r="F48" s="59">
        <f>IF(A48=5201,0,VLOOKUP($A48,INDICADORES!$A$5:$AB$350,F$19))</f>
        <v>0.14551630511570215</v>
      </c>
      <c r="G48" s="59">
        <f>VLOOKUP($A48,INDICADORES!$A$5:$AB$350,G$19)</f>
        <v>1</v>
      </c>
      <c r="H48" s="59">
        <f>VLOOKUP($A48,INDICADORES!$A$5:$AB$350,H$19)</f>
        <v>0.70819999999999994</v>
      </c>
      <c r="I48" s="59">
        <f>VLOOKUP($A48,INDICADORES!$A$5:$AB$350,I$19)</f>
        <v>1</v>
      </c>
      <c r="J48" s="59">
        <f>VLOOKUP($A48,INDICADORES!$A$5:$AB$350,J$19)</f>
        <v>1</v>
      </c>
      <c r="K48" s="59">
        <f t="shared" si="3"/>
        <v>0.61070915446500851</v>
      </c>
      <c r="L48" s="37">
        <f t="shared" si="4"/>
        <v>28</v>
      </c>
      <c r="M48" s="37">
        <f t="shared" si="5"/>
        <v>24</v>
      </c>
      <c r="N48" s="64">
        <f t="shared" si="6"/>
        <v>0</v>
      </c>
      <c r="O48" s="65">
        <f t="shared" si="7"/>
        <v>0</v>
      </c>
      <c r="P48" s="38">
        <f t="shared" si="8"/>
        <v>0</v>
      </c>
      <c r="R48" s="39">
        <f t="shared" si="9"/>
        <v>0</v>
      </c>
    </row>
    <row r="49" spans="1:18" x14ac:dyDescent="0.25">
      <c r="A49" s="36">
        <v>13110</v>
      </c>
      <c r="B49" s="37">
        <v>1</v>
      </c>
      <c r="C49" s="36" t="s">
        <v>608</v>
      </c>
      <c r="D49" s="59">
        <f>VLOOKUP($A49,INDICADORES!$A$5:$AB$350,D$19)</f>
        <v>1</v>
      </c>
      <c r="E49" s="59">
        <f>IF(A49=5201,0,VLOOKUP($A49,INDICADORES!$A$5:$AB$350,E$19))</f>
        <v>0.55297172873753175</v>
      </c>
      <c r="F49" s="59">
        <f>IF(A49=5201,0,VLOOKUP($A49,INDICADORES!$A$5:$AB$350,F$19))</f>
        <v>0.14477758158238119</v>
      </c>
      <c r="G49" s="59">
        <f>VLOOKUP($A49,INDICADORES!$A$5:$AB$350,G$19)</f>
        <v>1</v>
      </c>
      <c r="H49" s="59">
        <f>VLOOKUP($A49,INDICADORES!$A$5:$AB$350,H$19)</f>
        <v>0.88890000000000002</v>
      </c>
      <c r="I49" s="59">
        <f>VLOOKUP($A49,INDICADORES!$A$5:$AB$350,I$19)</f>
        <v>0.95933945732346748</v>
      </c>
      <c r="J49" s="59">
        <f>VLOOKUP($A49,INDICADORES!$A$5:$AB$350,J$19)</f>
        <v>0.99075000000000002</v>
      </c>
      <c r="K49" s="59">
        <f t="shared" si="3"/>
        <v>0.61057397331990471</v>
      </c>
      <c r="L49" s="37">
        <f t="shared" si="4"/>
        <v>29</v>
      </c>
      <c r="M49" s="37">
        <f t="shared" si="5"/>
        <v>24</v>
      </c>
      <c r="N49" s="64">
        <f t="shared" si="6"/>
        <v>0</v>
      </c>
      <c r="O49" s="65">
        <f t="shared" si="7"/>
        <v>0</v>
      </c>
      <c r="P49" s="38">
        <f t="shared" si="8"/>
        <v>0</v>
      </c>
      <c r="R49" s="39">
        <f t="shared" si="9"/>
        <v>0</v>
      </c>
    </row>
    <row r="50" spans="1:18" x14ac:dyDescent="0.25">
      <c r="A50" s="36">
        <v>13131</v>
      </c>
      <c r="B50" s="37">
        <v>1</v>
      </c>
      <c r="C50" s="36" t="s">
        <v>610</v>
      </c>
      <c r="D50" s="59">
        <f>VLOOKUP($A50,INDICADORES!$A$5:$AB$350,D$19)</f>
        <v>1</v>
      </c>
      <c r="E50" s="59">
        <f>IF(A50=5201,0,VLOOKUP($A50,INDICADORES!$A$5:$AB$350,E$19))</f>
        <v>0.71514195583596218</v>
      </c>
      <c r="F50" s="59">
        <f>IF(A50=5201,0,VLOOKUP($A50,INDICADORES!$A$5:$AB$350,F$19))</f>
        <v>8.6590300591397926E-2</v>
      </c>
      <c r="G50" s="59">
        <f>VLOOKUP($A50,INDICADORES!$A$5:$AB$350,G$19)</f>
        <v>0.8571428571428571</v>
      </c>
      <c r="H50" s="59">
        <f>VLOOKUP($A50,INDICADORES!$A$5:$AB$350,H$19)</f>
        <v>0.78909999999999991</v>
      </c>
      <c r="I50" s="59">
        <f>VLOOKUP($A50,INDICADORES!$A$5:$AB$350,I$19)</f>
        <v>1</v>
      </c>
      <c r="J50" s="59">
        <f>VLOOKUP($A50,INDICADORES!$A$5:$AB$350,J$19)</f>
        <v>0.7080249999999999</v>
      </c>
      <c r="K50" s="59">
        <f t="shared" si="3"/>
        <v>0.60428493826186491</v>
      </c>
      <c r="L50" s="37">
        <f t="shared" si="4"/>
        <v>30</v>
      </c>
      <c r="M50" s="37">
        <f t="shared" si="5"/>
        <v>24</v>
      </c>
      <c r="N50" s="64">
        <f t="shared" si="6"/>
        <v>0</v>
      </c>
      <c r="O50" s="65">
        <f t="shared" si="7"/>
        <v>0</v>
      </c>
      <c r="P50" s="38">
        <f t="shared" si="8"/>
        <v>0</v>
      </c>
      <c r="R50" s="39">
        <f t="shared" si="9"/>
        <v>0</v>
      </c>
    </row>
    <row r="51" spans="1:18" x14ac:dyDescent="0.25">
      <c r="A51" s="36">
        <v>13201</v>
      </c>
      <c r="B51" s="37">
        <v>1</v>
      </c>
      <c r="C51" s="36" t="s">
        <v>590</v>
      </c>
      <c r="D51" s="59">
        <f>VLOOKUP($A51,INDICADORES!$A$5:$AB$350,D$19)</f>
        <v>1</v>
      </c>
      <c r="E51" s="59">
        <f>IF(A51=5201,0,VLOOKUP($A51,INDICADORES!$A$5:$AB$350,E$19))</f>
        <v>0.70513055708432704</v>
      </c>
      <c r="F51" s="59">
        <f>IF(A51=5201,0,VLOOKUP($A51,INDICADORES!$A$5:$AB$350,F$19))</f>
        <v>9.7165066215057924E-2</v>
      </c>
      <c r="G51" s="59">
        <f>VLOOKUP($A51,INDICADORES!$A$5:$AB$350,G$19)</f>
        <v>1</v>
      </c>
      <c r="H51" s="59">
        <f>VLOOKUP($A51,INDICADORES!$A$5:$AB$350,H$19)</f>
        <v>0.51649999999999996</v>
      </c>
      <c r="I51" s="59">
        <f>VLOOKUP($A51,INDICADORES!$A$5:$AB$350,I$19)</f>
        <v>1</v>
      </c>
      <c r="J51" s="59">
        <f>VLOOKUP($A51,INDICADORES!$A$5:$AB$350,J$19)</f>
        <v>0.78734999999999999</v>
      </c>
      <c r="K51" s="59">
        <f t="shared" si="3"/>
        <v>0.58792946153327896</v>
      </c>
      <c r="L51" s="37">
        <f t="shared" si="4"/>
        <v>31</v>
      </c>
      <c r="M51" s="37">
        <f t="shared" si="5"/>
        <v>24</v>
      </c>
      <c r="N51" s="64">
        <f t="shared" si="6"/>
        <v>0</v>
      </c>
      <c r="O51" s="65">
        <f t="shared" si="7"/>
        <v>0</v>
      </c>
      <c r="P51" s="38">
        <f t="shared" si="8"/>
        <v>0</v>
      </c>
      <c r="R51" s="39">
        <f t="shared" si="9"/>
        <v>0</v>
      </c>
    </row>
    <row r="52" spans="1:18" x14ac:dyDescent="0.25">
      <c r="A52" s="36">
        <v>13102</v>
      </c>
      <c r="B52" s="37">
        <v>1</v>
      </c>
      <c r="C52" s="36" t="s">
        <v>612</v>
      </c>
      <c r="D52" s="59">
        <f>VLOOKUP($A52,INDICADORES!$A$5:$AB$350,D$19)</f>
        <v>1</v>
      </c>
      <c r="E52" s="59">
        <f>IF(A52=5201,0,VLOOKUP($A52,INDICADORES!$A$5:$AB$350,E$19))</f>
        <v>0.80474934036939316</v>
      </c>
      <c r="F52" s="59">
        <f>IF(A52=5201,0,VLOOKUP($A52,INDICADORES!$A$5:$AB$350,F$19))</f>
        <v>0</v>
      </c>
      <c r="G52" s="59">
        <f>VLOOKUP($A52,INDICADORES!$A$5:$AB$350,G$19)</f>
        <v>0.8571428571428571</v>
      </c>
      <c r="H52" s="59">
        <f>VLOOKUP($A52,INDICADORES!$A$5:$AB$350,H$19)</f>
        <v>0.89290000000000003</v>
      </c>
      <c r="I52" s="59">
        <f>VLOOKUP($A52,INDICADORES!$A$5:$AB$350,I$19)</f>
        <v>0</v>
      </c>
      <c r="J52" s="59">
        <f>VLOOKUP($A52,INDICADORES!$A$5:$AB$350,J$19)</f>
        <v>0.63459999999999994</v>
      </c>
      <c r="K52" s="59">
        <f t="shared" si="3"/>
        <v>0.57589869770071622</v>
      </c>
      <c r="L52" s="37">
        <f t="shared" si="4"/>
        <v>32</v>
      </c>
      <c r="M52" s="37">
        <f t="shared" si="5"/>
        <v>24</v>
      </c>
      <c r="N52" s="64">
        <f t="shared" si="6"/>
        <v>0</v>
      </c>
      <c r="O52" s="65">
        <f t="shared" si="7"/>
        <v>0</v>
      </c>
      <c r="P52" s="38">
        <f t="shared" si="8"/>
        <v>0</v>
      </c>
      <c r="R52" s="39">
        <f t="shared" si="9"/>
        <v>0</v>
      </c>
    </row>
    <row r="53" spans="1:18" x14ac:dyDescent="0.25">
      <c r="A53" s="36">
        <v>13105</v>
      </c>
      <c r="B53" s="37">
        <v>1</v>
      </c>
      <c r="C53" s="36" t="s">
        <v>615</v>
      </c>
      <c r="D53" s="59">
        <f>VLOOKUP($A53,INDICADORES!$A$5:$AB$350,D$19)</f>
        <v>1</v>
      </c>
      <c r="E53" s="59">
        <f>IF(A53=5201,0,VLOOKUP($A53,INDICADORES!$A$5:$AB$350,E$19))</f>
        <v>0.50738188976377951</v>
      </c>
      <c r="F53" s="59">
        <f>IF(A53=5201,0,VLOOKUP($A53,INDICADORES!$A$5:$AB$350,F$19))</f>
        <v>6.3530089337085927E-2</v>
      </c>
      <c r="G53" s="59">
        <f>VLOOKUP($A53,INDICADORES!$A$5:$AB$350,G$19)</f>
        <v>1</v>
      </c>
      <c r="H53" s="59">
        <f>VLOOKUP($A53,INDICADORES!$A$5:$AB$350,H$19)</f>
        <v>0.86430000000000007</v>
      </c>
      <c r="I53" s="59">
        <f>VLOOKUP($A53,INDICADORES!$A$5:$AB$350,I$19)</f>
        <v>1</v>
      </c>
      <c r="J53" s="59">
        <f>VLOOKUP($A53,INDICADORES!$A$5:$AB$350,J$19)</f>
        <v>0.76685000000000003</v>
      </c>
      <c r="K53" s="59">
        <f t="shared" si="3"/>
        <v>0.56145368375159443</v>
      </c>
      <c r="L53" s="37">
        <f t="shared" si="4"/>
        <v>33</v>
      </c>
      <c r="M53" s="37">
        <f t="shared" si="5"/>
        <v>24</v>
      </c>
      <c r="N53" s="64">
        <f t="shared" si="6"/>
        <v>0</v>
      </c>
      <c r="O53" s="65">
        <f t="shared" si="7"/>
        <v>0</v>
      </c>
      <c r="P53" s="38">
        <f t="shared" si="8"/>
        <v>0</v>
      </c>
      <c r="Q53" s="66"/>
      <c r="R53" s="39">
        <f t="shared" si="9"/>
        <v>0</v>
      </c>
    </row>
    <row r="54" spans="1:18" x14ac:dyDescent="0.25">
      <c r="A54" s="36">
        <v>13117</v>
      </c>
      <c r="B54" s="37">
        <v>1</v>
      </c>
      <c r="C54" s="36" t="s">
        <v>594</v>
      </c>
      <c r="D54" s="59">
        <f>VLOOKUP($A54,INDICADORES!$A$5:$AB$350,D$19)</f>
        <v>1</v>
      </c>
      <c r="E54" s="59">
        <f>IF(A54=5201,0,VLOOKUP($A54,INDICADORES!$A$5:$AB$350,E$19))</f>
        <v>0.60401814646791963</v>
      </c>
      <c r="F54" s="59">
        <f>IF(A54=5201,0,VLOOKUP($A54,INDICADORES!$A$5:$AB$350,F$19))</f>
        <v>5.4154129792751707E-2</v>
      </c>
      <c r="G54" s="59">
        <f>VLOOKUP($A54,INDICADORES!$A$5:$AB$350,G$19)</f>
        <v>1</v>
      </c>
      <c r="H54" s="59">
        <f>VLOOKUP($A54,INDICADORES!$A$5:$AB$350,H$19)</f>
        <v>0.70169999999999999</v>
      </c>
      <c r="I54" s="59">
        <f>VLOOKUP($A54,INDICADORES!$A$5:$AB$350,I$19)</f>
        <v>1</v>
      </c>
      <c r="J54" s="59">
        <f>VLOOKUP($A54,INDICADORES!$A$5:$AB$350,J$19)</f>
        <v>0.59489999999999998</v>
      </c>
      <c r="K54" s="59">
        <f t="shared" si="3"/>
        <v>0.55994488371195983</v>
      </c>
      <c r="L54" s="37">
        <f t="shared" si="4"/>
        <v>34</v>
      </c>
      <c r="M54" s="37">
        <f t="shared" si="5"/>
        <v>24</v>
      </c>
      <c r="N54" s="64">
        <f t="shared" si="6"/>
        <v>0</v>
      </c>
      <c r="O54" s="65">
        <f t="shared" si="7"/>
        <v>0</v>
      </c>
      <c r="P54" s="38">
        <f t="shared" si="8"/>
        <v>0</v>
      </c>
      <c r="Q54" s="66"/>
      <c r="R54" s="39">
        <f t="shared" si="9"/>
        <v>0</v>
      </c>
    </row>
    <row r="55" spans="1:18" x14ac:dyDescent="0.25">
      <c r="A55" s="36">
        <v>13120</v>
      </c>
      <c r="B55" s="37">
        <v>1</v>
      </c>
      <c r="C55" s="36" t="s">
        <v>597</v>
      </c>
      <c r="D55" s="59">
        <f>VLOOKUP($A55,INDICADORES!$A$5:$AB$350,D$19)</f>
        <v>1</v>
      </c>
      <c r="E55" s="59">
        <f>IF(A55=5201,0,VLOOKUP($A55,INDICADORES!$A$5:$AB$350,E$19))</f>
        <v>0.38073277691328333</v>
      </c>
      <c r="F55" s="59">
        <f>IF(A55=5201,0,VLOOKUP($A55,INDICADORES!$A$5:$AB$350,F$19))</f>
        <v>0.17425163028862239</v>
      </c>
      <c r="G55" s="59">
        <f>VLOOKUP($A55,INDICADORES!$A$5:$AB$350,G$19)</f>
        <v>1</v>
      </c>
      <c r="H55" s="59">
        <f>VLOOKUP($A55,INDICADORES!$A$5:$AB$350,H$19)</f>
        <v>0.90150000000000008</v>
      </c>
      <c r="I55" s="59">
        <f>VLOOKUP($A55,INDICADORES!$A$5:$AB$350,I$19)</f>
        <v>0.91618711247736839</v>
      </c>
      <c r="J55" s="59">
        <f>VLOOKUP($A55,INDICADORES!$A$5:$AB$350,J$19)</f>
        <v>1</v>
      </c>
      <c r="K55" s="59">
        <f t="shared" si="3"/>
        <v>0.55785373511567327</v>
      </c>
      <c r="L55" s="37">
        <f t="shared" si="4"/>
        <v>35</v>
      </c>
      <c r="M55" s="37">
        <f t="shared" si="5"/>
        <v>24</v>
      </c>
      <c r="N55" s="64">
        <f t="shared" si="6"/>
        <v>0</v>
      </c>
      <c r="O55" s="65">
        <f t="shared" si="7"/>
        <v>0</v>
      </c>
      <c r="P55" s="38">
        <f t="shared" si="8"/>
        <v>0</v>
      </c>
      <c r="R55" s="39">
        <f t="shared" si="9"/>
        <v>0</v>
      </c>
    </row>
    <row r="56" spans="1:18" x14ac:dyDescent="0.25">
      <c r="A56" s="36">
        <v>13111</v>
      </c>
      <c r="B56" s="37">
        <v>1</v>
      </c>
      <c r="C56" s="36" t="s">
        <v>609</v>
      </c>
      <c r="D56" s="59">
        <f>VLOOKUP($A56,INDICADORES!$A$5:$AB$350,D$19)</f>
        <v>1</v>
      </c>
      <c r="E56" s="59">
        <f>IF(A56=5201,0,VLOOKUP($A56,INDICADORES!$A$5:$AB$350,E$19))</f>
        <v>0.38029176201372999</v>
      </c>
      <c r="F56" s="59">
        <f>IF(A56=5201,0,VLOOKUP($A56,INDICADORES!$A$5:$AB$350,F$19))</f>
        <v>7.0248362253283694E-2</v>
      </c>
      <c r="G56" s="59">
        <f>VLOOKUP($A56,INDICADORES!$A$5:$AB$350,G$19)</f>
        <v>1</v>
      </c>
      <c r="H56" s="59">
        <f>VLOOKUP($A56,INDICADORES!$A$5:$AB$350,H$19)</f>
        <v>0.80889999999999995</v>
      </c>
      <c r="I56" s="59">
        <f>VLOOKUP($A56,INDICADORES!$A$5:$AB$350,I$19)</f>
        <v>0.99999664787221509</v>
      </c>
      <c r="J56" s="59">
        <f>VLOOKUP($A56,INDICADORES!$A$5:$AB$350,J$19)</f>
        <v>1</v>
      </c>
      <c r="K56" s="59">
        <f t="shared" si="3"/>
        <v>0.52199903966173711</v>
      </c>
      <c r="L56" s="37">
        <f t="shared" si="4"/>
        <v>36</v>
      </c>
      <c r="M56" s="37">
        <f t="shared" si="5"/>
        <v>24</v>
      </c>
      <c r="N56" s="64">
        <f t="shared" si="6"/>
        <v>0</v>
      </c>
      <c r="O56" s="65">
        <f t="shared" si="7"/>
        <v>0</v>
      </c>
      <c r="P56" s="38">
        <f t="shared" si="8"/>
        <v>0</v>
      </c>
      <c r="R56" s="39">
        <f t="shared" si="9"/>
        <v>0</v>
      </c>
    </row>
    <row r="57" spans="1:18" x14ac:dyDescent="0.25">
      <c r="A57" s="36">
        <v>5804</v>
      </c>
      <c r="B57" s="37">
        <v>1</v>
      </c>
      <c r="C57" s="36" t="s">
        <v>410</v>
      </c>
      <c r="D57" s="59">
        <f>VLOOKUP($A57,INDICADORES!$A$5:$AB$350,D$19)</f>
        <v>1</v>
      </c>
      <c r="E57" s="59">
        <f>IF(A57=5201,0,VLOOKUP($A57,INDICADORES!$A$5:$AB$350,E$19))</f>
        <v>0</v>
      </c>
      <c r="F57" s="59">
        <f>IF(A57=5201,0,VLOOKUP($A57,INDICADORES!$A$5:$AB$350,F$19))</f>
        <v>8.8864186643934848E-2</v>
      </c>
      <c r="G57" s="59">
        <f>VLOOKUP($A57,INDICADORES!$A$5:$AB$350,G$19)</f>
        <v>1</v>
      </c>
      <c r="H57" s="59">
        <f>VLOOKUP($A57,INDICADORES!$A$5:$AB$350,H$19)</f>
        <v>0.97019999999999995</v>
      </c>
      <c r="I57" s="59">
        <f>VLOOKUP($A57,INDICADORES!$A$5:$AB$350,I$19)</f>
        <v>1</v>
      </c>
      <c r="J57" s="59">
        <f>VLOOKUP($A57,INDICADORES!$A$5:$AB$350,J$19)</f>
        <v>0.75</v>
      </c>
      <c r="K57" s="59">
        <f t="shared" si="3"/>
        <v>0.40524604666098374</v>
      </c>
      <c r="L57" s="37">
        <f t="shared" si="4"/>
        <v>37</v>
      </c>
      <c r="M57" s="37">
        <f t="shared" si="5"/>
        <v>24</v>
      </c>
      <c r="N57" s="64">
        <f t="shared" si="6"/>
        <v>0</v>
      </c>
      <c r="O57" s="65">
        <f t="shared" si="7"/>
        <v>0</v>
      </c>
      <c r="P57" s="38">
        <f t="shared" si="8"/>
        <v>0</v>
      </c>
      <c r="R57" s="39">
        <f t="shared" si="9"/>
        <v>0</v>
      </c>
    </row>
    <row r="58" spans="1:18" x14ac:dyDescent="0.25">
      <c r="A58" s="36">
        <v>13116</v>
      </c>
      <c r="B58" s="37">
        <v>1</v>
      </c>
      <c r="C58" s="36" t="s">
        <v>593</v>
      </c>
      <c r="D58" s="59">
        <f>VLOOKUP($A58,INDICADORES!$A$5:$AB$350,D$19)</f>
        <v>1</v>
      </c>
      <c r="E58" s="59">
        <f>IF(A58=5201,0,VLOOKUP($A58,INDICADORES!$A$5:$AB$350,E$19))</f>
        <v>0</v>
      </c>
      <c r="F58" s="59">
        <f>IF(A58=5201,0,VLOOKUP($A58,INDICADORES!$A$5:$AB$350,F$19))</f>
        <v>5.6635819463658983E-2</v>
      </c>
      <c r="G58" s="59">
        <f>VLOOKUP($A58,INDICADORES!$A$5:$AB$350,G$19)</f>
        <v>1</v>
      </c>
      <c r="H58" s="59">
        <f>VLOOKUP($A58,INDICADORES!$A$5:$AB$350,H$19)</f>
        <v>0.91379999999999995</v>
      </c>
      <c r="I58" s="59">
        <f>VLOOKUP($A58,INDICADORES!$A$5:$AB$350,I$19)</f>
        <v>0.96623513958336837</v>
      </c>
      <c r="J58" s="59">
        <f>VLOOKUP($A58,INDICADORES!$A$5:$AB$350,J$19)</f>
        <v>0.52844999999999998</v>
      </c>
      <c r="K58" s="59">
        <f t="shared" si="3"/>
        <v>0.37596321184508319</v>
      </c>
      <c r="L58" s="37">
        <f t="shared" si="4"/>
        <v>38</v>
      </c>
      <c r="M58" s="37">
        <f t="shared" si="5"/>
        <v>24</v>
      </c>
      <c r="N58" s="64">
        <f t="shared" si="6"/>
        <v>0</v>
      </c>
      <c r="O58" s="65">
        <f t="shared" si="7"/>
        <v>0</v>
      </c>
      <c r="P58" s="38">
        <f t="shared" si="8"/>
        <v>0</v>
      </c>
      <c r="R58" s="39">
        <f t="shared" si="9"/>
        <v>0</v>
      </c>
    </row>
    <row r="59" spans="1:18" x14ac:dyDescent="0.25">
      <c r="A59" s="36">
        <v>13127</v>
      </c>
      <c r="B59" s="37">
        <v>1</v>
      </c>
      <c r="C59" s="36" t="s">
        <v>603</v>
      </c>
      <c r="D59" s="59">
        <f>VLOOKUP($A59,INDICADORES!$A$5:$AB$350,D$19)</f>
        <v>0</v>
      </c>
      <c r="E59" s="59">
        <f>IF(A59=5201,0,VLOOKUP($A59,INDICADORES!$A$5:$AB$350,E$19))</f>
        <v>0.78820865281474717</v>
      </c>
      <c r="F59" s="59">
        <f>IF(A59=5201,0,VLOOKUP($A59,INDICADORES!$A$5:$AB$350,F$19))</f>
        <v>0.19380730374441735</v>
      </c>
      <c r="G59" s="59">
        <f>VLOOKUP($A59,INDICADORES!$A$5:$AB$350,G$19)</f>
        <v>0.8571428571428571</v>
      </c>
      <c r="H59" s="59">
        <f>VLOOKUP($A59,INDICADORES!$A$5:$AB$350,H$19)</f>
        <v>0.56330000000000002</v>
      </c>
      <c r="I59" s="59">
        <f>VLOOKUP($A59,INDICADORES!$A$5:$AB$350,I$19)</f>
        <v>0.90224779392229837</v>
      </c>
      <c r="J59" s="59">
        <f>VLOOKUP($A59,INDICADORES!$A$5:$AB$350,J$19)</f>
        <v>1</v>
      </c>
      <c r="K59" s="59">
        <f t="shared" si="3"/>
        <v>0</v>
      </c>
      <c r="L59" s="37">
        <f t="shared" si="4"/>
        <v>39</v>
      </c>
      <c r="M59" s="37">
        <f t="shared" si="5"/>
        <v>24</v>
      </c>
      <c r="N59" s="64">
        <f t="shared" si="6"/>
        <v>0</v>
      </c>
      <c r="O59" s="65">
        <f t="shared" si="7"/>
        <v>0</v>
      </c>
      <c r="P59" s="38">
        <f t="shared" si="8"/>
        <v>0</v>
      </c>
      <c r="R59" s="39">
        <f t="shared" si="9"/>
        <v>0</v>
      </c>
    </row>
    <row r="60" spans="1:18" x14ac:dyDescent="0.25">
      <c r="A60" s="36">
        <v>13401</v>
      </c>
      <c r="B60" s="37">
        <v>1</v>
      </c>
      <c r="C60" s="36" t="s">
        <v>626</v>
      </c>
      <c r="D60" s="64">
        <f>VLOOKUP($A60,INDICADORES!$A$5:$AB$350,D$19)</f>
        <v>0</v>
      </c>
      <c r="E60" s="64">
        <f>IF(A60=5201,0,VLOOKUP($A60,INDICADORES!$A$5:$AB$350,E$19))</f>
        <v>0.68089957508550114</v>
      </c>
      <c r="F60" s="64">
        <f>IF(A60=5201,0,VLOOKUP($A60,INDICADORES!$A$5:$AB$350,F$19))</f>
        <v>0.18587090345862897</v>
      </c>
      <c r="G60" s="64">
        <f>VLOOKUP($A60,INDICADORES!$A$5:$AB$350,G$19)</f>
        <v>1</v>
      </c>
      <c r="H60" s="64">
        <f>VLOOKUP($A60,INDICADORES!$A$5:$AB$350,H$19)</f>
        <v>0.85549999999999993</v>
      </c>
      <c r="I60" s="64">
        <f>VLOOKUP($A60,INDICADORES!$A$5:$AB$350,I$19)</f>
        <v>0.94013018194226861</v>
      </c>
      <c r="J60" s="64">
        <f>VLOOKUP($A60,INDICADORES!$A$5:$AB$350,J$19)</f>
        <v>0.85844999999999994</v>
      </c>
      <c r="K60" s="59">
        <f t="shared" si="3"/>
        <v>0</v>
      </c>
      <c r="L60" s="37">
        <f t="shared" si="4"/>
        <v>39</v>
      </c>
      <c r="M60" s="37">
        <f t="shared" si="5"/>
        <v>24</v>
      </c>
      <c r="N60" s="64">
        <f t="shared" si="6"/>
        <v>0</v>
      </c>
      <c r="O60" s="65">
        <f t="shared" si="7"/>
        <v>0</v>
      </c>
      <c r="P60" s="38">
        <f t="shared" si="8"/>
        <v>0</v>
      </c>
      <c r="R60" s="39">
        <f t="shared" si="9"/>
        <v>0</v>
      </c>
    </row>
    <row r="61" spans="1:18" x14ac:dyDescent="0.25">
      <c r="A61" s="36">
        <v>5101</v>
      </c>
      <c r="B61" s="37">
        <v>1</v>
      </c>
      <c r="C61" s="36" t="s">
        <v>375</v>
      </c>
      <c r="D61" s="59">
        <f>VLOOKUP($A61,INDICADORES!$A$5:$AB$350,D$19)</f>
        <v>0</v>
      </c>
      <c r="E61" s="59">
        <f>IF(A61=5201,0,VLOOKUP($A61,INDICADORES!$A$5:$AB$350,E$19))</f>
        <v>0.90434327577184725</v>
      </c>
      <c r="F61" s="59">
        <f>IF(A61=5201,0,VLOOKUP($A61,INDICADORES!$A$5:$AB$350,F$19))</f>
        <v>0.11913066062750313</v>
      </c>
      <c r="G61" s="59">
        <f>VLOOKUP($A61,INDICADORES!$A$5:$AB$350,G$19)</f>
        <v>1</v>
      </c>
      <c r="H61" s="59">
        <f>VLOOKUP($A61,INDICADORES!$A$5:$AB$350,H$19)</f>
        <v>0.90260000000000007</v>
      </c>
      <c r="I61" s="59">
        <f>VLOOKUP($A61,INDICADORES!$A$5:$AB$350,I$19)</f>
        <v>1</v>
      </c>
      <c r="J61" s="59">
        <f>VLOOKUP($A61,INDICADORES!$A$5:$AB$350,J$19)</f>
        <v>1</v>
      </c>
      <c r="K61" s="59">
        <f t="shared" si="3"/>
        <v>0</v>
      </c>
      <c r="L61" s="37">
        <f t="shared" si="4"/>
        <v>39</v>
      </c>
      <c r="M61" s="37">
        <f t="shared" si="5"/>
        <v>24</v>
      </c>
      <c r="N61" s="64">
        <f t="shared" si="6"/>
        <v>0</v>
      </c>
      <c r="O61" s="65">
        <f t="shared" si="7"/>
        <v>0</v>
      </c>
      <c r="P61" s="38">
        <f t="shared" si="8"/>
        <v>0</v>
      </c>
      <c r="R61" s="39">
        <f t="shared" si="9"/>
        <v>0</v>
      </c>
    </row>
    <row r="62" spans="1:18" x14ac:dyDescent="0.25">
      <c r="A62" s="36">
        <v>5109</v>
      </c>
      <c r="B62" s="37">
        <v>1</v>
      </c>
      <c r="C62" s="36" t="s">
        <v>381</v>
      </c>
      <c r="D62" s="59">
        <f>VLOOKUP($A62,INDICADORES!$A$5:$AB$350,D$19)</f>
        <v>0</v>
      </c>
      <c r="E62" s="59">
        <f>IF(A62=5201,0,VLOOKUP($A62,INDICADORES!$A$5:$AB$350,E$19))</f>
        <v>0.73979062121474304</v>
      </c>
      <c r="F62" s="59">
        <f>IF(A62=5201,0,VLOOKUP($A62,INDICADORES!$A$5:$AB$350,F$19))</f>
        <v>0.1347446994214104</v>
      </c>
      <c r="G62" s="59">
        <f>VLOOKUP($A62,INDICADORES!$A$5:$AB$350,G$19)</f>
        <v>1</v>
      </c>
      <c r="H62" s="59">
        <f>VLOOKUP($A62,INDICADORES!$A$5:$AB$350,H$19)</f>
        <v>0.85489999999999999</v>
      </c>
      <c r="I62" s="59">
        <f>VLOOKUP($A62,INDICADORES!$A$5:$AB$350,I$19)</f>
        <v>1</v>
      </c>
      <c r="J62" s="59">
        <f>VLOOKUP($A62,INDICADORES!$A$5:$AB$350,J$19)</f>
        <v>1</v>
      </c>
      <c r="K62" s="59">
        <f t="shared" si="3"/>
        <v>0</v>
      </c>
      <c r="L62" s="37">
        <f t="shared" si="4"/>
        <v>39</v>
      </c>
      <c r="M62" s="37">
        <f t="shared" si="5"/>
        <v>24</v>
      </c>
      <c r="N62" s="64">
        <f t="shared" si="6"/>
        <v>0</v>
      </c>
      <c r="O62" s="65">
        <f t="shared" si="7"/>
        <v>0</v>
      </c>
      <c r="P62" s="38">
        <f t="shared" si="8"/>
        <v>0</v>
      </c>
      <c r="R62" s="39">
        <f t="shared" si="9"/>
        <v>0</v>
      </c>
    </row>
    <row r="63" spans="1:18" x14ac:dyDescent="0.25">
      <c r="A63" s="36">
        <v>5801</v>
      </c>
      <c r="B63" s="37">
        <v>1</v>
      </c>
      <c r="C63" s="36" t="s">
        <v>407</v>
      </c>
      <c r="D63" s="59">
        <f>VLOOKUP($A63,INDICADORES!$A$5:$AB$350,D$19)</f>
        <v>0</v>
      </c>
      <c r="E63" s="59">
        <f>IF(A63=5201,0,VLOOKUP($A63,INDICADORES!$A$5:$AB$350,E$19))</f>
        <v>0.49870519285811638</v>
      </c>
      <c r="F63" s="59">
        <f>IF(A63=5201,0,VLOOKUP($A63,INDICADORES!$A$5:$AB$350,F$19))</f>
        <v>0.10675012006074185</v>
      </c>
      <c r="G63" s="59">
        <f>VLOOKUP($A63,INDICADORES!$A$5:$AB$350,G$19)</f>
        <v>1</v>
      </c>
      <c r="H63" s="59">
        <f>VLOOKUP($A63,INDICADORES!$A$5:$AB$350,H$19)</f>
        <v>0.75219999999999998</v>
      </c>
      <c r="I63" s="59">
        <f>VLOOKUP($A63,INDICADORES!$A$5:$AB$350,I$19)</f>
        <v>1</v>
      </c>
      <c r="J63" s="59">
        <f>VLOOKUP($A63,INDICADORES!$A$5:$AB$350,J$19)</f>
        <v>0.95767499999999994</v>
      </c>
      <c r="K63" s="59">
        <f t="shared" si="3"/>
        <v>0</v>
      </c>
      <c r="L63" s="37">
        <f t="shared" si="4"/>
        <v>39</v>
      </c>
      <c r="M63" s="37">
        <f t="shared" si="5"/>
        <v>24</v>
      </c>
      <c r="N63" s="64">
        <f t="shared" si="6"/>
        <v>0</v>
      </c>
      <c r="O63" s="65">
        <f t="shared" si="7"/>
        <v>0</v>
      </c>
      <c r="P63" s="38">
        <f t="shared" si="8"/>
        <v>0</v>
      </c>
      <c r="R63" s="39">
        <f t="shared" si="9"/>
        <v>0</v>
      </c>
    </row>
    <row r="64" spans="1:18" x14ac:dyDescent="0.25">
      <c r="A64" s="36">
        <v>13103</v>
      </c>
      <c r="B64" s="37">
        <v>1</v>
      </c>
      <c r="C64" s="36" t="s">
        <v>613</v>
      </c>
      <c r="D64" s="59">
        <f>VLOOKUP($A64,INDICADORES!$A$5:$AB$350,D$19)</f>
        <v>0</v>
      </c>
      <c r="E64" s="59">
        <f>IF(A64=5201,0,VLOOKUP($A64,INDICADORES!$A$5:$AB$350,E$19))</f>
        <v>0.8618365627632687</v>
      </c>
      <c r="F64" s="59">
        <f>IF(A64=5201,0,VLOOKUP($A64,INDICADORES!$A$5:$AB$350,F$19))</f>
        <v>5.6600909396386519E-2</v>
      </c>
      <c r="G64" s="59">
        <f>VLOOKUP($A64,INDICADORES!$A$5:$AB$350,G$19)</f>
        <v>1</v>
      </c>
      <c r="H64" s="59">
        <f>VLOOKUP($A64,INDICADORES!$A$5:$AB$350,H$19)</f>
        <v>0.69940000000000002</v>
      </c>
      <c r="I64" s="59">
        <f>VLOOKUP($A64,INDICADORES!$A$5:$AB$350,I$19)</f>
        <v>1</v>
      </c>
      <c r="J64" s="59">
        <f>VLOOKUP($A64,INDICADORES!$A$5:$AB$350,J$19)</f>
        <v>0.97917500000000002</v>
      </c>
      <c r="K64" s="59">
        <f t="shared" si="3"/>
        <v>0</v>
      </c>
      <c r="L64" s="37">
        <f t="shared" si="4"/>
        <v>39</v>
      </c>
      <c r="M64" s="37">
        <f t="shared" si="5"/>
        <v>24</v>
      </c>
      <c r="N64" s="64">
        <f t="shared" si="6"/>
        <v>0</v>
      </c>
      <c r="O64" s="65">
        <f t="shared" si="7"/>
        <v>0</v>
      </c>
      <c r="P64" s="38">
        <f t="shared" si="8"/>
        <v>0</v>
      </c>
      <c r="R64" s="39">
        <f t="shared" si="9"/>
        <v>0</v>
      </c>
    </row>
    <row r="65" spans="1:18" x14ac:dyDescent="0.25">
      <c r="A65" s="36">
        <v>13121</v>
      </c>
      <c r="B65" s="37">
        <v>1</v>
      </c>
      <c r="C65" s="36" t="s">
        <v>640</v>
      </c>
      <c r="D65" s="59">
        <f>VLOOKUP($A65,INDICADORES!$A$5:$AB$350,D$19)</f>
        <v>0</v>
      </c>
      <c r="E65" s="59">
        <f>IF(A65=5201,0,VLOOKUP($A65,INDICADORES!$A$5:$AB$350,E$19))</f>
        <v>0.35343919985962452</v>
      </c>
      <c r="F65" s="59">
        <f>IF(A65=5201,0,VLOOKUP($A65,INDICADORES!$A$5:$AB$350,F$19))</f>
        <v>8.8515088285831253E-2</v>
      </c>
      <c r="G65" s="59">
        <f>VLOOKUP($A65,INDICADORES!$A$5:$AB$350,G$19)</f>
        <v>1</v>
      </c>
      <c r="H65" s="59">
        <f>VLOOKUP($A65,INDICADORES!$A$5:$AB$350,H$19)</f>
        <v>0.9476</v>
      </c>
      <c r="I65" s="59">
        <f>VLOOKUP($A65,INDICADORES!$A$5:$AB$350,I$19)</f>
        <v>1</v>
      </c>
      <c r="J65" s="59">
        <f>VLOOKUP($A65,INDICADORES!$A$5:$AB$350,J$19)</f>
        <v>1</v>
      </c>
      <c r="K65" s="59">
        <f t="shared" si="3"/>
        <v>0</v>
      </c>
      <c r="L65" s="37">
        <f t="shared" si="4"/>
        <v>39</v>
      </c>
      <c r="M65" s="37">
        <f t="shared" si="5"/>
        <v>24</v>
      </c>
      <c r="N65" s="64">
        <f t="shared" si="6"/>
        <v>0</v>
      </c>
      <c r="O65" s="65">
        <f t="shared" si="7"/>
        <v>0</v>
      </c>
      <c r="P65" s="38">
        <f t="shared" si="8"/>
        <v>0</v>
      </c>
      <c r="R65" s="39">
        <f t="shared" si="9"/>
        <v>0</v>
      </c>
    </row>
    <row r="66" spans="1:18" x14ac:dyDescent="0.25">
      <c r="A66" s="36">
        <v>13126</v>
      </c>
      <c r="B66" s="37">
        <v>1</v>
      </c>
      <c r="C66" s="36" t="s">
        <v>602</v>
      </c>
      <c r="D66" s="59">
        <f>VLOOKUP($A66,INDICADORES!$A$5:$AB$350,D$19)</f>
        <v>0</v>
      </c>
      <c r="E66" s="59">
        <f>IF(A66=5201,0,VLOOKUP($A66,INDICADORES!$A$5:$AB$350,E$19))</f>
        <v>0.88405199092221998</v>
      </c>
      <c r="F66" s="59">
        <f>IF(A66=5201,0,VLOOKUP($A66,INDICADORES!$A$5:$AB$350,F$19))</f>
        <v>0.13702044289906948</v>
      </c>
      <c r="G66" s="59">
        <f>VLOOKUP($A66,INDICADORES!$A$5:$AB$350,G$19)</f>
        <v>1</v>
      </c>
      <c r="H66" s="59">
        <f>VLOOKUP($A66,INDICADORES!$A$5:$AB$350,H$19)</f>
        <v>0.59279999999999999</v>
      </c>
      <c r="I66" s="59">
        <f>VLOOKUP($A66,INDICADORES!$A$5:$AB$350,I$19)</f>
        <v>1</v>
      </c>
      <c r="J66" s="59">
        <f>VLOOKUP($A66,INDICADORES!$A$5:$AB$350,J$19)</f>
        <v>1</v>
      </c>
      <c r="K66" s="59">
        <f t="shared" si="3"/>
        <v>0</v>
      </c>
      <c r="L66" s="37">
        <f t="shared" si="4"/>
        <v>39</v>
      </c>
      <c r="M66" s="37">
        <f t="shared" si="5"/>
        <v>24</v>
      </c>
      <c r="N66" s="64">
        <f t="shared" si="6"/>
        <v>0</v>
      </c>
      <c r="O66" s="65">
        <f t="shared" si="7"/>
        <v>0</v>
      </c>
      <c r="P66" s="38">
        <f t="shared" si="8"/>
        <v>0</v>
      </c>
      <c r="R66" s="39">
        <f t="shared" si="9"/>
        <v>0</v>
      </c>
    </row>
    <row r="67" spans="1:18" ht="15.75" thickBot="1" x14ac:dyDescent="0.3">
      <c r="A67" s="67">
        <v>13130</v>
      </c>
      <c r="B67" s="68">
        <v>1</v>
      </c>
      <c r="C67" s="67" t="s">
        <v>606</v>
      </c>
      <c r="D67" s="69">
        <f>VLOOKUP($A67,INDICADORES!$A$5:$AB$350,D$19)</f>
        <v>0</v>
      </c>
      <c r="E67" s="69">
        <f>IF(A67=5201,0,VLOOKUP($A67,INDICADORES!$A$5:$AB$350,E$19))</f>
        <v>0.74235187814637926</v>
      </c>
      <c r="F67" s="69">
        <f>IF(A67=5201,0,VLOOKUP($A67,INDICADORES!$A$5:$AB$350,F$19))</f>
        <v>0.12682836389121813</v>
      </c>
      <c r="G67" s="69">
        <f>VLOOKUP($A67,INDICADORES!$A$5:$AB$350,G$19)</f>
        <v>1</v>
      </c>
      <c r="H67" s="69">
        <f>VLOOKUP($A67,INDICADORES!$A$5:$AB$350,H$19)</f>
        <v>0.91559999999999997</v>
      </c>
      <c r="I67" s="69">
        <f>VLOOKUP($A67,INDICADORES!$A$5:$AB$350,I$19)</f>
        <v>0.97822433558666599</v>
      </c>
      <c r="J67" s="69">
        <f>VLOOKUP($A67,INDICADORES!$A$5:$AB$350,J$19)</f>
        <v>0.90310000000000001</v>
      </c>
      <c r="K67" s="69">
        <f t="shared" si="3"/>
        <v>0</v>
      </c>
      <c r="L67" s="68">
        <f t="shared" si="4"/>
        <v>39</v>
      </c>
      <c r="M67" s="68">
        <f t="shared" si="5"/>
        <v>24</v>
      </c>
      <c r="N67" s="69">
        <f t="shared" si="6"/>
        <v>0</v>
      </c>
      <c r="O67" s="70">
        <f t="shared" si="7"/>
        <v>0</v>
      </c>
      <c r="P67" s="71">
        <f t="shared" si="8"/>
        <v>0</v>
      </c>
      <c r="Q67" s="67"/>
      <c r="R67" s="39">
        <f t="shared" si="9"/>
        <v>0</v>
      </c>
    </row>
    <row r="68" spans="1:18" x14ac:dyDescent="0.25">
      <c r="A68" s="36">
        <v>13601</v>
      </c>
      <c r="B68" s="37">
        <v>2</v>
      </c>
      <c r="C68" s="36" t="s">
        <v>635</v>
      </c>
      <c r="D68" s="59">
        <f>VLOOKUP($A68,INDICADORES!$A$5:$AB$350,D$19)</f>
        <v>1</v>
      </c>
      <c r="E68" s="59">
        <f>IF(A68=5201,0,VLOOKUP($A68,INDICADORES!$A$5:$AB$350,E$19))</f>
        <v>0.938509640437728</v>
      </c>
      <c r="F68" s="59">
        <f>IF(A68=5201,0,VLOOKUP($A68,INDICADORES!$A$5:$AB$350,F$19))</f>
        <v>0.11817970226876767</v>
      </c>
      <c r="G68" s="59">
        <f>VLOOKUP($A68,INDICADORES!$A$5:$AB$350,G$19)</f>
        <v>1</v>
      </c>
      <c r="H68" s="59">
        <f>VLOOKUP($A68,INDICADORES!$A$5:$AB$350,H$19)</f>
        <v>0.95279999999999998</v>
      </c>
      <c r="I68" s="59">
        <f>VLOOKUP($A68,INDICADORES!$A$5:$AB$350,I$19)</f>
        <v>0.99780371818498548</v>
      </c>
      <c r="J68" s="59">
        <f>VLOOKUP($A68,INDICADORES!$A$5:$AB$350,J$19)</f>
        <v>1</v>
      </c>
      <c r="K68" s="59">
        <f t="shared" si="3"/>
        <v>0.75083348562964614</v>
      </c>
      <c r="L68" s="37">
        <f t="shared" ref="L68:L104" si="10">RANK(K68,$K$68:$K$104,0)</f>
        <v>1</v>
      </c>
      <c r="M68" s="37">
        <f t="shared" si="5"/>
        <v>19</v>
      </c>
      <c r="N68" s="64">
        <f t="shared" si="6"/>
        <v>0.75083348562964614</v>
      </c>
      <c r="O68" s="65">
        <f t="shared" si="7"/>
        <v>5.6672905458955418E-2</v>
      </c>
      <c r="P68" s="38">
        <f t="shared" si="8"/>
        <v>147589762</v>
      </c>
      <c r="R68" s="39">
        <f t="shared" si="9"/>
        <v>147589762</v>
      </c>
    </row>
    <row r="69" spans="1:18" x14ac:dyDescent="0.25">
      <c r="A69" s="36">
        <v>5606</v>
      </c>
      <c r="B69" s="37">
        <v>2</v>
      </c>
      <c r="C69" s="36" t="s">
        <v>401</v>
      </c>
      <c r="D69" s="59">
        <f>VLOOKUP($A69,INDICADORES!$A$5:$AB$350,D$19)</f>
        <v>1</v>
      </c>
      <c r="E69" s="59">
        <f>IF(A69=5201,0,VLOOKUP($A69,INDICADORES!$A$5:$AB$350,E$19))</f>
        <v>0.8887317303158887</v>
      </c>
      <c r="F69" s="59">
        <f>IF(A69=5201,0,VLOOKUP($A69,INDICADORES!$A$5:$AB$350,F$19))</f>
        <v>0.24943469037493496</v>
      </c>
      <c r="G69" s="59">
        <f>VLOOKUP($A69,INDICADORES!$A$5:$AB$350,G$19)</f>
        <v>1</v>
      </c>
      <c r="H69" s="59">
        <f>VLOOKUP($A69,INDICADORES!$A$5:$AB$350,H$19)</f>
        <v>0.8266</v>
      </c>
      <c r="I69" s="59">
        <f>VLOOKUP($A69,INDICADORES!$A$5:$AB$350,I$19)</f>
        <v>1</v>
      </c>
      <c r="J69" s="59">
        <f>VLOOKUP($A69,INDICADORES!$A$5:$AB$350,J$19)</f>
        <v>1</v>
      </c>
      <c r="K69" s="59">
        <f t="shared" si="3"/>
        <v>0.74740477820429474</v>
      </c>
      <c r="L69" s="37">
        <f t="shared" si="10"/>
        <v>2</v>
      </c>
      <c r="M69" s="37">
        <f t="shared" si="5"/>
        <v>19</v>
      </c>
      <c r="N69" s="64">
        <f t="shared" si="6"/>
        <v>0.74740477820429474</v>
      </c>
      <c r="O69" s="65">
        <f t="shared" si="7"/>
        <v>5.6414106650055196E-2</v>
      </c>
      <c r="P69" s="38">
        <f t="shared" si="8"/>
        <v>146915788</v>
      </c>
      <c r="R69" s="39">
        <f t="shared" si="9"/>
        <v>146915788</v>
      </c>
    </row>
    <row r="70" spans="1:18" x14ac:dyDescent="0.25">
      <c r="A70" s="36">
        <v>7301</v>
      </c>
      <c r="B70" s="37">
        <v>2</v>
      </c>
      <c r="C70" s="36" t="s">
        <v>458</v>
      </c>
      <c r="D70" s="59">
        <f>VLOOKUP($A70,INDICADORES!$A$5:$AB$350,D$19)</f>
        <v>1</v>
      </c>
      <c r="E70" s="59">
        <f>IF(A70=5201,0,VLOOKUP($A70,INDICADORES!$A$5:$AB$350,E$19))</f>
        <v>0.89737602846342002</v>
      </c>
      <c r="F70" s="59">
        <f>IF(A70=5201,0,VLOOKUP($A70,INDICADORES!$A$5:$AB$350,F$19))</f>
        <v>7.5477512683720452E-2</v>
      </c>
      <c r="G70" s="59">
        <f>VLOOKUP($A70,INDICADORES!$A$5:$AB$350,G$19)</f>
        <v>1</v>
      </c>
      <c r="H70" s="59">
        <f>VLOOKUP($A70,INDICADORES!$A$5:$AB$350,H$19)</f>
        <v>0.98019999999999996</v>
      </c>
      <c r="I70" s="59">
        <f>VLOOKUP($A70,INDICADORES!$A$5:$AB$350,I$19)</f>
        <v>0.99520856547323078</v>
      </c>
      <c r="J70" s="59">
        <f>VLOOKUP($A70,INDICADORES!$A$5:$AB$350,J$19)</f>
        <v>0.98312500000000003</v>
      </c>
      <c r="K70" s="59">
        <f t="shared" si="3"/>
        <v>0.72889766640678866</v>
      </c>
      <c r="L70" s="37">
        <f t="shared" si="10"/>
        <v>3</v>
      </c>
      <c r="M70" s="37">
        <f t="shared" si="5"/>
        <v>19</v>
      </c>
      <c r="N70" s="64">
        <f t="shared" si="6"/>
        <v>0.72889766640678866</v>
      </c>
      <c r="O70" s="65">
        <f t="shared" si="7"/>
        <v>5.5017190000368456E-2</v>
      </c>
      <c r="P70" s="38">
        <f t="shared" si="8"/>
        <v>143277884</v>
      </c>
      <c r="R70" s="39">
        <f t="shared" si="9"/>
        <v>143277884</v>
      </c>
    </row>
    <row r="71" spans="1:18" x14ac:dyDescent="0.25">
      <c r="A71" s="36">
        <v>8107</v>
      </c>
      <c r="B71" s="37">
        <v>2</v>
      </c>
      <c r="C71" s="36" t="s">
        <v>481</v>
      </c>
      <c r="D71" s="59">
        <f>VLOOKUP($A71,INDICADORES!$A$5:$AB$350,D$19)</f>
        <v>1</v>
      </c>
      <c r="E71" s="59">
        <f>IF(A71=5201,0,VLOOKUP($A71,INDICADORES!$A$5:$AB$350,E$19))</f>
        <v>0.90682414698162728</v>
      </c>
      <c r="F71" s="59">
        <f>IF(A71=5201,0,VLOOKUP($A71,INDICADORES!$A$5:$AB$350,F$19))</f>
        <v>9.194891776834016E-2</v>
      </c>
      <c r="G71" s="59">
        <f>VLOOKUP($A71,INDICADORES!$A$5:$AB$350,G$19)</f>
        <v>1</v>
      </c>
      <c r="H71" s="59">
        <f>VLOOKUP($A71,INDICADORES!$A$5:$AB$350,H$19)</f>
        <v>0.92980000000000007</v>
      </c>
      <c r="I71" s="59">
        <f>VLOOKUP($A71,INDICADORES!$A$5:$AB$350,I$19)</f>
        <v>1</v>
      </c>
      <c r="J71" s="59">
        <f>VLOOKUP($A71,INDICADORES!$A$5:$AB$350,J$19)</f>
        <v>0.89747500000000002</v>
      </c>
      <c r="K71" s="59">
        <f t="shared" si="3"/>
        <v>0.7247194308856546</v>
      </c>
      <c r="L71" s="37">
        <f t="shared" si="10"/>
        <v>4</v>
      </c>
      <c r="M71" s="37">
        <f t="shared" si="5"/>
        <v>19</v>
      </c>
      <c r="N71" s="64">
        <f t="shared" si="6"/>
        <v>0.7247194308856546</v>
      </c>
      <c r="O71" s="65">
        <f t="shared" si="7"/>
        <v>5.4701816816824428E-2</v>
      </c>
      <c r="P71" s="38">
        <f t="shared" si="8"/>
        <v>142456577</v>
      </c>
      <c r="R71" s="39">
        <f t="shared" si="9"/>
        <v>142456577</v>
      </c>
    </row>
    <row r="72" spans="1:18" x14ac:dyDescent="0.25">
      <c r="A72" s="36">
        <v>10109</v>
      </c>
      <c r="B72" s="37">
        <v>2</v>
      </c>
      <c r="C72" s="36" t="s">
        <v>548</v>
      </c>
      <c r="D72" s="59">
        <f>VLOOKUP($A72,INDICADORES!$A$5:$AB$350,D$19)</f>
        <v>1</v>
      </c>
      <c r="E72" s="59">
        <f>IF(A72=5201,0,VLOOKUP($A72,INDICADORES!$A$5:$AB$350,E$19))</f>
        <v>0.838807325563796</v>
      </c>
      <c r="F72" s="59">
        <f>IF(A72=5201,0,VLOOKUP($A72,INDICADORES!$A$5:$AB$350,F$19))</f>
        <v>0.17939534138946159</v>
      </c>
      <c r="G72" s="59">
        <f>VLOOKUP($A72,INDICADORES!$A$5:$AB$350,G$19)</f>
        <v>1</v>
      </c>
      <c r="H72" s="59">
        <f>VLOOKUP($A72,INDICADORES!$A$5:$AB$350,H$19)</f>
        <v>0.95310000000000006</v>
      </c>
      <c r="I72" s="59">
        <f>VLOOKUP($A72,INDICADORES!$A$5:$AB$350,I$19)</f>
        <v>1</v>
      </c>
      <c r="J72" s="59">
        <f>VLOOKUP($A72,INDICADORES!$A$5:$AB$350,J$19)</f>
        <v>0.84525000000000006</v>
      </c>
      <c r="K72" s="59">
        <f t="shared" si="3"/>
        <v>0.72365889929469396</v>
      </c>
      <c r="L72" s="37">
        <f t="shared" si="10"/>
        <v>5</v>
      </c>
      <c r="M72" s="37">
        <f t="shared" si="5"/>
        <v>19</v>
      </c>
      <c r="N72" s="64">
        <f t="shared" si="6"/>
        <v>0.72365889929469396</v>
      </c>
      <c r="O72" s="65">
        <f t="shared" si="7"/>
        <v>5.4621767900864926E-2</v>
      </c>
      <c r="P72" s="38">
        <f t="shared" si="8"/>
        <v>142248111</v>
      </c>
      <c r="R72" s="39">
        <f t="shared" si="9"/>
        <v>142248111</v>
      </c>
    </row>
    <row r="73" spans="1:18" x14ac:dyDescent="0.25">
      <c r="A73" s="36">
        <v>10301</v>
      </c>
      <c r="B73" s="37">
        <v>2</v>
      </c>
      <c r="C73" s="36" t="s">
        <v>559</v>
      </c>
      <c r="D73" s="59">
        <f>VLOOKUP($A73,INDICADORES!$A$5:$AB$350,D$19)</f>
        <v>1</v>
      </c>
      <c r="E73" s="59">
        <f>IF(A73=5201,0,VLOOKUP($A73,INDICADORES!$A$5:$AB$350,E$19))</f>
        <v>0.82297780476286853</v>
      </c>
      <c r="F73" s="59">
        <f>IF(A73=5201,0,VLOOKUP($A73,INDICADORES!$A$5:$AB$350,F$19))</f>
        <v>0.12141817657760857</v>
      </c>
      <c r="G73" s="59">
        <f>VLOOKUP($A73,INDICADORES!$A$5:$AB$350,G$19)</f>
        <v>1</v>
      </c>
      <c r="H73" s="59">
        <f>VLOOKUP($A73,INDICADORES!$A$5:$AB$350,H$19)</f>
        <v>1</v>
      </c>
      <c r="I73" s="59">
        <f>VLOOKUP($A73,INDICADORES!$A$5:$AB$350,I$19)</f>
        <v>1</v>
      </c>
      <c r="J73" s="59">
        <f>VLOOKUP($A73,INDICADORES!$A$5:$AB$350,J$19)</f>
        <v>1</v>
      </c>
      <c r="K73" s="59">
        <f t="shared" si="3"/>
        <v>0.71839677581140626</v>
      </c>
      <c r="L73" s="37">
        <f t="shared" si="10"/>
        <v>6</v>
      </c>
      <c r="M73" s="37">
        <f t="shared" si="5"/>
        <v>19</v>
      </c>
      <c r="N73" s="64">
        <f t="shared" si="6"/>
        <v>0.71839677581140626</v>
      </c>
      <c r="O73" s="65">
        <f t="shared" si="7"/>
        <v>5.4224582862651527E-2</v>
      </c>
      <c r="P73" s="38">
        <f t="shared" si="8"/>
        <v>141213746</v>
      </c>
      <c r="R73" s="39">
        <f t="shared" si="9"/>
        <v>141213746</v>
      </c>
    </row>
    <row r="74" spans="1:18" x14ac:dyDescent="0.25">
      <c r="A74" s="36">
        <v>3101</v>
      </c>
      <c r="B74" s="37">
        <v>2</v>
      </c>
      <c r="C74" s="36" t="s">
        <v>351</v>
      </c>
      <c r="D74" s="59">
        <f>VLOOKUP($A74,INDICADORES!$A$5:$AB$350,D$19)</f>
        <v>1</v>
      </c>
      <c r="E74" s="59">
        <f>IF(A74=5201,0,VLOOKUP($A74,INDICADORES!$A$5:$AB$350,E$19))</f>
        <v>0.88332578160398734</v>
      </c>
      <c r="F74" s="59">
        <f>IF(A74=5201,0,VLOOKUP($A74,INDICADORES!$A$5:$AB$350,F$19))</f>
        <v>0.13137641289262558</v>
      </c>
      <c r="G74" s="59">
        <f>VLOOKUP($A74,INDICADORES!$A$5:$AB$350,G$19)</f>
        <v>1</v>
      </c>
      <c r="H74" s="59">
        <f>VLOOKUP($A74,INDICADORES!$A$5:$AB$350,H$19)</f>
        <v>0.8993000000000001</v>
      </c>
      <c r="I74" s="59">
        <f>VLOOKUP($A74,INDICADORES!$A$5:$AB$350,I$19)</f>
        <v>1</v>
      </c>
      <c r="J74" s="59">
        <f>VLOOKUP($A74,INDICADORES!$A$5:$AB$350,J$19)</f>
        <v>0.69775000000000009</v>
      </c>
      <c r="K74" s="59">
        <f t="shared" si="3"/>
        <v>0.71179062678455196</v>
      </c>
      <c r="L74" s="37">
        <f t="shared" si="10"/>
        <v>7</v>
      </c>
      <c r="M74" s="37">
        <f t="shared" si="5"/>
        <v>19</v>
      </c>
      <c r="N74" s="64">
        <f t="shared" si="6"/>
        <v>0.71179062678455196</v>
      </c>
      <c r="O74" s="65">
        <f t="shared" si="7"/>
        <v>5.3725950787215086E-2</v>
      </c>
      <c r="P74" s="38">
        <f t="shared" si="8"/>
        <v>139915189</v>
      </c>
      <c r="R74" s="39">
        <f t="shared" si="9"/>
        <v>139915189</v>
      </c>
    </row>
    <row r="75" spans="1:18" x14ac:dyDescent="0.25">
      <c r="A75" s="36">
        <v>5501</v>
      </c>
      <c r="B75" s="37">
        <v>2</v>
      </c>
      <c r="C75" s="36" t="s">
        <v>392</v>
      </c>
      <c r="D75" s="59">
        <f>VLOOKUP($A75,INDICADORES!$A$5:$AB$350,D$19)</f>
        <v>1</v>
      </c>
      <c r="E75" s="59">
        <f>IF(A75=5201,0,VLOOKUP($A75,INDICADORES!$A$5:$AB$350,E$19))</f>
        <v>0.85773732119635893</v>
      </c>
      <c r="F75" s="59">
        <f>IF(A75=5201,0,VLOOKUP($A75,INDICADORES!$A$5:$AB$350,F$19))</f>
        <v>0.13360252188004115</v>
      </c>
      <c r="G75" s="59">
        <f>VLOOKUP($A75,INDICADORES!$A$5:$AB$350,G$19)</f>
        <v>1</v>
      </c>
      <c r="H75" s="59">
        <f>VLOOKUP($A75,INDICADORES!$A$5:$AB$350,H$19)</f>
        <v>0.80969999999999998</v>
      </c>
      <c r="I75" s="59">
        <f>VLOOKUP($A75,INDICADORES!$A$5:$AB$350,I$19)</f>
        <v>1</v>
      </c>
      <c r="J75" s="59">
        <f>VLOOKUP($A75,INDICADORES!$A$5:$AB$350,J$19)</f>
        <v>1</v>
      </c>
      <c r="K75" s="59">
        <f t="shared" si="3"/>
        <v>0.70506369288873594</v>
      </c>
      <c r="L75" s="37">
        <f t="shared" si="10"/>
        <v>8</v>
      </c>
      <c r="M75" s="37">
        <f t="shared" si="5"/>
        <v>19</v>
      </c>
      <c r="N75" s="64">
        <f t="shared" si="6"/>
        <v>0.70506369288873594</v>
      </c>
      <c r="O75" s="65">
        <f t="shared" si="7"/>
        <v>5.3218201870840476E-2</v>
      </c>
      <c r="P75" s="38">
        <f t="shared" si="8"/>
        <v>138592890</v>
      </c>
      <c r="R75" s="39">
        <f t="shared" si="9"/>
        <v>138592890</v>
      </c>
    </row>
    <row r="76" spans="1:18" x14ac:dyDescent="0.25">
      <c r="A76" s="36">
        <v>5504</v>
      </c>
      <c r="B76" s="37">
        <v>2</v>
      </c>
      <c r="C76" s="36" t="s">
        <v>394</v>
      </c>
      <c r="D76" s="59">
        <f>VLOOKUP($A76,INDICADORES!$A$5:$AB$350,D$19)</f>
        <v>1</v>
      </c>
      <c r="E76" s="59">
        <f>IF(A76=5201,0,VLOOKUP($A76,INDICADORES!$A$5:$AB$350,E$19))</f>
        <v>0.82683307332293288</v>
      </c>
      <c r="F76" s="59">
        <f>IF(A76=5201,0,VLOOKUP($A76,INDICADORES!$A$5:$AB$350,F$19))</f>
        <v>0.18591177018288554</v>
      </c>
      <c r="G76" s="59">
        <f>VLOOKUP($A76,INDICADORES!$A$5:$AB$350,G$19)</f>
        <v>1</v>
      </c>
      <c r="H76" s="59">
        <f>VLOOKUP($A76,INDICADORES!$A$5:$AB$350,H$19)</f>
        <v>0.79139999999999999</v>
      </c>
      <c r="I76" s="59">
        <f>VLOOKUP($A76,INDICADORES!$A$5:$AB$350,I$19)</f>
        <v>0.99423580222229591</v>
      </c>
      <c r="J76" s="59">
        <f>VLOOKUP($A76,INDICADORES!$A$5:$AB$350,J$19)</f>
        <v>0.93484999999999996</v>
      </c>
      <c r="K76" s="59">
        <f t="shared" si="3"/>
        <v>0.70103380831986273</v>
      </c>
      <c r="L76" s="37">
        <f t="shared" si="10"/>
        <v>9</v>
      </c>
      <c r="M76" s="37">
        <f t="shared" si="5"/>
        <v>19</v>
      </c>
      <c r="N76" s="64">
        <f t="shared" si="6"/>
        <v>0.70103380831986273</v>
      </c>
      <c r="O76" s="65">
        <f t="shared" si="7"/>
        <v>5.2914026215980424E-2</v>
      </c>
      <c r="P76" s="38">
        <f t="shared" si="8"/>
        <v>137800744</v>
      </c>
      <c r="Q76" s="66"/>
      <c r="R76" s="39">
        <f t="shared" si="9"/>
        <v>137800744</v>
      </c>
    </row>
    <row r="77" spans="1:18" x14ac:dyDescent="0.25">
      <c r="A77" s="36">
        <v>13301</v>
      </c>
      <c r="B77" s="37">
        <v>2</v>
      </c>
      <c r="C77" s="36" t="s">
        <v>623</v>
      </c>
      <c r="D77" s="59">
        <f>VLOOKUP($A77,INDICADORES!$A$5:$AB$350,D$19)</f>
        <v>1</v>
      </c>
      <c r="E77" s="59">
        <f>IF(A77=5201,0,VLOOKUP($A77,INDICADORES!$A$5:$AB$350,E$19))</f>
        <v>0.66019644527595889</v>
      </c>
      <c r="F77" s="59">
        <f>IF(A77=5201,0,VLOOKUP($A77,INDICADORES!$A$5:$AB$350,F$19))</f>
        <v>0.27552031713994407</v>
      </c>
      <c r="G77" s="59">
        <f>VLOOKUP($A77,INDICADORES!$A$5:$AB$350,G$19)</f>
        <v>1</v>
      </c>
      <c r="H77" s="59">
        <f>VLOOKUP($A77,INDICADORES!$A$5:$AB$350,H$19)</f>
        <v>0.97920000000000007</v>
      </c>
      <c r="I77" s="59">
        <f>VLOOKUP($A77,INDICADORES!$A$5:$AB$350,I$19)</f>
        <v>1</v>
      </c>
      <c r="J77" s="59">
        <f>VLOOKUP($A77,INDICADORES!$A$5:$AB$350,J$19)</f>
        <v>1</v>
      </c>
      <c r="K77" s="59">
        <f t="shared" si="3"/>
        <v>0.69682883513157168</v>
      </c>
      <c r="L77" s="37">
        <f t="shared" si="10"/>
        <v>10</v>
      </c>
      <c r="M77" s="37">
        <f t="shared" si="5"/>
        <v>19</v>
      </c>
      <c r="N77" s="64">
        <f t="shared" si="6"/>
        <v>0.69682883513157168</v>
      </c>
      <c r="O77" s="65">
        <f t="shared" si="7"/>
        <v>5.2596634873534345E-2</v>
      </c>
      <c r="P77" s="38">
        <f t="shared" si="8"/>
        <v>136974182</v>
      </c>
      <c r="R77" s="39">
        <f t="shared" si="9"/>
        <v>136974182</v>
      </c>
    </row>
    <row r="78" spans="1:18" x14ac:dyDescent="0.25">
      <c r="A78" s="36">
        <v>10101</v>
      </c>
      <c r="B78" s="37">
        <v>2</v>
      </c>
      <c r="C78" s="36" t="s">
        <v>540</v>
      </c>
      <c r="D78" s="59">
        <f>VLOOKUP($A78,INDICADORES!$A$5:$AB$350,D$19)</f>
        <v>1</v>
      </c>
      <c r="E78" s="59">
        <f>IF(A78=5201,0,VLOOKUP($A78,INDICADORES!$A$5:$AB$350,E$19))</f>
        <v>0.73211757133662303</v>
      </c>
      <c r="F78" s="59">
        <f>IF(A78=5201,0,VLOOKUP($A78,INDICADORES!$A$5:$AB$350,F$19))</f>
        <v>0.15337930516122764</v>
      </c>
      <c r="G78" s="59">
        <f>VLOOKUP($A78,INDICADORES!$A$5:$AB$350,G$19)</f>
        <v>1</v>
      </c>
      <c r="H78" s="59">
        <f>VLOOKUP($A78,INDICADORES!$A$5:$AB$350,H$19)</f>
        <v>0.94840000000000002</v>
      </c>
      <c r="I78" s="59">
        <f>VLOOKUP($A78,INDICADORES!$A$5:$AB$350,I$19)</f>
        <v>0.99379029232355554</v>
      </c>
      <c r="J78" s="59">
        <f>VLOOKUP($A78,INDICADORES!$A$5:$AB$350,J$19)</f>
        <v>1</v>
      </c>
      <c r="K78" s="59">
        <f t="shared" si="3"/>
        <v>0.68653549087430266</v>
      </c>
      <c r="L78" s="37">
        <f t="shared" si="10"/>
        <v>11</v>
      </c>
      <c r="M78" s="37">
        <f t="shared" si="5"/>
        <v>19</v>
      </c>
      <c r="N78" s="64">
        <f t="shared" si="6"/>
        <v>0.68653549087430266</v>
      </c>
      <c r="O78" s="65">
        <f t="shared" si="7"/>
        <v>5.1819693331749628E-2</v>
      </c>
      <c r="P78" s="38">
        <f t="shared" si="8"/>
        <v>134950840</v>
      </c>
      <c r="R78" s="39">
        <f t="shared" si="9"/>
        <v>134950840</v>
      </c>
    </row>
    <row r="79" spans="1:18" x14ac:dyDescent="0.25">
      <c r="A79" s="36">
        <v>14101</v>
      </c>
      <c r="B79" s="37">
        <v>2</v>
      </c>
      <c r="C79" s="36" t="s">
        <v>645</v>
      </c>
      <c r="D79" s="59">
        <f>VLOOKUP($A79,INDICADORES!$A$5:$AB$350,D$19)</f>
        <v>1</v>
      </c>
      <c r="E79" s="59">
        <f>IF(A79=5201,0,VLOOKUP($A79,INDICADORES!$A$5:$AB$350,E$19))</f>
        <v>0.81961497650447168</v>
      </c>
      <c r="F79" s="59">
        <f>IF(A79=5201,0,VLOOKUP($A79,INDICADORES!$A$5:$AB$350,F$19))</f>
        <v>9.2768696606664827E-2</v>
      </c>
      <c r="G79" s="59">
        <f>VLOOKUP($A79,INDICADORES!$A$5:$AB$350,G$19)</f>
        <v>1</v>
      </c>
      <c r="H79" s="59">
        <f>VLOOKUP($A79,INDICADORES!$A$5:$AB$350,H$19)</f>
        <v>0.81849999999999989</v>
      </c>
      <c r="I79" s="59">
        <f>VLOOKUP($A79,INDICADORES!$A$5:$AB$350,I$19)</f>
        <v>1</v>
      </c>
      <c r="J79" s="59">
        <f>VLOOKUP($A79,INDICADORES!$A$5:$AB$350,J$19)</f>
        <v>0.96297500000000003</v>
      </c>
      <c r="K79" s="59">
        <f t="shared" si="3"/>
        <v>0.68098116592823121</v>
      </c>
      <c r="L79" s="37">
        <f t="shared" si="10"/>
        <v>12</v>
      </c>
      <c r="M79" s="37">
        <f t="shared" si="5"/>
        <v>19</v>
      </c>
      <c r="N79" s="64">
        <f t="shared" si="6"/>
        <v>0.68098116592823121</v>
      </c>
      <c r="O79" s="65">
        <f t="shared" si="7"/>
        <v>5.1400452929474483E-2</v>
      </c>
      <c r="P79" s="38">
        <f t="shared" si="8"/>
        <v>133859038</v>
      </c>
      <c r="R79" s="39">
        <f t="shared" si="9"/>
        <v>133859038</v>
      </c>
    </row>
    <row r="80" spans="1:18" x14ac:dyDescent="0.25">
      <c r="A80" s="36">
        <v>4102</v>
      </c>
      <c r="B80" s="37">
        <v>2</v>
      </c>
      <c r="C80" s="36" t="s">
        <v>360</v>
      </c>
      <c r="D80" s="59">
        <f>VLOOKUP($A80,INDICADORES!$A$5:$AB$350,D$19)</f>
        <v>1</v>
      </c>
      <c r="E80" s="59">
        <f>IF(A80=5201,0,VLOOKUP($A80,INDICADORES!$A$5:$AB$350,E$19))</f>
        <v>0.73173733079762837</v>
      </c>
      <c r="F80" s="59">
        <f>IF(A80=5201,0,VLOOKUP($A80,INDICADORES!$A$5:$AB$350,F$19))</f>
        <v>0.10792646279813685</v>
      </c>
      <c r="G80" s="59">
        <f>VLOOKUP($A80,INDICADORES!$A$5:$AB$350,G$19)</f>
        <v>1</v>
      </c>
      <c r="H80" s="59">
        <f>VLOOKUP($A80,INDICADORES!$A$5:$AB$350,H$19)</f>
        <v>0.97989999999999999</v>
      </c>
      <c r="I80" s="59">
        <f>VLOOKUP($A80,INDICADORES!$A$5:$AB$350,I$19)</f>
        <v>0.98482283354424682</v>
      </c>
      <c r="J80" s="59">
        <f>VLOOKUP($A80,INDICADORES!$A$5:$AB$350,J$19)</f>
        <v>1</v>
      </c>
      <c r="K80" s="59">
        <f t="shared" si="3"/>
        <v>0.67931582315591654</v>
      </c>
      <c r="L80" s="37">
        <f t="shared" si="10"/>
        <v>13</v>
      </c>
      <c r="M80" s="37">
        <f t="shared" si="5"/>
        <v>19</v>
      </c>
      <c r="N80" s="64">
        <f t="shared" si="6"/>
        <v>0.67931582315591654</v>
      </c>
      <c r="O80" s="65">
        <f t="shared" si="7"/>
        <v>5.1274752870408793E-2</v>
      </c>
      <c r="P80" s="38">
        <f t="shared" si="8"/>
        <v>133531686</v>
      </c>
      <c r="R80" s="39">
        <f t="shared" si="9"/>
        <v>133531686</v>
      </c>
    </row>
    <row r="81" spans="1:19" x14ac:dyDescent="0.25">
      <c r="A81" s="36">
        <v>16101</v>
      </c>
      <c r="B81" s="37">
        <v>2</v>
      </c>
      <c r="C81" s="36" t="s">
        <v>658</v>
      </c>
      <c r="D81" s="59">
        <f>VLOOKUP($A81,INDICADORES!$A$5:$AB$350,D$19)</f>
        <v>1</v>
      </c>
      <c r="E81" s="59">
        <f>IF(A81=5201,0,VLOOKUP($A81,INDICADORES!$A$5:$AB$350,E$19))</f>
        <v>0.75674452290421867</v>
      </c>
      <c r="F81" s="59">
        <f>IF(A81=5201,0,VLOOKUP($A81,INDICADORES!$A$5:$AB$350,F$19))</f>
        <v>0.13203496624817052</v>
      </c>
      <c r="G81" s="59">
        <f>VLOOKUP($A81,INDICADORES!$A$5:$AB$350,G$19)</f>
        <v>1</v>
      </c>
      <c r="H81" s="59">
        <f>VLOOKUP($A81,INDICADORES!$A$5:$AB$350,H$19)</f>
        <v>0.84519999999999995</v>
      </c>
      <c r="I81" s="59">
        <f>VLOOKUP($A81,INDICADORES!$A$5:$AB$350,I$19)</f>
        <v>1</v>
      </c>
      <c r="J81" s="59">
        <f>VLOOKUP($A81,INDICADORES!$A$5:$AB$350,J$19)</f>
        <v>1</v>
      </c>
      <c r="K81" s="59">
        <f t="shared" si="3"/>
        <v>0.67464932457851923</v>
      </c>
      <c r="L81" s="37">
        <f t="shared" si="10"/>
        <v>14</v>
      </c>
      <c r="M81" s="37">
        <f t="shared" si="5"/>
        <v>19</v>
      </c>
      <c r="N81" s="64">
        <f t="shared" si="6"/>
        <v>0.67464932457851923</v>
      </c>
      <c r="O81" s="65">
        <f t="shared" si="7"/>
        <v>5.0922525595303435E-2</v>
      </c>
      <c r="P81" s="38">
        <f t="shared" si="8"/>
        <v>132614402</v>
      </c>
      <c r="R81" s="39">
        <f t="shared" si="9"/>
        <v>132614402</v>
      </c>
    </row>
    <row r="82" spans="1:19" x14ac:dyDescent="0.25">
      <c r="A82" s="36">
        <v>13202</v>
      </c>
      <c r="B82" s="37">
        <v>2</v>
      </c>
      <c r="C82" s="36" t="s">
        <v>621</v>
      </c>
      <c r="D82" s="59">
        <f>VLOOKUP($A82,INDICADORES!$A$5:$AB$350,D$19)</f>
        <v>1</v>
      </c>
      <c r="E82" s="59">
        <f>IF(A82=5201,0,VLOOKUP($A82,INDICADORES!$A$5:$AB$350,E$19))</f>
        <v>0.68950111690245719</v>
      </c>
      <c r="F82" s="59">
        <f>IF(A82=5201,0,VLOOKUP($A82,INDICADORES!$A$5:$AB$350,F$19))</f>
        <v>0.18652035277696433</v>
      </c>
      <c r="G82" s="59">
        <f>VLOOKUP($A82,INDICADORES!$A$5:$AB$350,G$19)</f>
        <v>1</v>
      </c>
      <c r="H82" s="59">
        <f>VLOOKUP($A82,INDICADORES!$A$5:$AB$350,H$19)</f>
        <v>0.9133</v>
      </c>
      <c r="I82" s="59">
        <f>VLOOKUP($A82,INDICADORES!$A$5:$AB$350,I$19)</f>
        <v>1</v>
      </c>
      <c r="J82" s="59">
        <f>VLOOKUP($A82,INDICADORES!$A$5:$AB$350,J$19)</f>
        <v>0.949075</v>
      </c>
      <c r="K82" s="59">
        <f t="shared" si="3"/>
        <v>0.67240422911010111</v>
      </c>
      <c r="L82" s="37">
        <f t="shared" si="10"/>
        <v>15</v>
      </c>
      <c r="M82" s="37">
        <f t="shared" si="5"/>
        <v>19</v>
      </c>
      <c r="N82" s="64">
        <f t="shared" si="6"/>
        <v>0.67240422911010111</v>
      </c>
      <c r="O82" s="65">
        <f t="shared" si="7"/>
        <v>5.0753065807396816E-2</v>
      </c>
      <c r="P82" s="38">
        <f t="shared" si="8"/>
        <v>132173088</v>
      </c>
      <c r="R82" s="39">
        <f t="shared" si="9"/>
        <v>132173088</v>
      </c>
    </row>
    <row r="83" spans="1:19" x14ac:dyDescent="0.25">
      <c r="A83" s="36">
        <v>5103</v>
      </c>
      <c r="B83" s="37">
        <v>2</v>
      </c>
      <c r="C83" s="36" t="s">
        <v>377</v>
      </c>
      <c r="D83" s="59">
        <f>VLOOKUP($A83,INDICADORES!$A$5:$AB$350,D$19)</f>
        <v>1</v>
      </c>
      <c r="E83" s="59">
        <f>IF(A83=5201,0,VLOOKUP($A83,INDICADORES!$A$5:$AB$350,E$19))</f>
        <v>0.68803333994840243</v>
      </c>
      <c r="F83" s="59">
        <f>IF(A83=5201,0,VLOOKUP($A83,INDICADORES!$A$5:$AB$350,F$19))</f>
        <v>0.16448266446027518</v>
      </c>
      <c r="G83" s="59">
        <f>VLOOKUP($A83,INDICADORES!$A$5:$AB$350,G$19)</f>
        <v>1</v>
      </c>
      <c r="H83" s="59">
        <f>VLOOKUP($A83,INDICADORES!$A$5:$AB$350,H$19)</f>
        <v>0.92449999999999999</v>
      </c>
      <c r="I83" s="59">
        <f>VLOOKUP($A83,INDICADORES!$A$5:$AB$350,I$19)</f>
        <v>0.99970681401877282</v>
      </c>
      <c r="J83" s="59">
        <f>VLOOKUP($A83,INDICADORES!$A$5:$AB$350,J$19)</f>
        <v>1</v>
      </c>
      <c r="K83" s="59">
        <f t="shared" si="3"/>
        <v>0.67059267579794835</v>
      </c>
      <c r="L83" s="37">
        <f t="shared" si="10"/>
        <v>16</v>
      </c>
      <c r="M83" s="37">
        <f t="shared" si="5"/>
        <v>19</v>
      </c>
      <c r="N83" s="64">
        <f t="shared" si="6"/>
        <v>0.67059267579794835</v>
      </c>
      <c r="O83" s="65">
        <f t="shared" si="7"/>
        <v>5.0616329777959615E-2</v>
      </c>
      <c r="P83" s="38">
        <f t="shared" si="8"/>
        <v>131816995</v>
      </c>
      <c r="R83" s="39">
        <f t="shared" si="9"/>
        <v>131816995</v>
      </c>
    </row>
    <row r="84" spans="1:19" x14ac:dyDescent="0.25">
      <c r="A84" s="36">
        <v>6108</v>
      </c>
      <c r="B84" s="37">
        <v>2</v>
      </c>
      <c r="C84" s="36" t="s">
        <v>419</v>
      </c>
      <c r="D84" s="59">
        <f>VLOOKUP($A84,INDICADORES!$A$5:$AB$350,D$19)</f>
        <v>1</v>
      </c>
      <c r="E84" s="59">
        <f>IF(A84=5201,0,VLOOKUP($A84,INDICADORES!$A$5:$AB$350,E$19))</f>
        <v>0.7117566954153427</v>
      </c>
      <c r="F84" s="59">
        <f>IF(A84=5201,0,VLOOKUP($A84,INDICADORES!$A$5:$AB$350,F$19))</f>
        <v>0.16625670497201658</v>
      </c>
      <c r="G84" s="59">
        <f>VLOOKUP($A84,INDICADORES!$A$5:$AB$350,G$19)</f>
        <v>1</v>
      </c>
      <c r="H84" s="59">
        <f>VLOOKUP($A84,INDICADORES!$A$5:$AB$350,H$19)</f>
        <v>0.81510000000000005</v>
      </c>
      <c r="I84" s="59">
        <f>VLOOKUP($A84,INDICADORES!$A$5:$AB$350,I$19)</f>
        <v>1</v>
      </c>
      <c r="J84" s="59">
        <f>VLOOKUP($A84,INDICADORES!$A$5:$AB$350,J$19)</f>
        <v>1</v>
      </c>
      <c r="K84" s="59">
        <f t="shared" si="3"/>
        <v>0.66294401963837413</v>
      </c>
      <c r="L84" s="37">
        <f t="shared" si="10"/>
        <v>17</v>
      </c>
      <c r="M84" s="37">
        <f t="shared" si="5"/>
        <v>19</v>
      </c>
      <c r="N84" s="64">
        <f t="shared" si="6"/>
        <v>0.66294401963837413</v>
      </c>
      <c r="O84" s="65">
        <f t="shared" si="7"/>
        <v>5.0039009272526774E-2</v>
      </c>
      <c r="P84" s="38">
        <f t="shared" si="8"/>
        <v>130313514</v>
      </c>
      <c r="R84" s="39">
        <f t="shared" si="9"/>
        <v>130313514</v>
      </c>
    </row>
    <row r="85" spans="1:19" x14ac:dyDescent="0.25">
      <c r="A85" s="36">
        <v>5603</v>
      </c>
      <c r="B85" s="37">
        <v>2</v>
      </c>
      <c r="C85" s="36" t="s">
        <v>398</v>
      </c>
      <c r="D85" s="59">
        <f>VLOOKUP($A85,INDICADORES!$A$5:$AB$350,D$19)</f>
        <v>1</v>
      </c>
      <c r="E85" s="59">
        <f>IF(A85=5201,0,VLOOKUP($A85,INDICADORES!$A$5:$AB$350,E$19))</f>
        <v>0.88568637029799702</v>
      </c>
      <c r="F85" s="59">
        <f>IF(A85=5201,0,VLOOKUP($A85,INDICADORES!$A$5:$AB$350,F$19))</f>
        <v>5.045450348038593E-2</v>
      </c>
      <c r="G85" s="59">
        <f>VLOOKUP($A85,INDICADORES!$A$5:$AB$350,G$19)</f>
        <v>1</v>
      </c>
      <c r="H85" s="59">
        <f>VLOOKUP($A85,INDICADORES!$A$5:$AB$350,H$19)</f>
        <v>0.58860000000000001</v>
      </c>
      <c r="I85" s="59">
        <f>VLOOKUP($A85,INDICADORES!$A$5:$AB$350,I$19)</f>
        <v>1</v>
      </c>
      <c r="J85" s="59">
        <f>VLOOKUP($A85,INDICADORES!$A$5:$AB$350,J$19)</f>
        <v>1</v>
      </c>
      <c r="K85" s="59">
        <f t="shared" ref="K85:K148" si="11">IF(D85=0,0,IF(A85=5201,SUMPRODUCT(E85:J85,$E$15:$J$15),SUMPRODUCT(E85:J85,$E$16:$J$16)))</f>
        <v>0.6608938554743955</v>
      </c>
      <c r="L85" s="37">
        <f t="shared" si="10"/>
        <v>18</v>
      </c>
      <c r="M85" s="37">
        <f t="shared" ref="M85:M148" si="12">VLOOKUP(B85,$B$4:$E$9,4)</f>
        <v>19</v>
      </c>
      <c r="N85" s="64">
        <f t="shared" ref="N85:N148" si="13">IF(L85&lt;=M85,K85,0)</f>
        <v>0.6608938554743955</v>
      </c>
      <c r="O85" s="65">
        <f t="shared" ref="O85:O148" si="14">N85/VLOOKUP(B85,$B$4:$F$9,5,0)</f>
        <v>4.9884262897912084E-2</v>
      </c>
      <c r="P85" s="38">
        <f t="shared" ref="P85:P148" si="15">ROUND(O85*VLOOKUP(B85,$B$4:$F$9,3,0),0)</f>
        <v>129910518</v>
      </c>
      <c r="Q85" s="66">
        <f>+D6</f>
        <v>2604238500</v>
      </c>
      <c r="R85" s="39">
        <f t="shared" si="9"/>
        <v>129910518</v>
      </c>
      <c r="S85" s="66">
        <f>+S86-Q85</f>
        <v>0</v>
      </c>
    </row>
    <row r="86" spans="1:19" x14ac:dyDescent="0.25">
      <c r="A86" s="36">
        <v>5601</v>
      </c>
      <c r="B86" s="37">
        <v>2</v>
      </c>
      <c r="C86" s="36" t="s">
        <v>396</v>
      </c>
      <c r="D86" s="59">
        <f>VLOOKUP($A86,INDICADORES!$A$5:$AB$350,D$19)</f>
        <v>1</v>
      </c>
      <c r="E86" s="59">
        <f>IF(A86=5201,0,VLOOKUP($A86,INDICADORES!$A$5:$AB$350,E$19))</f>
        <v>0.87202445948897134</v>
      </c>
      <c r="F86" s="59">
        <f>IF(A86=5201,0,VLOOKUP($A86,INDICADORES!$A$5:$AB$350,F$19))</f>
        <v>0.10786239666056617</v>
      </c>
      <c r="G86" s="59">
        <f>VLOOKUP($A86,INDICADORES!$A$5:$AB$350,G$19)</f>
        <v>1</v>
      </c>
      <c r="H86" s="59">
        <f>VLOOKUP($A86,INDICADORES!$A$5:$AB$350,H$19)</f>
        <v>0.46639999999999998</v>
      </c>
      <c r="I86" s="59">
        <f>VLOOKUP($A86,INDICADORES!$A$5:$AB$350,I$19)</f>
        <v>0.98930655081777663</v>
      </c>
      <c r="J86" s="59">
        <f>VLOOKUP($A86,INDICADORES!$A$5:$AB$350,J$19)</f>
        <v>1</v>
      </c>
      <c r="K86" s="59">
        <f t="shared" si="11"/>
        <v>0.65159948752717034</v>
      </c>
      <c r="L86" s="37">
        <f t="shared" si="10"/>
        <v>19</v>
      </c>
      <c r="M86" s="37">
        <f t="shared" si="12"/>
        <v>19</v>
      </c>
      <c r="N86" s="64">
        <f t="shared" si="13"/>
        <v>0.65159948752717034</v>
      </c>
      <c r="O86" s="65">
        <f t="shared" si="14"/>
        <v>4.9182724079978153E-2</v>
      </c>
      <c r="P86" s="38">
        <f t="shared" si="15"/>
        <v>128083544</v>
      </c>
      <c r="Q86" s="66">
        <f>SUM(P68:P86)</f>
        <v>2604238498</v>
      </c>
      <c r="R86" s="39">
        <f>+P86+2</f>
        <v>128083546</v>
      </c>
      <c r="S86" s="66">
        <f>SUM(R68:R86)</f>
        <v>2604238500</v>
      </c>
    </row>
    <row r="87" spans="1:19" x14ac:dyDescent="0.25">
      <c r="A87" s="36">
        <v>8301</v>
      </c>
      <c r="B87" s="37">
        <v>2</v>
      </c>
      <c r="C87" s="36" t="s">
        <v>492</v>
      </c>
      <c r="D87" s="59">
        <f>VLOOKUP($A87,INDICADORES!$A$5:$AB$350,D$19)</f>
        <v>1</v>
      </c>
      <c r="E87" s="59">
        <f>IF(A87=5201,0,VLOOKUP($A87,INDICADORES!$A$5:$AB$350,E$19))</f>
        <v>0.71522018455787872</v>
      </c>
      <c r="F87" s="59">
        <f>IF(A87=5201,0,VLOOKUP($A87,INDICADORES!$A$5:$AB$350,F$19))</f>
        <v>0.10656455575612846</v>
      </c>
      <c r="G87" s="59">
        <f>VLOOKUP($A87,INDICADORES!$A$5:$AB$350,G$19)</f>
        <v>1</v>
      </c>
      <c r="H87" s="59">
        <f>VLOOKUP($A87,INDICADORES!$A$5:$AB$350,H$19)</f>
        <v>0.81200000000000006</v>
      </c>
      <c r="I87" s="59">
        <f>VLOOKUP($A87,INDICADORES!$A$5:$AB$350,I$19)</f>
        <v>1</v>
      </c>
      <c r="J87" s="59">
        <f>VLOOKUP($A87,INDICADORES!$A$5:$AB$350,J$19)</f>
        <v>1</v>
      </c>
      <c r="K87" s="59">
        <f t="shared" si="11"/>
        <v>0.64876820353428977</v>
      </c>
      <c r="L87" s="37">
        <f t="shared" si="10"/>
        <v>20</v>
      </c>
      <c r="M87" s="37">
        <f t="shared" si="12"/>
        <v>19</v>
      </c>
      <c r="N87" s="64">
        <f t="shared" si="13"/>
        <v>0</v>
      </c>
      <c r="O87" s="65">
        <f t="shared" si="14"/>
        <v>0</v>
      </c>
      <c r="P87" s="38">
        <f t="shared" si="15"/>
        <v>0</v>
      </c>
      <c r="R87" s="39">
        <f t="shared" ref="R87:R149" si="16">+P87</f>
        <v>0</v>
      </c>
    </row>
    <row r="88" spans="1:19" x14ac:dyDescent="0.25">
      <c r="A88" s="36">
        <v>1101</v>
      </c>
      <c r="B88" s="37">
        <v>2</v>
      </c>
      <c r="C88" s="36" t="s">
        <v>338</v>
      </c>
      <c r="D88" s="59">
        <f>VLOOKUP($A88,INDICADORES!$A$5:$AB$350,D$19)</f>
        <v>1</v>
      </c>
      <c r="E88" s="59">
        <f>IF(A88=5201,0,VLOOKUP($A88,INDICADORES!$A$5:$AB$350,E$19))</f>
        <v>0.71973512034577103</v>
      </c>
      <c r="F88" s="59">
        <f>IF(A88=5201,0,VLOOKUP($A88,INDICADORES!$A$5:$AB$350,F$19))</f>
        <v>0.19382059558379464</v>
      </c>
      <c r="G88" s="59">
        <f>VLOOKUP($A88,INDICADORES!$A$5:$AB$350,G$19)</f>
        <v>1</v>
      </c>
      <c r="H88" s="59">
        <f>VLOOKUP($A88,INDICADORES!$A$5:$AB$350,H$19)</f>
        <v>0.64500000000000002</v>
      </c>
      <c r="I88" s="59">
        <f>VLOOKUP($A88,INDICADORES!$A$5:$AB$350,I$19)</f>
        <v>1</v>
      </c>
      <c r="J88" s="59">
        <f>VLOOKUP($A88,INDICADORES!$A$5:$AB$350,J$19)</f>
        <v>1</v>
      </c>
      <c r="K88" s="59">
        <f t="shared" si="11"/>
        <v>0.64711244101696863</v>
      </c>
      <c r="L88" s="37">
        <f t="shared" si="10"/>
        <v>21</v>
      </c>
      <c r="M88" s="37">
        <f t="shared" si="12"/>
        <v>19</v>
      </c>
      <c r="N88" s="64">
        <f t="shared" si="13"/>
        <v>0</v>
      </c>
      <c r="O88" s="65">
        <f t="shared" si="14"/>
        <v>0</v>
      </c>
      <c r="P88" s="38">
        <f t="shared" si="15"/>
        <v>0</v>
      </c>
      <c r="R88" s="39">
        <f t="shared" si="16"/>
        <v>0</v>
      </c>
    </row>
    <row r="89" spans="1:19" x14ac:dyDescent="0.25">
      <c r="A89" s="36">
        <v>16103</v>
      </c>
      <c r="B89" s="37">
        <v>2</v>
      </c>
      <c r="C89" s="36" t="s">
        <v>663</v>
      </c>
      <c r="D89" s="64">
        <f>VLOOKUP($A89,INDICADORES!$A$5:$AB$350,D$19)</f>
        <v>1</v>
      </c>
      <c r="E89" s="64">
        <f>IF(A89=5201,0,VLOOKUP($A89,INDICADORES!$A$5:$AB$350,E$19))</f>
        <v>0.71018518518518514</v>
      </c>
      <c r="F89" s="64">
        <f>IF(A89=5201,0,VLOOKUP($A89,INDICADORES!$A$5:$AB$350,F$19))</f>
        <v>0.11027722242807265</v>
      </c>
      <c r="G89" s="64">
        <f>VLOOKUP($A89,INDICADORES!$A$5:$AB$350,G$19)</f>
        <v>1</v>
      </c>
      <c r="H89" s="64">
        <f>VLOOKUP($A89,INDICADORES!$A$5:$AB$350,H$19)</f>
        <v>0.79400000000000004</v>
      </c>
      <c r="I89" s="64">
        <f>VLOOKUP($A89,INDICADORES!$A$5:$AB$350,I$19)</f>
        <v>1</v>
      </c>
      <c r="J89" s="64">
        <f>VLOOKUP($A89,INDICADORES!$A$5:$AB$350,J$19)</f>
        <v>0.98412499999999992</v>
      </c>
      <c r="K89" s="59">
        <f t="shared" si="11"/>
        <v>0.644440370421833</v>
      </c>
      <c r="L89" s="37">
        <f t="shared" si="10"/>
        <v>22</v>
      </c>
      <c r="M89" s="37">
        <f t="shared" si="12"/>
        <v>19</v>
      </c>
      <c r="N89" s="64">
        <f t="shared" si="13"/>
        <v>0</v>
      </c>
      <c r="O89" s="65">
        <f t="shared" si="14"/>
        <v>0</v>
      </c>
      <c r="P89" s="38">
        <f t="shared" si="15"/>
        <v>0</v>
      </c>
      <c r="R89" s="39">
        <f t="shared" si="16"/>
        <v>0</v>
      </c>
    </row>
    <row r="90" spans="1:19" x14ac:dyDescent="0.25">
      <c r="A90" s="36">
        <v>11101</v>
      </c>
      <c r="B90" s="37">
        <v>2</v>
      </c>
      <c r="C90" s="36" t="s">
        <v>579</v>
      </c>
      <c r="D90" s="59">
        <f>VLOOKUP($A90,INDICADORES!$A$5:$AB$350,D$19)</f>
        <v>1</v>
      </c>
      <c r="E90" s="59">
        <f>IF(A90=5201,0,VLOOKUP($A90,INDICADORES!$A$5:$AB$350,E$19))</f>
        <v>0.72633212622866017</v>
      </c>
      <c r="F90" s="59">
        <f>IF(A90=5201,0,VLOOKUP($A90,INDICADORES!$A$5:$AB$350,F$19))</f>
        <v>8.7136117956404135E-2</v>
      </c>
      <c r="G90" s="59">
        <f>VLOOKUP($A90,INDICADORES!$A$5:$AB$350,G$19)</f>
        <v>1</v>
      </c>
      <c r="H90" s="59">
        <f>VLOOKUP($A90,INDICADORES!$A$5:$AB$350,H$19)</f>
        <v>0.78359999999999996</v>
      </c>
      <c r="I90" s="59">
        <f>VLOOKUP($A90,INDICADORES!$A$5:$AB$350,I$19)</f>
        <v>1</v>
      </c>
      <c r="J90" s="59">
        <f>VLOOKUP($A90,INDICADORES!$A$5:$AB$350,J$19)</f>
        <v>1</v>
      </c>
      <c r="K90" s="59">
        <f t="shared" si="11"/>
        <v>0.64354027366913213</v>
      </c>
      <c r="L90" s="37">
        <f t="shared" si="10"/>
        <v>23</v>
      </c>
      <c r="M90" s="37">
        <f t="shared" si="12"/>
        <v>19</v>
      </c>
      <c r="N90" s="64">
        <f t="shared" si="13"/>
        <v>0</v>
      </c>
      <c r="O90" s="65">
        <f t="shared" si="14"/>
        <v>0</v>
      </c>
      <c r="P90" s="38">
        <f t="shared" si="15"/>
        <v>0</v>
      </c>
      <c r="R90" s="39">
        <f t="shared" si="16"/>
        <v>0</v>
      </c>
    </row>
    <row r="91" spans="1:19" x14ac:dyDescent="0.25">
      <c r="A91" s="36">
        <v>1107</v>
      </c>
      <c r="B91" s="37">
        <v>2</v>
      </c>
      <c r="C91" s="36" t="s">
        <v>335</v>
      </c>
      <c r="D91" s="59">
        <f>VLOOKUP($A91,INDICADORES!$A$5:$AB$350,D$19)</f>
        <v>1</v>
      </c>
      <c r="E91" s="59">
        <f>IF(A91=5201,0,VLOOKUP($A91,INDICADORES!$A$5:$AB$350,E$19))</f>
        <v>0.57649667405764971</v>
      </c>
      <c r="F91" s="59">
        <f>IF(A91=5201,0,VLOOKUP($A91,INDICADORES!$A$5:$AB$350,F$19))</f>
        <v>6.5140013686168771E-2</v>
      </c>
      <c r="G91" s="59">
        <f>VLOOKUP($A91,INDICADORES!$A$5:$AB$350,G$19)</f>
        <v>1</v>
      </c>
      <c r="H91" s="59">
        <f>VLOOKUP($A91,INDICADORES!$A$5:$AB$350,H$19)</f>
        <v>0.71109999999999995</v>
      </c>
      <c r="I91" s="59">
        <f>VLOOKUP($A91,INDICADORES!$A$5:$AB$350,I$19)</f>
        <v>1</v>
      </c>
      <c r="J91" s="59">
        <f>VLOOKUP($A91,INDICADORES!$A$5:$AB$350,J$19)</f>
        <v>1</v>
      </c>
      <c r="K91" s="59">
        <f t="shared" si="11"/>
        <v>0.57472383934171967</v>
      </c>
      <c r="L91" s="37">
        <f t="shared" si="10"/>
        <v>24</v>
      </c>
      <c r="M91" s="37">
        <f t="shared" si="12"/>
        <v>19</v>
      </c>
      <c r="N91" s="64">
        <f t="shared" si="13"/>
        <v>0</v>
      </c>
      <c r="O91" s="65">
        <f t="shared" si="14"/>
        <v>0</v>
      </c>
      <c r="P91" s="38">
        <f t="shared" si="15"/>
        <v>0</v>
      </c>
      <c r="R91" s="39">
        <f t="shared" si="16"/>
        <v>0</v>
      </c>
    </row>
    <row r="92" spans="1:19" x14ac:dyDescent="0.25">
      <c r="A92" s="36">
        <v>5502</v>
      </c>
      <c r="B92" s="37">
        <v>2</v>
      </c>
      <c r="C92" s="36" t="s">
        <v>374</v>
      </c>
      <c r="D92" s="59">
        <f>VLOOKUP($A92,INDICADORES!$A$5:$AB$350,D$19)</f>
        <v>1</v>
      </c>
      <c r="E92" s="59">
        <f>IF(A92=5201,0,VLOOKUP($A92,INDICADORES!$A$5:$AB$350,E$19))</f>
        <v>0.56725567976920299</v>
      </c>
      <c r="F92" s="59">
        <f>IF(A92=5201,0,VLOOKUP($A92,INDICADORES!$A$5:$AB$350,F$19))</f>
        <v>9.9455144049582833E-2</v>
      </c>
      <c r="G92" s="59">
        <f>VLOOKUP($A92,INDICADORES!$A$5:$AB$350,G$19)</f>
        <v>1</v>
      </c>
      <c r="H92" s="59">
        <f>VLOOKUP($A92,INDICADORES!$A$5:$AB$350,H$19)</f>
        <v>0.55689999999999995</v>
      </c>
      <c r="I92" s="59">
        <f>VLOOKUP($A92,INDICADORES!$A$5:$AB$350,I$19)</f>
        <v>1</v>
      </c>
      <c r="J92" s="59">
        <f>VLOOKUP($A92,INDICADORES!$A$5:$AB$350,J$19)</f>
        <v>1</v>
      </c>
      <c r="K92" s="59">
        <f t="shared" si="11"/>
        <v>0.55693827393161677</v>
      </c>
      <c r="L92" s="37">
        <f t="shared" si="10"/>
        <v>25</v>
      </c>
      <c r="M92" s="37">
        <f t="shared" si="12"/>
        <v>19</v>
      </c>
      <c r="N92" s="64">
        <f t="shared" si="13"/>
        <v>0</v>
      </c>
      <c r="O92" s="65">
        <f t="shared" si="14"/>
        <v>0</v>
      </c>
      <c r="P92" s="38">
        <f t="shared" si="15"/>
        <v>0</v>
      </c>
      <c r="R92" s="39">
        <f t="shared" si="16"/>
        <v>0</v>
      </c>
    </row>
    <row r="93" spans="1:19" x14ac:dyDescent="0.25">
      <c r="A93" s="36">
        <v>13604</v>
      </c>
      <c r="B93" s="37">
        <v>2</v>
      </c>
      <c r="C93" s="36" t="s">
        <v>638</v>
      </c>
      <c r="D93" s="59">
        <f>VLOOKUP($A93,INDICADORES!$A$5:$AB$350,D$19)</f>
        <v>1</v>
      </c>
      <c r="E93" s="59">
        <f>IF(A93=5201,0,VLOOKUP($A93,INDICADORES!$A$5:$AB$350,E$19))</f>
        <v>0</v>
      </c>
      <c r="F93" s="59">
        <f>IF(A93=5201,0,VLOOKUP($A93,INDICADORES!$A$5:$AB$350,F$19))</f>
        <v>0.12296569262207134</v>
      </c>
      <c r="G93" s="59">
        <f>VLOOKUP($A93,INDICADORES!$A$5:$AB$350,G$19)</f>
        <v>1</v>
      </c>
      <c r="H93" s="59">
        <f>VLOOKUP($A93,INDICADORES!$A$5:$AB$350,H$19)</f>
        <v>0.8284999999999999</v>
      </c>
      <c r="I93" s="59">
        <f>VLOOKUP($A93,INDICADORES!$A$5:$AB$350,I$19)</f>
        <v>1</v>
      </c>
      <c r="J93" s="59">
        <f>VLOOKUP($A93,INDICADORES!$A$5:$AB$350,J$19)</f>
        <v>0.54695000000000005</v>
      </c>
      <c r="K93" s="59">
        <f t="shared" si="11"/>
        <v>0.38236392315551782</v>
      </c>
      <c r="L93" s="37">
        <f t="shared" si="10"/>
        <v>26</v>
      </c>
      <c r="M93" s="37">
        <f t="shared" si="12"/>
        <v>19</v>
      </c>
      <c r="N93" s="64">
        <f t="shared" si="13"/>
        <v>0</v>
      </c>
      <c r="O93" s="65">
        <f t="shared" si="14"/>
        <v>0</v>
      </c>
      <c r="P93" s="38">
        <f t="shared" si="15"/>
        <v>0</v>
      </c>
      <c r="R93" s="39">
        <f t="shared" si="16"/>
        <v>0</v>
      </c>
    </row>
    <row r="94" spans="1:19" x14ac:dyDescent="0.25">
      <c r="A94" s="36">
        <v>15101</v>
      </c>
      <c r="B94" s="37">
        <v>2</v>
      </c>
      <c r="C94" s="36" t="s">
        <v>654</v>
      </c>
      <c r="D94" s="59">
        <f>VLOOKUP($A94,INDICADORES!$A$5:$AB$350,D$19)</f>
        <v>1</v>
      </c>
      <c r="E94" s="59">
        <f>IF(A94=5201,0,VLOOKUP($A94,INDICADORES!$A$5:$AB$350,E$19))</f>
        <v>0</v>
      </c>
      <c r="F94" s="59">
        <f>IF(A94=5201,0,VLOOKUP($A94,INDICADORES!$A$5:$AB$350,F$19))</f>
        <v>8.0091643536438925E-2</v>
      </c>
      <c r="G94" s="59">
        <f>VLOOKUP($A94,INDICADORES!$A$5:$AB$350,G$19)</f>
        <v>1</v>
      </c>
      <c r="H94" s="59">
        <f>VLOOKUP($A94,INDICADORES!$A$5:$AB$350,H$19)</f>
        <v>0.75190000000000001</v>
      </c>
      <c r="I94" s="59">
        <f>VLOOKUP($A94,INDICADORES!$A$5:$AB$350,I$19)</f>
        <v>1</v>
      </c>
      <c r="J94" s="59">
        <f>VLOOKUP($A94,INDICADORES!$A$5:$AB$350,J$19)</f>
        <v>0.61377499999999996</v>
      </c>
      <c r="K94" s="59">
        <f t="shared" si="11"/>
        <v>0.3634966608841097</v>
      </c>
      <c r="L94" s="37">
        <f t="shared" si="10"/>
        <v>27</v>
      </c>
      <c r="M94" s="37">
        <f t="shared" si="12"/>
        <v>19</v>
      </c>
      <c r="N94" s="64">
        <f t="shared" si="13"/>
        <v>0</v>
      </c>
      <c r="O94" s="65">
        <f t="shared" si="14"/>
        <v>0</v>
      </c>
      <c r="P94" s="38">
        <f t="shared" si="15"/>
        <v>0</v>
      </c>
      <c r="R94" s="39">
        <f t="shared" si="16"/>
        <v>0</v>
      </c>
    </row>
    <row r="95" spans="1:19" x14ac:dyDescent="0.25">
      <c r="A95" s="36">
        <v>2201</v>
      </c>
      <c r="B95" s="37">
        <v>2</v>
      </c>
      <c r="C95" s="36" t="s">
        <v>345</v>
      </c>
      <c r="D95" s="59">
        <f>VLOOKUP($A95,INDICADORES!$A$5:$AB$350,D$19)</f>
        <v>1</v>
      </c>
      <c r="E95" s="59">
        <f>IF(A95=5201,0,VLOOKUP($A95,INDICADORES!$A$5:$AB$350,E$19))</f>
        <v>0</v>
      </c>
      <c r="F95" s="59">
        <f>IF(A95=5201,0,VLOOKUP($A95,INDICADORES!$A$5:$AB$350,F$19))</f>
        <v>0.10665324939881315</v>
      </c>
      <c r="G95" s="59">
        <f>VLOOKUP($A95,INDICADORES!$A$5:$AB$350,G$19)</f>
        <v>1</v>
      </c>
      <c r="H95" s="59">
        <f>VLOOKUP($A95,INDICADORES!$A$5:$AB$350,H$19)</f>
        <v>0.46060000000000001</v>
      </c>
      <c r="I95" s="59">
        <f>VLOOKUP($A95,INDICADORES!$A$5:$AB$350,I$19)</f>
        <v>1</v>
      </c>
      <c r="J95" s="59">
        <f>VLOOKUP($A95,INDICADORES!$A$5:$AB$350,J$19)</f>
        <v>0.85615000000000008</v>
      </c>
      <c r="K95" s="59">
        <f t="shared" si="11"/>
        <v>0.33856081234970326</v>
      </c>
      <c r="L95" s="37">
        <f t="shared" si="10"/>
        <v>28</v>
      </c>
      <c r="M95" s="37">
        <f t="shared" si="12"/>
        <v>19</v>
      </c>
      <c r="N95" s="64">
        <f t="shared" si="13"/>
        <v>0</v>
      </c>
      <c r="O95" s="65">
        <f t="shared" si="14"/>
        <v>0</v>
      </c>
      <c r="P95" s="38">
        <f t="shared" si="15"/>
        <v>0</v>
      </c>
      <c r="R95" s="39">
        <f t="shared" si="16"/>
        <v>0</v>
      </c>
    </row>
    <row r="96" spans="1:19" x14ac:dyDescent="0.25">
      <c r="A96" s="36">
        <v>4101</v>
      </c>
      <c r="B96" s="37">
        <v>2</v>
      </c>
      <c r="C96" s="36" t="s">
        <v>359</v>
      </c>
      <c r="D96" s="59">
        <f>VLOOKUP($A96,INDICADORES!$A$5:$AB$350,D$19)</f>
        <v>0</v>
      </c>
      <c r="E96" s="59">
        <f>IF(A96=5201,0,VLOOKUP($A96,INDICADORES!$A$5:$AB$350,E$19))</f>
        <v>0.85459264752622099</v>
      </c>
      <c r="F96" s="59">
        <f>IF(A96=5201,0,VLOOKUP($A96,INDICADORES!$A$5:$AB$350,F$19))</f>
        <v>0.16390145555821509</v>
      </c>
      <c r="G96" s="59">
        <f>VLOOKUP($A96,INDICADORES!$A$5:$AB$350,G$19)</f>
        <v>1</v>
      </c>
      <c r="H96" s="59">
        <f>VLOOKUP($A96,INDICADORES!$A$5:$AB$350,H$19)</f>
        <v>0.74590000000000001</v>
      </c>
      <c r="I96" s="59">
        <f>VLOOKUP($A96,INDICADORES!$A$5:$AB$350,I$19)</f>
        <v>0.88852999851060521</v>
      </c>
      <c r="J96" s="59">
        <f>VLOOKUP($A96,INDICADORES!$A$5:$AB$350,J$19)</f>
        <v>0.93517499999999998</v>
      </c>
      <c r="K96" s="59">
        <f t="shared" si="11"/>
        <v>0</v>
      </c>
      <c r="L96" s="37">
        <f t="shared" si="10"/>
        <v>29</v>
      </c>
      <c r="M96" s="37">
        <f t="shared" si="12"/>
        <v>19</v>
      </c>
      <c r="N96" s="64">
        <f t="shared" si="13"/>
        <v>0</v>
      </c>
      <c r="O96" s="65">
        <f t="shared" si="14"/>
        <v>0</v>
      </c>
      <c r="P96" s="38">
        <f t="shared" si="15"/>
        <v>0</v>
      </c>
      <c r="R96" s="39">
        <f t="shared" si="16"/>
        <v>0</v>
      </c>
    </row>
    <row r="97" spans="1:18" x14ac:dyDescent="0.25">
      <c r="A97" s="36">
        <v>5605</v>
      </c>
      <c r="B97" s="37">
        <v>2</v>
      </c>
      <c r="C97" s="36" t="s">
        <v>400</v>
      </c>
      <c r="D97" s="59">
        <f>VLOOKUP($A97,INDICADORES!$A$5:$AB$350,D$19)</f>
        <v>0</v>
      </c>
      <c r="E97" s="59">
        <f>IF(A97=5201,0,VLOOKUP($A97,INDICADORES!$A$5:$AB$350,E$19))</f>
        <v>0.83811850946854005</v>
      </c>
      <c r="F97" s="59">
        <f>IF(A97=5201,0,VLOOKUP($A97,INDICADORES!$A$5:$AB$350,F$19))</f>
        <v>4.5447334629321233E-2</v>
      </c>
      <c r="G97" s="59">
        <f>VLOOKUP($A97,INDICADORES!$A$5:$AB$350,G$19)</f>
        <v>1</v>
      </c>
      <c r="H97" s="59">
        <f>VLOOKUP($A97,INDICADORES!$A$5:$AB$350,H$19)</f>
        <v>0.64540000000000008</v>
      </c>
      <c r="I97" s="59">
        <f>VLOOKUP($A97,INDICADORES!$A$5:$AB$350,I$19)</f>
        <v>1</v>
      </c>
      <c r="J97" s="59">
        <f>VLOOKUP($A97,INDICADORES!$A$5:$AB$350,J$19)</f>
        <v>0.99900000000000011</v>
      </c>
      <c r="K97" s="59">
        <f t="shared" si="11"/>
        <v>0</v>
      </c>
      <c r="L97" s="37">
        <f t="shared" si="10"/>
        <v>29</v>
      </c>
      <c r="M97" s="37">
        <f t="shared" si="12"/>
        <v>19</v>
      </c>
      <c r="N97" s="64">
        <f t="shared" si="13"/>
        <v>0</v>
      </c>
      <c r="O97" s="65">
        <f t="shared" si="14"/>
        <v>0</v>
      </c>
      <c r="P97" s="38">
        <f t="shared" si="15"/>
        <v>0</v>
      </c>
      <c r="R97" s="39">
        <f t="shared" si="16"/>
        <v>0</v>
      </c>
    </row>
    <row r="98" spans="1:18" x14ac:dyDescent="0.25">
      <c r="A98" s="36">
        <v>8102</v>
      </c>
      <c r="B98" s="37">
        <v>2</v>
      </c>
      <c r="C98" s="36" t="s">
        <v>476</v>
      </c>
      <c r="D98" s="59">
        <f>VLOOKUP($A98,INDICADORES!$A$5:$AB$350,D$19)</f>
        <v>0</v>
      </c>
      <c r="E98" s="59">
        <f>IF(A98=5201,0,VLOOKUP($A98,INDICADORES!$A$5:$AB$350,E$19))</f>
        <v>0.76811367895065585</v>
      </c>
      <c r="F98" s="59">
        <f>IF(A98=5201,0,VLOOKUP($A98,INDICADORES!$A$5:$AB$350,F$19))</f>
        <v>0.18903593851750455</v>
      </c>
      <c r="G98" s="59">
        <f>VLOOKUP($A98,INDICADORES!$A$5:$AB$350,G$19)</f>
        <v>1</v>
      </c>
      <c r="H98" s="59">
        <f>VLOOKUP($A98,INDICADORES!$A$5:$AB$350,H$19)</f>
        <v>0.7601</v>
      </c>
      <c r="I98" s="59">
        <f>VLOOKUP($A98,INDICADORES!$A$5:$AB$350,I$19)</f>
        <v>0.99549886781682129</v>
      </c>
      <c r="J98" s="59">
        <f>VLOOKUP($A98,INDICADORES!$A$5:$AB$350,J$19)</f>
        <v>0.800925</v>
      </c>
      <c r="K98" s="59">
        <f t="shared" si="11"/>
        <v>0</v>
      </c>
      <c r="L98" s="37">
        <f t="shared" si="10"/>
        <v>29</v>
      </c>
      <c r="M98" s="37">
        <f t="shared" si="12"/>
        <v>19</v>
      </c>
      <c r="N98" s="64">
        <f t="shared" si="13"/>
        <v>0</v>
      </c>
      <c r="O98" s="65">
        <f t="shared" si="14"/>
        <v>0</v>
      </c>
      <c r="P98" s="38">
        <f t="shared" si="15"/>
        <v>0</v>
      </c>
      <c r="R98" s="39">
        <f t="shared" si="16"/>
        <v>0</v>
      </c>
    </row>
    <row r="99" spans="1:18" x14ac:dyDescent="0.25">
      <c r="A99" s="36">
        <v>8106</v>
      </c>
      <c r="B99" s="37">
        <v>2</v>
      </c>
      <c r="C99" s="36" t="s">
        <v>480</v>
      </c>
      <c r="D99" s="59">
        <f>VLOOKUP($A99,INDICADORES!$A$5:$AB$350,D$19)</f>
        <v>0</v>
      </c>
      <c r="E99" s="59">
        <f>IF(A99=5201,0,VLOOKUP($A99,INDICADORES!$A$5:$AB$350,E$19))</f>
        <v>0.78246205733558183</v>
      </c>
      <c r="F99" s="59">
        <f>IF(A99=5201,0,VLOOKUP($A99,INDICADORES!$A$5:$AB$350,F$19))</f>
        <v>5.8846939648306971E-2</v>
      </c>
      <c r="G99" s="59">
        <f>VLOOKUP($A99,INDICADORES!$A$5:$AB$350,G$19)</f>
        <v>0.8571428571428571</v>
      </c>
      <c r="H99" s="59">
        <f>VLOOKUP($A99,INDICADORES!$A$5:$AB$350,H$19)</f>
        <v>0.67669999999999997</v>
      </c>
      <c r="I99" s="59">
        <f>VLOOKUP($A99,INDICADORES!$A$5:$AB$350,I$19)</f>
        <v>1</v>
      </c>
      <c r="J99" s="59">
        <f>VLOOKUP($A99,INDICADORES!$A$5:$AB$350,J$19)</f>
        <v>0.76092499999999996</v>
      </c>
      <c r="K99" s="59">
        <f t="shared" si="11"/>
        <v>0</v>
      </c>
      <c r="L99" s="37">
        <f t="shared" si="10"/>
        <v>29</v>
      </c>
      <c r="M99" s="37">
        <f t="shared" si="12"/>
        <v>19</v>
      </c>
      <c r="N99" s="64">
        <f t="shared" si="13"/>
        <v>0</v>
      </c>
      <c r="O99" s="65">
        <f t="shared" si="14"/>
        <v>0</v>
      </c>
      <c r="P99" s="38">
        <f t="shared" si="15"/>
        <v>0</v>
      </c>
      <c r="R99" s="39">
        <f t="shared" si="16"/>
        <v>0</v>
      </c>
    </row>
    <row r="100" spans="1:18" x14ac:dyDescent="0.25">
      <c r="A100" s="36">
        <v>8111</v>
      </c>
      <c r="B100" s="37">
        <v>2</v>
      </c>
      <c r="C100" s="36" t="s">
        <v>485</v>
      </c>
      <c r="D100" s="59">
        <f>VLOOKUP($A100,INDICADORES!$A$5:$AB$350,D$19)</f>
        <v>0</v>
      </c>
      <c r="E100" s="59">
        <f>IF(A100=5201,0,VLOOKUP($A100,INDICADORES!$A$5:$AB$350,E$19))</f>
        <v>0.72651254303984258</v>
      </c>
      <c r="F100" s="59">
        <f>IF(A100=5201,0,VLOOKUP($A100,INDICADORES!$A$5:$AB$350,F$19))</f>
        <v>6.255045115324423E-2</v>
      </c>
      <c r="G100" s="59">
        <f>VLOOKUP($A100,INDICADORES!$A$5:$AB$350,G$19)</f>
        <v>1</v>
      </c>
      <c r="H100" s="59">
        <f>VLOOKUP($A100,INDICADORES!$A$5:$AB$350,H$19)</f>
        <v>0.92169999999999996</v>
      </c>
      <c r="I100" s="59">
        <f>VLOOKUP($A100,INDICADORES!$A$5:$AB$350,I$19)</f>
        <v>1</v>
      </c>
      <c r="J100" s="59">
        <f>VLOOKUP($A100,INDICADORES!$A$5:$AB$350,J$19)</f>
        <v>1</v>
      </c>
      <c r="K100" s="59">
        <f t="shared" si="11"/>
        <v>0</v>
      </c>
      <c r="L100" s="37">
        <f t="shared" si="10"/>
        <v>29</v>
      </c>
      <c r="M100" s="37">
        <f t="shared" si="12"/>
        <v>19</v>
      </c>
      <c r="N100" s="64">
        <f t="shared" si="13"/>
        <v>0</v>
      </c>
      <c r="O100" s="65">
        <f t="shared" si="14"/>
        <v>0</v>
      </c>
      <c r="P100" s="38">
        <f t="shared" si="15"/>
        <v>0</v>
      </c>
      <c r="R100" s="39">
        <f t="shared" si="16"/>
        <v>0</v>
      </c>
    </row>
    <row r="101" spans="1:18" x14ac:dyDescent="0.25">
      <c r="A101" s="36">
        <v>12101</v>
      </c>
      <c r="B101" s="37">
        <v>2</v>
      </c>
      <c r="C101" s="36" t="s">
        <v>580</v>
      </c>
      <c r="D101" s="59">
        <f>VLOOKUP($A101,INDICADORES!$A$5:$AB$350,D$19)</f>
        <v>0</v>
      </c>
      <c r="E101" s="59">
        <f>IF(A101=5201,0,VLOOKUP($A101,INDICADORES!$A$5:$AB$350,E$19))</f>
        <v>0.90907407407407403</v>
      </c>
      <c r="F101" s="59">
        <f>IF(A101=5201,0,VLOOKUP($A101,INDICADORES!$A$5:$AB$350,F$19))</f>
        <v>0.11965084362785031</v>
      </c>
      <c r="G101" s="59">
        <f>VLOOKUP($A101,INDICADORES!$A$5:$AB$350,G$19)</f>
        <v>1</v>
      </c>
      <c r="H101" s="59">
        <f>VLOOKUP($A101,INDICADORES!$A$5:$AB$350,H$19)</f>
        <v>0.98230000000000006</v>
      </c>
      <c r="I101" s="59">
        <f>VLOOKUP($A101,INDICADORES!$A$5:$AB$350,I$19)</f>
        <v>0.97268767055010263</v>
      </c>
      <c r="J101" s="59">
        <f>VLOOKUP($A101,INDICADORES!$A$5:$AB$350,J$19)</f>
        <v>1</v>
      </c>
      <c r="K101" s="59">
        <f t="shared" si="11"/>
        <v>0</v>
      </c>
      <c r="L101" s="37">
        <f t="shared" si="10"/>
        <v>29</v>
      </c>
      <c r="M101" s="37">
        <f t="shared" si="12"/>
        <v>19</v>
      </c>
      <c r="N101" s="64">
        <f t="shared" si="13"/>
        <v>0</v>
      </c>
      <c r="O101" s="65">
        <f t="shared" si="14"/>
        <v>0</v>
      </c>
      <c r="P101" s="38">
        <f t="shared" si="15"/>
        <v>0</v>
      </c>
      <c r="R101" s="39">
        <f t="shared" si="16"/>
        <v>0</v>
      </c>
    </row>
    <row r="102" spans="1:18" x14ac:dyDescent="0.25">
      <c r="A102" s="36">
        <v>13302</v>
      </c>
      <c r="B102" s="37">
        <v>2</v>
      </c>
      <c r="C102" s="36" t="s">
        <v>624</v>
      </c>
      <c r="D102" s="59">
        <f>VLOOKUP($A102,INDICADORES!$A$5:$AB$350,D$19)</f>
        <v>0</v>
      </c>
      <c r="E102" s="59">
        <f>IF(A102=5201,0,VLOOKUP($A102,INDICADORES!$A$5:$AB$350,E$19))</f>
        <v>0</v>
      </c>
      <c r="F102" s="59">
        <f>IF(A102=5201,0,VLOOKUP($A102,INDICADORES!$A$5:$AB$350,F$19))</f>
        <v>0.40742237388340413</v>
      </c>
      <c r="G102" s="59">
        <f>VLOOKUP($A102,INDICADORES!$A$5:$AB$350,G$19)</f>
        <v>1</v>
      </c>
      <c r="H102" s="59">
        <f>VLOOKUP($A102,INDICADORES!$A$5:$AB$350,H$19)</f>
        <v>0.52890000000000004</v>
      </c>
      <c r="I102" s="59">
        <f>VLOOKUP($A102,INDICADORES!$A$5:$AB$350,I$19)</f>
        <v>1</v>
      </c>
      <c r="J102" s="59">
        <f>VLOOKUP($A102,INDICADORES!$A$5:$AB$350,J$19)</f>
        <v>0.73477499999999996</v>
      </c>
      <c r="K102" s="59">
        <f t="shared" si="11"/>
        <v>0</v>
      </c>
      <c r="L102" s="37">
        <f t="shared" si="10"/>
        <v>29</v>
      </c>
      <c r="M102" s="37">
        <f t="shared" si="12"/>
        <v>19</v>
      </c>
      <c r="N102" s="64">
        <f t="shared" si="13"/>
        <v>0</v>
      </c>
      <c r="O102" s="65">
        <f t="shared" si="14"/>
        <v>0</v>
      </c>
      <c r="P102" s="38">
        <f t="shared" si="15"/>
        <v>0</v>
      </c>
      <c r="R102" s="39">
        <f t="shared" si="16"/>
        <v>0</v>
      </c>
    </row>
    <row r="103" spans="1:18" x14ac:dyDescent="0.25">
      <c r="A103" s="36">
        <v>13402</v>
      </c>
      <c r="B103" s="37">
        <v>2</v>
      </c>
      <c r="C103" s="36" t="s">
        <v>627</v>
      </c>
      <c r="D103" s="59">
        <f>VLOOKUP($A103,INDICADORES!$A$5:$AB$350,D$19)</f>
        <v>0</v>
      </c>
      <c r="E103" s="59">
        <f>IF(A103=5201,0,VLOOKUP($A103,INDICADORES!$A$5:$AB$350,E$19))</f>
        <v>0.64661766911654417</v>
      </c>
      <c r="F103" s="59">
        <f>IF(A103=5201,0,VLOOKUP($A103,INDICADORES!$A$5:$AB$350,F$19))</f>
        <v>0.17582713901989605</v>
      </c>
      <c r="G103" s="59">
        <f>VLOOKUP($A103,INDICADORES!$A$5:$AB$350,G$19)</f>
        <v>1</v>
      </c>
      <c r="H103" s="59">
        <f>VLOOKUP($A103,INDICADORES!$A$5:$AB$350,H$19)</f>
        <v>0.60520000000000007</v>
      </c>
      <c r="I103" s="59">
        <f>VLOOKUP($A103,INDICADORES!$A$5:$AB$350,I$19)</f>
        <v>1</v>
      </c>
      <c r="J103" s="59">
        <f>VLOOKUP($A103,INDICADORES!$A$5:$AB$350,J$19)</f>
        <v>1</v>
      </c>
      <c r="K103" s="59">
        <f t="shared" si="11"/>
        <v>0</v>
      </c>
      <c r="L103" s="37">
        <f t="shared" si="10"/>
        <v>29</v>
      </c>
      <c r="M103" s="37">
        <f t="shared" si="12"/>
        <v>19</v>
      </c>
      <c r="N103" s="64">
        <f t="shared" si="13"/>
        <v>0</v>
      </c>
      <c r="O103" s="65">
        <f t="shared" si="14"/>
        <v>0</v>
      </c>
      <c r="P103" s="38">
        <f t="shared" si="15"/>
        <v>0</v>
      </c>
      <c r="R103" s="39">
        <f t="shared" si="16"/>
        <v>0</v>
      </c>
    </row>
    <row r="104" spans="1:18" ht="15.75" thickBot="1" x14ac:dyDescent="0.3">
      <c r="A104" s="67">
        <v>13605</v>
      </c>
      <c r="B104" s="68">
        <v>2</v>
      </c>
      <c r="C104" s="67" t="s">
        <v>639</v>
      </c>
      <c r="D104" s="69">
        <f>VLOOKUP($A104,INDICADORES!$A$5:$AB$350,D$19)</f>
        <v>0</v>
      </c>
      <c r="E104" s="69">
        <f>IF(A104=5201,0,VLOOKUP($A104,INDICADORES!$A$5:$AB$350,E$19))</f>
        <v>0</v>
      </c>
      <c r="F104" s="69">
        <f>IF(A104=5201,0,VLOOKUP($A104,INDICADORES!$A$5:$AB$350,F$19))</f>
        <v>8.8374313260574849E-2</v>
      </c>
      <c r="G104" s="69">
        <f>VLOOKUP($A104,INDICADORES!$A$5:$AB$350,G$19)</f>
        <v>1</v>
      </c>
      <c r="H104" s="69">
        <f>VLOOKUP($A104,INDICADORES!$A$5:$AB$350,H$19)</f>
        <v>0.76900000000000002</v>
      </c>
      <c r="I104" s="69">
        <f>VLOOKUP($A104,INDICADORES!$A$5:$AB$350,I$19)</f>
        <v>0.9955038838923741</v>
      </c>
      <c r="J104" s="69">
        <f>VLOOKUP($A104,INDICADORES!$A$5:$AB$350,J$19)</f>
        <v>0.50924999999999998</v>
      </c>
      <c r="K104" s="69">
        <f t="shared" si="11"/>
        <v>0</v>
      </c>
      <c r="L104" s="68">
        <f t="shared" si="10"/>
        <v>29</v>
      </c>
      <c r="M104" s="68">
        <f t="shared" si="12"/>
        <v>19</v>
      </c>
      <c r="N104" s="69">
        <f t="shared" si="13"/>
        <v>0</v>
      </c>
      <c r="O104" s="70">
        <f t="shared" si="14"/>
        <v>0</v>
      </c>
      <c r="P104" s="71">
        <f t="shared" si="15"/>
        <v>0</v>
      </c>
      <c r="Q104" s="67"/>
      <c r="R104" s="39">
        <f t="shared" si="16"/>
        <v>0</v>
      </c>
    </row>
    <row r="105" spans="1:18" x14ac:dyDescent="0.25">
      <c r="A105" s="36">
        <v>7406</v>
      </c>
      <c r="B105" s="37">
        <v>3</v>
      </c>
      <c r="C105" s="36" t="s">
        <v>472</v>
      </c>
      <c r="D105" s="59">
        <f>VLOOKUP($A105,INDICADORES!$A$5:$AB$350,D$19)</f>
        <v>1</v>
      </c>
      <c r="E105" s="59">
        <f>IF(A105=5201,0,VLOOKUP($A105,INDICADORES!$A$5:$AB$350,E$19))</f>
        <v>0.94706308919506887</v>
      </c>
      <c r="F105" s="59">
        <f>IF(A105=5201,0,VLOOKUP($A105,INDICADORES!$A$5:$AB$350,F$19))</f>
        <v>9.9164769907947481E-2</v>
      </c>
      <c r="G105" s="59">
        <f>VLOOKUP($A105,INDICADORES!$A$5:$AB$350,G$19)</f>
        <v>1</v>
      </c>
      <c r="H105" s="59">
        <f>VLOOKUP($A105,INDICADORES!$A$5:$AB$350,H$19)</f>
        <v>0.93299999999999994</v>
      </c>
      <c r="I105" s="59">
        <f>VLOOKUP($A105,INDICADORES!$A$5:$AB$350,I$19)</f>
        <v>1</v>
      </c>
      <c r="J105" s="59">
        <f>VLOOKUP($A105,INDICADORES!$A$5:$AB$350,J$19)</f>
        <v>1</v>
      </c>
      <c r="K105" s="59">
        <f t="shared" si="11"/>
        <v>0.74621327369526103</v>
      </c>
      <c r="L105" s="37">
        <f t="shared" ref="L105:L136" si="17">RANK(K105,$K$105:$K$160,0)</f>
        <v>1</v>
      </c>
      <c r="M105" s="37">
        <f t="shared" si="12"/>
        <v>28</v>
      </c>
      <c r="N105" s="64">
        <f t="shared" si="13"/>
        <v>0.74621327369526103</v>
      </c>
      <c r="O105" s="65">
        <f t="shared" si="14"/>
        <v>3.7947529557451544E-2</v>
      </c>
      <c r="P105" s="38">
        <f t="shared" si="15"/>
        <v>131765890</v>
      </c>
      <c r="R105" s="39">
        <f>+P105-1</f>
        <v>131765889</v>
      </c>
    </row>
    <row r="106" spans="1:18" x14ac:dyDescent="0.25">
      <c r="A106" s="36">
        <v>5604</v>
      </c>
      <c r="B106" s="37">
        <v>3</v>
      </c>
      <c r="C106" s="36" t="s">
        <v>399</v>
      </c>
      <c r="D106" s="59">
        <f>VLOOKUP($A106,INDICADORES!$A$5:$AB$350,D$19)</f>
        <v>1</v>
      </c>
      <c r="E106" s="59">
        <f>IF(A106=5201,0,VLOOKUP($A106,INDICADORES!$A$5:$AB$350,E$19))</f>
        <v>0.97439875872769588</v>
      </c>
      <c r="F106" s="59">
        <f>IF(A106=5201,0,VLOOKUP($A106,INDICADORES!$A$5:$AB$350,F$19))</f>
        <v>5.5300797721197607E-2</v>
      </c>
      <c r="G106" s="59">
        <f>VLOOKUP($A106,INDICADORES!$A$5:$AB$350,G$19)</f>
        <v>1</v>
      </c>
      <c r="H106" s="59">
        <f>VLOOKUP($A106,INDICADORES!$A$5:$AB$350,H$19)</f>
        <v>0.98609999999999998</v>
      </c>
      <c r="I106" s="59">
        <f>VLOOKUP($A106,INDICADORES!$A$5:$AB$350,I$19)</f>
        <v>1</v>
      </c>
      <c r="J106" s="59">
        <f>VLOOKUP($A106,INDICADORES!$A$5:$AB$350,J$19)</f>
        <v>0.75</v>
      </c>
      <c r="K106" s="59">
        <f t="shared" si="11"/>
        <v>0.74027976498499304</v>
      </c>
      <c r="L106" s="37">
        <f t="shared" si="17"/>
        <v>2</v>
      </c>
      <c r="M106" s="37">
        <f t="shared" si="12"/>
        <v>28</v>
      </c>
      <c r="N106" s="64">
        <f t="shared" si="13"/>
        <v>0.74027976498499304</v>
      </c>
      <c r="O106" s="65">
        <f t="shared" si="14"/>
        <v>3.7645790088187907E-2</v>
      </c>
      <c r="P106" s="38">
        <f t="shared" si="15"/>
        <v>130718155</v>
      </c>
      <c r="R106" s="39">
        <f t="shared" si="16"/>
        <v>130718155</v>
      </c>
    </row>
    <row r="107" spans="1:18" x14ac:dyDescent="0.25">
      <c r="A107" s="36">
        <v>9202</v>
      </c>
      <c r="B107" s="37">
        <v>3</v>
      </c>
      <c r="C107" s="36" t="s">
        <v>531</v>
      </c>
      <c r="D107" s="59">
        <f>VLOOKUP($A107,INDICADORES!$A$5:$AB$350,D$19)</f>
        <v>1</v>
      </c>
      <c r="E107" s="59">
        <f>IF(A107=5201,0,VLOOKUP($A107,INDICADORES!$A$5:$AB$350,E$19))</f>
        <v>0.99864314789687925</v>
      </c>
      <c r="F107" s="59">
        <f>IF(A107=5201,0,VLOOKUP($A107,INDICADORES!$A$5:$AB$350,F$19))</f>
        <v>0.10952580789624677</v>
      </c>
      <c r="G107" s="59">
        <f>VLOOKUP($A107,INDICADORES!$A$5:$AB$350,G$19)</f>
        <v>1</v>
      </c>
      <c r="H107" s="59">
        <f>VLOOKUP($A107,INDICADORES!$A$5:$AB$350,H$19)</f>
        <v>0.73430000000000006</v>
      </c>
      <c r="I107" s="59">
        <f>VLOOKUP($A107,INDICADORES!$A$5:$AB$350,I$19)</f>
        <v>1</v>
      </c>
      <c r="J107" s="59">
        <f>VLOOKUP($A107,INDICADORES!$A$5:$AB$350,J$19)</f>
        <v>1</v>
      </c>
      <c r="K107" s="59">
        <f t="shared" si="11"/>
        <v>0.7370515537379696</v>
      </c>
      <c r="L107" s="37">
        <f t="shared" si="17"/>
        <v>3</v>
      </c>
      <c r="M107" s="37">
        <f t="shared" si="12"/>
        <v>28</v>
      </c>
      <c r="N107" s="64">
        <f t="shared" si="13"/>
        <v>0.7370515537379696</v>
      </c>
      <c r="O107" s="65">
        <f t="shared" si="14"/>
        <v>3.7481624365019402E-2</v>
      </c>
      <c r="P107" s="38">
        <f t="shared" si="15"/>
        <v>130148119</v>
      </c>
      <c r="R107" s="39">
        <f t="shared" si="16"/>
        <v>130148119</v>
      </c>
    </row>
    <row r="108" spans="1:18" x14ac:dyDescent="0.25">
      <c r="A108" s="36">
        <v>14103</v>
      </c>
      <c r="B108" s="37">
        <v>3</v>
      </c>
      <c r="C108" s="36" t="s">
        <v>648</v>
      </c>
      <c r="D108" s="59">
        <f>VLOOKUP($A108,INDICADORES!$A$5:$AB$350,D$19)</f>
        <v>1</v>
      </c>
      <c r="E108" s="59">
        <f>IF(A108=5201,0,VLOOKUP($A108,INDICADORES!$A$5:$AB$350,E$19))</f>
        <v>0.98539518900343648</v>
      </c>
      <c r="F108" s="59">
        <f>IF(A108=5201,0,VLOOKUP($A108,INDICADORES!$A$5:$AB$350,F$19))</f>
        <v>5.6304151066207349E-2</v>
      </c>
      <c r="G108" s="59">
        <f>VLOOKUP($A108,INDICADORES!$A$5:$AB$350,G$19)</f>
        <v>1</v>
      </c>
      <c r="H108" s="59">
        <f>VLOOKUP($A108,INDICADORES!$A$5:$AB$350,H$19)</f>
        <v>0.85159999999999991</v>
      </c>
      <c r="I108" s="59">
        <f>VLOOKUP($A108,INDICADORES!$A$5:$AB$350,I$19)</f>
        <v>0.99894983086819067</v>
      </c>
      <c r="J108" s="59">
        <f>VLOOKUP($A108,INDICADORES!$A$5:$AB$350,J$19)</f>
        <v>1</v>
      </c>
      <c r="K108" s="59">
        <f t="shared" si="11"/>
        <v>0.73665184546116413</v>
      </c>
      <c r="L108" s="37">
        <f t="shared" si="17"/>
        <v>4</v>
      </c>
      <c r="M108" s="37">
        <f t="shared" si="12"/>
        <v>28</v>
      </c>
      <c r="N108" s="64">
        <f t="shared" si="13"/>
        <v>0.73665184546116413</v>
      </c>
      <c r="O108" s="65">
        <f t="shared" si="14"/>
        <v>3.7461297814711171E-2</v>
      </c>
      <c r="P108" s="38">
        <f t="shared" si="15"/>
        <v>130077539</v>
      </c>
      <c r="R108" s="39">
        <f t="shared" si="16"/>
        <v>130077539</v>
      </c>
    </row>
    <row r="109" spans="1:18" x14ac:dyDescent="0.25">
      <c r="A109" s="36">
        <v>16301</v>
      </c>
      <c r="B109" s="37">
        <v>3</v>
      </c>
      <c r="C109" s="36" t="s">
        <v>672</v>
      </c>
      <c r="D109" s="64">
        <f>VLOOKUP($A109,INDICADORES!$A$5:$AB$350,D$19)</f>
        <v>1</v>
      </c>
      <c r="E109" s="64">
        <f>IF(A109=5201,0,VLOOKUP($A109,INDICADORES!$A$5:$AB$350,E$19))</f>
        <v>0.99804623901009448</v>
      </c>
      <c r="F109" s="64">
        <f>IF(A109=5201,0,VLOOKUP($A109,INDICADORES!$A$5:$AB$350,F$19))</f>
        <v>8.3463576362175301E-2</v>
      </c>
      <c r="G109" s="64">
        <f>VLOOKUP($A109,INDICADORES!$A$5:$AB$350,G$19)</f>
        <v>1</v>
      </c>
      <c r="H109" s="64">
        <f>VLOOKUP($A109,INDICADORES!$A$5:$AB$350,H$19)</f>
        <v>0.77159999999999995</v>
      </c>
      <c r="I109" s="64">
        <f>VLOOKUP($A109,INDICADORES!$A$5:$AB$350,I$19)</f>
        <v>1</v>
      </c>
      <c r="J109" s="64">
        <f>VLOOKUP($A109,INDICADORES!$A$5:$AB$350,J$19)</f>
        <v>1</v>
      </c>
      <c r="K109" s="59">
        <f t="shared" si="11"/>
        <v>0.73592207774407692</v>
      </c>
      <c r="L109" s="37">
        <f t="shared" si="17"/>
        <v>5</v>
      </c>
      <c r="M109" s="37">
        <f t="shared" si="12"/>
        <v>28</v>
      </c>
      <c r="N109" s="64">
        <f t="shared" si="13"/>
        <v>0.73592207774407692</v>
      </c>
      <c r="O109" s="65">
        <f t="shared" si="14"/>
        <v>3.7424186598668197E-2</v>
      </c>
      <c r="P109" s="38">
        <f t="shared" si="15"/>
        <v>129948677</v>
      </c>
      <c r="R109" s="39">
        <f t="shared" si="16"/>
        <v>129948677</v>
      </c>
    </row>
    <row r="110" spans="1:18" x14ac:dyDescent="0.25">
      <c r="A110" s="36">
        <v>6105</v>
      </c>
      <c r="B110" s="37">
        <v>3</v>
      </c>
      <c r="C110" s="36" t="s">
        <v>416</v>
      </c>
      <c r="D110" s="59">
        <f>VLOOKUP($A110,INDICADORES!$A$5:$AB$350,D$19)</f>
        <v>1</v>
      </c>
      <c r="E110" s="59">
        <f>IF(A110=5201,0,VLOOKUP($A110,INDICADORES!$A$5:$AB$350,E$19))</f>
        <v>0.91131498470948014</v>
      </c>
      <c r="F110" s="59">
        <f>IF(A110=5201,0,VLOOKUP($A110,INDICADORES!$A$5:$AB$350,F$19))</f>
        <v>9.7938111667974503E-2</v>
      </c>
      <c r="G110" s="59">
        <f>VLOOKUP($A110,INDICADORES!$A$5:$AB$350,G$19)</f>
        <v>1</v>
      </c>
      <c r="H110" s="59">
        <f>VLOOKUP($A110,INDICADORES!$A$5:$AB$350,H$19)</f>
        <v>0.93720000000000003</v>
      </c>
      <c r="I110" s="59">
        <f>VLOOKUP($A110,INDICADORES!$A$5:$AB$350,I$19)</f>
        <v>0.99766550551383426</v>
      </c>
      <c r="J110" s="59">
        <f>VLOOKUP($A110,INDICADORES!$A$5:$AB$350,J$19)</f>
        <v>1</v>
      </c>
      <c r="K110" s="59">
        <f t="shared" si="11"/>
        <v>0.73390804784100339</v>
      </c>
      <c r="L110" s="37">
        <f t="shared" si="17"/>
        <v>6</v>
      </c>
      <c r="M110" s="37">
        <f t="shared" si="12"/>
        <v>28</v>
      </c>
      <c r="N110" s="64">
        <f t="shared" si="13"/>
        <v>0.73390804784100339</v>
      </c>
      <c r="O110" s="65">
        <f t="shared" si="14"/>
        <v>3.7321766202287408E-2</v>
      </c>
      <c r="P110" s="38">
        <f t="shared" si="15"/>
        <v>129593041</v>
      </c>
      <c r="R110" s="39">
        <f t="shared" si="16"/>
        <v>129593041</v>
      </c>
    </row>
    <row r="111" spans="1:18" x14ac:dyDescent="0.25">
      <c r="A111" s="36">
        <v>7404</v>
      </c>
      <c r="B111" s="37">
        <v>3</v>
      </c>
      <c r="C111" s="36" t="s">
        <v>470</v>
      </c>
      <c r="D111" s="59">
        <f>VLOOKUP($A111,INDICADORES!$A$5:$AB$350,D$19)</f>
        <v>1</v>
      </c>
      <c r="E111" s="59">
        <f>IF(A111=5201,0,VLOOKUP($A111,INDICADORES!$A$5:$AB$350,E$19))</f>
        <v>0.91615081598199211</v>
      </c>
      <c r="F111" s="59">
        <f>IF(A111=5201,0,VLOOKUP($A111,INDICADORES!$A$5:$AB$350,F$19))</f>
        <v>9.2182888493526571E-2</v>
      </c>
      <c r="G111" s="59">
        <f>VLOOKUP($A111,INDICADORES!$A$5:$AB$350,G$19)</f>
        <v>1</v>
      </c>
      <c r="H111" s="59">
        <f>VLOOKUP($A111,INDICADORES!$A$5:$AB$350,H$19)</f>
        <v>0.92689999999999995</v>
      </c>
      <c r="I111" s="59">
        <f>VLOOKUP($A111,INDICADORES!$A$5:$AB$350,I$19)</f>
        <v>1</v>
      </c>
      <c r="J111" s="59">
        <f>VLOOKUP($A111,INDICADORES!$A$5:$AB$350,J$19)</f>
        <v>1</v>
      </c>
      <c r="K111" s="59">
        <f t="shared" si="11"/>
        <v>0.7327335077170789</v>
      </c>
      <c r="L111" s="37">
        <f t="shared" si="17"/>
        <v>7</v>
      </c>
      <c r="M111" s="37">
        <f t="shared" si="12"/>
        <v>28</v>
      </c>
      <c r="N111" s="64">
        <f t="shared" si="13"/>
        <v>0.7327335077170789</v>
      </c>
      <c r="O111" s="65">
        <f t="shared" si="14"/>
        <v>3.7262036768839622E-2</v>
      </c>
      <c r="P111" s="38">
        <f t="shared" si="15"/>
        <v>129385641</v>
      </c>
      <c r="Q111" s="66"/>
      <c r="R111" s="39">
        <f t="shared" si="16"/>
        <v>129385641</v>
      </c>
    </row>
    <row r="112" spans="1:18" x14ac:dyDescent="0.25">
      <c r="A112" s="36">
        <v>6110</v>
      </c>
      <c r="B112" s="37">
        <v>3</v>
      </c>
      <c r="C112" s="36" t="s">
        <v>421</v>
      </c>
      <c r="D112" s="59">
        <f>VLOOKUP($A112,INDICADORES!$A$5:$AB$350,D$19)</f>
        <v>1</v>
      </c>
      <c r="E112" s="59">
        <f>IF(A112=5201,0,VLOOKUP($A112,INDICADORES!$A$5:$AB$350,E$19))</f>
        <v>0.97122302158273377</v>
      </c>
      <c r="F112" s="59">
        <f>IF(A112=5201,0,VLOOKUP($A112,INDICADORES!$A$5:$AB$350,F$19))</f>
        <v>0.10102852502193306</v>
      </c>
      <c r="G112" s="59">
        <f>VLOOKUP($A112,INDICADORES!$A$5:$AB$350,G$19)</f>
        <v>1</v>
      </c>
      <c r="H112" s="59">
        <f>VLOOKUP($A112,INDICADORES!$A$5:$AB$350,H$19)</f>
        <v>0.75069999999999992</v>
      </c>
      <c r="I112" s="59">
        <f>VLOOKUP($A112,INDICADORES!$A$5:$AB$350,I$19)</f>
        <v>1</v>
      </c>
      <c r="J112" s="59">
        <f>VLOOKUP($A112,INDICADORES!$A$5:$AB$350,J$19)</f>
        <v>1</v>
      </c>
      <c r="K112" s="59">
        <f t="shared" si="11"/>
        <v>0.72779018880944013</v>
      </c>
      <c r="L112" s="37">
        <f t="shared" si="17"/>
        <v>8</v>
      </c>
      <c r="M112" s="37">
        <f t="shared" si="12"/>
        <v>28</v>
      </c>
      <c r="N112" s="64">
        <f t="shared" si="13"/>
        <v>0.72779018880944013</v>
      </c>
      <c r="O112" s="65">
        <f t="shared" si="14"/>
        <v>3.701065188066871E-2</v>
      </c>
      <c r="P112" s="38">
        <f t="shared" si="15"/>
        <v>128512753</v>
      </c>
      <c r="R112" s="39">
        <f t="shared" si="16"/>
        <v>128512753</v>
      </c>
    </row>
    <row r="113" spans="1:18" x14ac:dyDescent="0.25">
      <c r="A113" s="36">
        <v>3201</v>
      </c>
      <c r="B113" s="37">
        <v>3</v>
      </c>
      <c r="C113" s="36" t="s">
        <v>350</v>
      </c>
      <c r="D113" s="59">
        <f>VLOOKUP($A113,INDICADORES!$A$5:$AB$350,D$19)</f>
        <v>1</v>
      </c>
      <c r="E113" s="59">
        <f>IF(A113=5201,0,VLOOKUP($A113,INDICADORES!$A$5:$AB$350,E$19))</f>
        <v>0.91911764705882348</v>
      </c>
      <c r="F113" s="59">
        <f>IF(A113=5201,0,VLOOKUP($A113,INDICADORES!$A$5:$AB$350,F$19))</f>
        <v>8.1850912064622541E-2</v>
      </c>
      <c r="G113" s="59">
        <f>VLOOKUP($A113,INDICADORES!$A$5:$AB$350,G$19)</f>
        <v>1</v>
      </c>
      <c r="H113" s="59">
        <f>VLOOKUP($A113,INDICADORES!$A$5:$AB$350,H$19)</f>
        <v>0.86309999999999998</v>
      </c>
      <c r="I113" s="59">
        <f>VLOOKUP($A113,INDICADORES!$A$5:$AB$350,I$19)</f>
        <v>1</v>
      </c>
      <c r="J113" s="59">
        <f>VLOOKUP($A113,INDICADORES!$A$5:$AB$350,J$19)</f>
        <v>1</v>
      </c>
      <c r="K113" s="59">
        <f t="shared" si="11"/>
        <v>0.72161890448674382</v>
      </c>
      <c r="L113" s="37">
        <f t="shared" si="17"/>
        <v>9</v>
      </c>
      <c r="M113" s="37">
        <f t="shared" si="12"/>
        <v>28</v>
      </c>
      <c r="N113" s="64">
        <f t="shared" si="13"/>
        <v>0.72161890448674382</v>
      </c>
      <c r="O113" s="65">
        <f t="shared" si="14"/>
        <v>3.6696820697951653E-2</v>
      </c>
      <c r="P113" s="38">
        <f t="shared" si="15"/>
        <v>127423031</v>
      </c>
      <c r="R113" s="39">
        <f t="shared" si="16"/>
        <v>127423031</v>
      </c>
    </row>
    <row r="114" spans="1:18" x14ac:dyDescent="0.25">
      <c r="A114" s="36">
        <v>9210</v>
      </c>
      <c r="B114" s="37">
        <v>3</v>
      </c>
      <c r="C114" s="36" t="s">
        <v>538</v>
      </c>
      <c r="D114" s="59">
        <f>VLOOKUP($A114,INDICADORES!$A$5:$AB$350,D$19)</f>
        <v>1</v>
      </c>
      <c r="E114" s="59">
        <f>IF(A114=5201,0,VLOOKUP($A114,INDICADORES!$A$5:$AB$350,E$19))</f>
        <v>0.92540792540792538</v>
      </c>
      <c r="F114" s="59">
        <f>IF(A114=5201,0,VLOOKUP($A114,INDICADORES!$A$5:$AB$350,F$19))</f>
        <v>4.6251858728446858E-2</v>
      </c>
      <c r="G114" s="59">
        <f>VLOOKUP($A114,INDICADORES!$A$5:$AB$350,G$19)</f>
        <v>1</v>
      </c>
      <c r="H114" s="59">
        <f>VLOOKUP($A114,INDICADORES!$A$5:$AB$350,H$19)</f>
        <v>0.8993000000000001</v>
      </c>
      <c r="I114" s="59">
        <f>VLOOKUP($A114,INDICADORES!$A$5:$AB$350,I$19)</f>
        <v>1</v>
      </c>
      <c r="J114" s="59">
        <f>VLOOKUP($A114,INDICADORES!$A$5:$AB$350,J$19)</f>
        <v>1</v>
      </c>
      <c r="K114" s="59">
        <f t="shared" si="11"/>
        <v>0.72035073857488563</v>
      </c>
      <c r="L114" s="37">
        <f t="shared" si="17"/>
        <v>10</v>
      </c>
      <c r="M114" s="37">
        <f t="shared" si="12"/>
        <v>28</v>
      </c>
      <c r="N114" s="64">
        <f t="shared" si="13"/>
        <v>0.72035073857488563</v>
      </c>
      <c r="O114" s="65">
        <f t="shared" si="14"/>
        <v>3.6632330068904428E-2</v>
      </c>
      <c r="P114" s="38">
        <f t="shared" si="15"/>
        <v>127199099</v>
      </c>
      <c r="R114" s="39">
        <f t="shared" si="16"/>
        <v>127199099</v>
      </c>
    </row>
    <row r="115" spans="1:18" x14ac:dyDescent="0.25">
      <c r="A115" s="36">
        <v>9109</v>
      </c>
      <c r="B115" s="37">
        <v>3</v>
      </c>
      <c r="C115" s="36" t="s">
        <v>517</v>
      </c>
      <c r="D115" s="59">
        <f>VLOOKUP($A115,INDICADORES!$A$5:$AB$350,D$19)</f>
        <v>1</v>
      </c>
      <c r="E115" s="59">
        <f>IF(A115=5201,0,VLOOKUP($A115,INDICADORES!$A$5:$AB$350,E$19))</f>
        <v>0.95671313279530446</v>
      </c>
      <c r="F115" s="59">
        <f>IF(A115=5201,0,VLOOKUP($A115,INDICADORES!$A$5:$AB$350,F$19))</f>
        <v>5.0562338850458403E-2</v>
      </c>
      <c r="G115" s="59">
        <f>VLOOKUP($A115,INDICADORES!$A$5:$AB$350,G$19)</f>
        <v>1</v>
      </c>
      <c r="H115" s="59">
        <f>VLOOKUP($A115,INDICADORES!$A$5:$AB$350,H$19)</f>
        <v>0.77579999999999993</v>
      </c>
      <c r="I115" s="59">
        <f>VLOOKUP($A115,INDICADORES!$A$5:$AB$350,I$19)</f>
        <v>1</v>
      </c>
      <c r="J115" s="59">
        <f>VLOOKUP($A115,INDICADORES!$A$5:$AB$350,J$19)</f>
        <v>1</v>
      </c>
      <c r="K115" s="59">
        <f t="shared" si="11"/>
        <v>0.71386018119097117</v>
      </c>
      <c r="L115" s="37">
        <f t="shared" si="17"/>
        <v>11</v>
      </c>
      <c r="M115" s="37">
        <f t="shared" si="12"/>
        <v>28</v>
      </c>
      <c r="N115" s="64">
        <f t="shared" si="13"/>
        <v>0.71386018119097117</v>
      </c>
      <c r="O115" s="65">
        <f t="shared" si="14"/>
        <v>3.6302262745187788E-2</v>
      </c>
      <c r="P115" s="38">
        <f t="shared" si="15"/>
        <v>126053000</v>
      </c>
      <c r="R115" s="39">
        <f t="shared" si="16"/>
        <v>126053000</v>
      </c>
    </row>
    <row r="116" spans="1:18" x14ac:dyDescent="0.25">
      <c r="A116" s="36">
        <v>8311</v>
      </c>
      <c r="B116" s="37">
        <v>3</v>
      </c>
      <c r="C116" s="36" t="s">
        <v>502</v>
      </c>
      <c r="D116" s="59">
        <f>VLOOKUP($A116,INDICADORES!$A$5:$AB$350,D$19)</f>
        <v>1</v>
      </c>
      <c r="E116" s="59">
        <f>IF(A116=5201,0,VLOOKUP($A116,INDICADORES!$A$5:$AB$350,E$19))</f>
        <v>0.91247672253258849</v>
      </c>
      <c r="F116" s="59">
        <f>IF(A116=5201,0,VLOOKUP($A116,INDICADORES!$A$5:$AB$350,F$19))</f>
        <v>6.9647827726674993E-2</v>
      </c>
      <c r="G116" s="59">
        <f>VLOOKUP($A116,INDICADORES!$A$5:$AB$350,G$19)</f>
        <v>1</v>
      </c>
      <c r="H116" s="59">
        <f>VLOOKUP($A116,INDICADORES!$A$5:$AB$350,H$19)</f>
        <v>0.79209999999999992</v>
      </c>
      <c r="I116" s="59">
        <f>VLOOKUP($A116,INDICADORES!$A$5:$AB$350,I$19)</f>
        <v>1</v>
      </c>
      <c r="J116" s="59">
        <f>VLOOKUP($A116,INDICADORES!$A$5:$AB$350,J$19)</f>
        <v>1</v>
      </c>
      <c r="K116" s="59">
        <f t="shared" si="11"/>
        <v>0.70559380981807474</v>
      </c>
      <c r="L116" s="37">
        <f t="shared" si="17"/>
        <v>12</v>
      </c>
      <c r="M116" s="37">
        <f t="shared" si="12"/>
        <v>28</v>
      </c>
      <c r="N116" s="64">
        <f t="shared" si="13"/>
        <v>0.70559380981807474</v>
      </c>
      <c r="O116" s="65">
        <f t="shared" si="14"/>
        <v>3.5881889129408394E-2</v>
      </c>
      <c r="P116" s="38">
        <f t="shared" si="15"/>
        <v>124593329</v>
      </c>
      <c r="R116" s="39">
        <f t="shared" si="16"/>
        <v>124593329</v>
      </c>
    </row>
    <row r="117" spans="1:18" x14ac:dyDescent="0.25">
      <c r="A117" s="36">
        <v>3301</v>
      </c>
      <c r="B117" s="37">
        <v>3</v>
      </c>
      <c r="C117" s="36" t="s">
        <v>355</v>
      </c>
      <c r="D117" s="59">
        <f>VLOOKUP($A117,INDICADORES!$A$5:$AB$350,D$19)</f>
        <v>1</v>
      </c>
      <c r="E117" s="59">
        <f>IF(A117=5201,0,VLOOKUP($A117,INDICADORES!$A$5:$AB$350,E$19))</f>
        <v>0.86620069895157259</v>
      </c>
      <c r="F117" s="59">
        <f>IF(A117=5201,0,VLOOKUP($A117,INDICADORES!$A$5:$AB$350,F$19))</f>
        <v>0.11966345055341558</v>
      </c>
      <c r="G117" s="59">
        <f>VLOOKUP($A117,INDICADORES!$A$5:$AB$350,G$19)</f>
        <v>1</v>
      </c>
      <c r="H117" s="59">
        <f>VLOOKUP($A117,INDICADORES!$A$5:$AB$350,H$19)</f>
        <v>0.80579999999999996</v>
      </c>
      <c r="I117" s="59">
        <f>VLOOKUP($A117,INDICADORES!$A$5:$AB$350,I$19)</f>
        <v>1</v>
      </c>
      <c r="J117" s="59">
        <f>VLOOKUP($A117,INDICADORES!$A$5:$AB$350,J$19)</f>
        <v>1</v>
      </c>
      <c r="K117" s="59">
        <f t="shared" si="11"/>
        <v>0.70395610727140434</v>
      </c>
      <c r="L117" s="37">
        <f t="shared" si="17"/>
        <v>13</v>
      </c>
      <c r="M117" s="37">
        <f t="shared" si="12"/>
        <v>28</v>
      </c>
      <c r="N117" s="64">
        <f t="shared" si="13"/>
        <v>0.70395610727140434</v>
      </c>
      <c r="O117" s="65">
        <f t="shared" si="14"/>
        <v>3.5798606282551035E-2</v>
      </c>
      <c r="P117" s="38">
        <f t="shared" si="15"/>
        <v>124304145</v>
      </c>
      <c r="R117" s="39">
        <f t="shared" si="16"/>
        <v>124304145</v>
      </c>
    </row>
    <row r="118" spans="1:18" x14ac:dyDescent="0.25">
      <c r="A118" s="36">
        <v>13602</v>
      </c>
      <c r="B118" s="37">
        <v>3</v>
      </c>
      <c r="C118" s="36" t="s">
        <v>636</v>
      </c>
      <c r="D118" s="59">
        <f>VLOOKUP($A118,INDICADORES!$A$5:$AB$350,D$19)</f>
        <v>1</v>
      </c>
      <c r="E118" s="59">
        <f>IF(A118=5201,0,VLOOKUP($A118,INDICADORES!$A$5:$AB$350,E$19))</f>
        <v>0.94763343403826783</v>
      </c>
      <c r="F118" s="59">
        <f>IF(A118=5201,0,VLOOKUP($A118,INDICADORES!$A$5:$AB$350,F$19))</f>
        <v>0.14481301673146296</v>
      </c>
      <c r="G118" s="59">
        <f>VLOOKUP($A118,INDICADORES!$A$5:$AB$350,G$19)</f>
        <v>1</v>
      </c>
      <c r="H118" s="59">
        <f>VLOOKUP($A118,INDICADORES!$A$5:$AB$350,H$19)</f>
        <v>0.57550000000000001</v>
      </c>
      <c r="I118" s="59">
        <f>VLOOKUP($A118,INDICADORES!$A$5:$AB$350,I$19)</f>
        <v>0.98809243436632743</v>
      </c>
      <c r="J118" s="59">
        <f>VLOOKUP($A118,INDICADORES!$A$5:$AB$350,J$19)</f>
        <v>1</v>
      </c>
      <c r="K118" s="59">
        <f t="shared" si="11"/>
        <v>0.70360457781457586</v>
      </c>
      <c r="L118" s="37">
        <f t="shared" si="17"/>
        <v>14</v>
      </c>
      <c r="M118" s="37">
        <f t="shared" si="12"/>
        <v>28</v>
      </c>
      <c r="N118" s="64">
        <f t="shared" si="13"/>
        <v>0.70360457781457586</v>
      </c>
      <c r="O118" s="65">
        <f t="shared" si="14"/>
        <v>3.5780729792111172E-2</v>
      </c>
      <c r="P118" s="38">
        <f t="shared" si="15"/>
        <v>124242072</v>
      </c>
      <c r="R118" s="39">
        <f t="shared" si="16"/>
        <v>124242072</v>
      </c>
    </row>
    <row r="119" spans="1:18" x14ac:dyDescent="0.25">
      <c r="A119" s="36">
        <v>5503</v>
      </c>
      <c r="B119" s="37">
        <v>3</v>
      </c>
      <c r="C119" s="36" t="s">
        <v>393</v>
      </c>
      <c r="D119" s="59">
        <f>VLOOKUP($A119,INDICADORES!$A$5:$AB$350,D$19)</f>
        <v>1</v>
      </c>
      <c r="E119" s="59">
        <f>IF(A119=5201,0,VLOOKUP($A119,INDICADORES!$A$5:$AB$350,E$19))</f>
        <v>0.94466403162055335</v>
      </c>
      <c r="F119" s="59">
        <f>IF(A119=5201,0,VLOOKUP($A119,INDICADORES!$A$5:$AB$350,F$19))</f>
        <v>0.12172764778090352</v>
      </c>
      <c r="G119" s="59">
        <f>VLOOKUP($A119,INDICADORES!$A$5:$AB$350,G$19)</f>
        <v>1</v>
      </c>
      <c r="H119" s="59">
        <f>VLOOKUP($A119,INDICADORES!$A$5:$AB$350,H$19)</f>
        <v>0.60530000000000006</v>
      </c>
      <c r="I119" s="59">
        <f>VLOOKUP($A119,INDICADORES!$A$5:$AB$350,I$19)</f>
        <v>1</v>
      </c>
      <c r="J119" s="59">
        <f>VLOOKUP($A119,INDICADORES!$A$5:$AB$350,J$19)</f>
        <v>1</v>
      </c>
      <c r="K119" s="59">
        <f t="shared" si="11"/>
        <v>0.7018593230124196</v>
      </c>
      <c r="L119" s="37">
        <f t="shared" si="17"/>
        <v>15</v>
      </c>
      <c r="M119" s="37">
        <f t="shared" si="12"/>
        <v>28</v>
      </c>
      <c r="N119" s="64">
        <f t="shared" si="13"/>
        <v>0.7018593230124196</v>
      </c>
      <c r="O119" s="65">
        <f t="shared" si="14"/>
        <v>3.569197754054354E-2</v>
      </c>
      <c r="P119" s="38">
        <f t="shared" si="15"/>
        <v>123933896</v>
      </c>
      <c r="R119" s="39">
        <f t="shared" si="16"/>
        <v>123933896</v>
      </c>
    </row>
    <row r="120" spans="1:18" x14ac:dyDescent="0.25">
      <c r="A120" s="36">
        <v>5803</v>
      </c>
      <c r="B120" s="37">
        <v>3</v>
      </c>
      <c r="C120" s="36" t="s">
        <v>409</v>
      </c>
      <c r="D120" s="59">
        <f>VLOOKUP($A120,INDICADORES!$A$5:$AB$350,D$19)</f>
        <v>1</v>
      </c>
      <c r="E120" s="59">
        <f>IF(A120=5201,0,VLOOKUP($A120,INDICADORES!$A$5:$AB$350,E$19))</f>
        <v>0.92176039119804398</v>
      </c>
      <c r="F120" s="59">
        <f>IF(A120=5201,0,VLOOKUP($A120,INDICADORES!$A$5:$AB$350,F$19))</f>
        <v>8.9364240703221395E-2</v>
      </c>
      <c r="G120" s="59">
        <f>VLOOKUP($A120,INDICADORES!$A$5:$AB$350,G$19)</f>
        <v>1</v>
      </c>
      <c r="H120" s="59">
        <f>VLOOKUP($A120,INDICADORES!$A$5:$AB$350,H$19)</f>
        <v>0.69200000000000006</v>
      </c>
      <c r="I120" s="59">
        <f>VLOOKUP($A120,INDICADORES!$A$5:$AB$350,I$19)</f>
        <v>1</v>
      </c>
      <c r="J120" s="59">
        <f>VLOOKUP($A120,INDICADORES!$A$5:$AB$350,J$19)</f>
        <v>1</v>
      </c>
      <c r="K120" s="59">
        <f t="shared" si="11"/>
        <v>0.69875719709512085</v>
      </c>
      <c r="L120" s="37">
        <f t="shared" si="17"/>
        <v>16</v>
      </c>
      <c r="M120" s="37">
        <f t="shared" si="12"/>
        <v>28</v>
      </c>
      <c r="N120" s="64">
        <f t="shared" si="13"/>
        <v>0.69875719709512085</v>
      </c>
      <c r="O120" s="65">
        <f t="shared" si="14"/>
        <v>3.5534223693101656E-2</v>
      </c>
      <c r="P120" s="38">
        <f t="shared" si="15"/>
        <v>123386125</v>
      </c>
      <c r="R120" s="39">
        <f t="shared" si="16"/>
        <v>123386125</v>
      </c>
    </row>
    <row r="121" spans="1:18" x14ac:dyDescent="0.25">
      <c r="A121" s="36">
        <v>9114</v>
      </c>
      <c r="B121" s="37">
        <v>3</v>
      </c>
      <c r="C121" s="36" t="s">
        <v>522</v>
      </c>
      <c r="D121" s="59">
        <f>VLOOKUP($A121,INDICADORES!$A$5:$AB$350,D$19)</f>
        <v>1</v>
      </c>
      <c r="E121" s="59">
        <f>IF(A121=5201,0,VLOOKUP($A121,INDICADORES!$A$5:$AB$350,E$19))</f>
        <v>0.85883905013192607</v>
      </c>
      <c r="F121" s="59">
        <f>IF(A121=5201,0,VLOOKUP($A121,INDICADORES!$A$5:$AB$350,F$19))</f>
        <v>6.2169993365274324E-2</v>
      </c>
      <c r="G121" s="59">
        <f>VLOOKUP($A121,INDICADORES!$A$5:$AB$350,G$19)</f>
        <v>1</v>
      </c>
      <c r="H121" s="59">
        <f>VLOOKUP($A121,INDICADORES!$A$5:$AB$350,H$19)</f>
        <v>0.86470000000000002</v>
      </c>
      <c r="I121" s="59">
        <f>VLOOKUP($A121,INDICADORES!$A$5:$AB$350,I$19)</f>
        <v>1</v>
      </c>
      <c r="J121" s="59">
        <f>VLOOKUP($A121,INDICADORES!$A$5:$AB$350,J$19)</f>
        <v>1</v>
      </c>
      <c r="K121" s="59">
        <f t="shared" si="11"/>
        <v>0.69584116588749279</v>
      </c>
      <c r="L121" s="37">
        <f t="shared" si="17"/>
        <v>17</v>
      </c>
      <c r="M121" s="37">
        <f t="shared" si="12"/>
        <v>28</v>
      </c>
      <c r="N121" s="64">
        <f t="shared" si="13"/>
        <v>0.69584116588749279</v>
      </c>
      <c r="O121" s="65">
        <f t="shared" si="14"/>
        <v>3.5385933406205598E-2</v>
      </c>
      <c r="P121" s="38">
        <f t="shared" si="15"/>
        <v>122871214</v>
      </c>
      <c r="R121" s="39">
        <f t="shared" si="16"/>
        <v>122871214</v>
      </c>
    </row>
    <row r="122" spans="1:18" x14ac:dyDescent="0.25">
      <c r="A122" s="36">
        <v>14204</v>
      </c>
      <c r="B122" s="37">
        <v>3</v>
      </c>
      <c r="C122" s="36" t="s">
        <v>644</v>
      </c>
      <c r="D122" s="59">
        <f>VLOOKUP($A122,INDICADORES!$A$5:$AB$350,D$19)</f>
        <v>1</v>
      </c>
      <c r="E122" s="59">
        <f>IF(A122=5201,0,VLOOKUP($A122,INDICADORES!$A$5:$AB$350,E$19))</f>
        <v>0.86965460526315785</v>
      </c>
      <c r="F122" s="59">
        <f>IF(A122=5201,0,VLOOKUP($A122,INDICADORES!$A$5:$AB$350,F$19))</f>
        <v>9.0603575512322315E-2</v>
      </c>
      <c r="G122" s="59">
        <f>VLOOKUP($A122,INDICADORES!$A$5:$AB$350,G$19)</f>
        <v>1</v>
      </c>
      <c r="H122" s="59">
        <f>VLOOKUP($A122,INDICADORES!$A$5:$AB$350,H$19)</f>
        <v>0.77650000000000008</v>
      </c>
      <c r="I122" s="59">
        <f>VLOOKUP($A122,INDICADORES!$A$5:$AB$350,I$19)</f>
        <v>1</v>
      </c>
      <c r="J122" s="59">
        <f>VLOOKUP($A122,INDICADORES!$A$5:$AB$350,J$19)</f>
        <v>0.99075000000000002</v>
      </c>
      <c r="K122" s="59">
        <f t="shared" si="11"/>
        <v>0.69304250572018589</v>
      </c>
      <c r="L122" s="37">
        <f t="shared" si="17"/>
        <v>18</v>
      </c>
      <c r="M122" s="37">
        <f t="shared" si="12"/>
        <v>28</v>
      </c>
      <c r="N122" s="64">
        <f t="shared" si="13"/>
        <v>0.69304250572018589</v>
      </c>
      <c r="O122" s="65">
        <f t="shared" si="14"/>
        <v>3.5243611843237106E-2</v>
      </c>
      <c r="P122" s="38">
        <f t="shared" si="15"/>
        <v>122377028</v>
      </c>
      <c r="R122" s="39">
        <f t="shared" si="16"/>
        <v>122377028</v>
      </c>
    </row>
    <row r="123" spans="1:18" x14ac:dyDescent="0.25">
      <c r="A123" s="36">
        <v>8306</v>
      </c>
      <c r="B123" s="37">
        <v>3</v>
      </c>
      <c r="C123" s="36" t="s">
        <v>497</v>
      </c>
      <c r="D123" s="59">
        <f>VLOOKUP($A123,INDICADORES!$A$5:$AB$350,D$19)</f>
        <v>1</v>
      </c>
      <c r="E123" s="59">
        <f>IF(A123=5201,0,VLOOKUP($A123,INDICADORES!$A$5:$AB$350,E$19))</f>
        <v>0.83664459161147908</v>
      </c>
      <c r="F123" s="59">
        <f>IF(A123=5201,0,VLOOKUP($A123,INDICADORES!$A$5:$AB$350,F$19))</f>
        <v>0.10336308032884083</v>
      </c>
      <c r="G123" s="59">
        <f>VLOOKUP($A123,INDICADORES!$A$5:$AB$350,G$19)</f>
        <v>1</v>
      </c>
      <c r="H123" s="59">
        <f>VLOOKUP($A123,INDICADORES!$A$5:$AB$350,H$19)</f>
        <v>0.82480000000000009</v>
      </c>
      <c r="I123" s="59">
        <f>VLOOKUP($A123,INDICADORES!$A$5:$AB$350,I$19)</f>
        <v>1</v>
      </c>
      <c r="J123" s="59">
        <f>VLOOKUP($A123,INDICADORES!$A$5:$AB$350,J$19)</f>
        <v>1</v>
      </c>
      <c r="K123" s="59">
        <f t="shared" si="11"/>
        <v>0.69238637714622797</v>
      </c>
      <c r="L123" s="37">
        <f t="shared" si="17"/>
        <v>19</v>
      </c>
      <c r="M123" s="37">
        <f t="shared" si="12"/>
        <v>28</v>
      </c>
      <c r="N123" s="64">
        <f t="shared" si="13"/>
        <v>0.69238637714622797</v>
      </c>
      <c r="O123" s="65">
        <f t="shared" si="14"/>
        <v>3.5210245432679359E-2</v>
      </c>
      <c r="P123" s="38">
        <f t="shared" si="15"/>
        <v>122261169</v>
      </c>
      <c r="R123" s="39">
        <f t="shared" si="16"/>
        <v>122261169</v>
      </c>
    </row>
    <row r="124" spans="1:18" x14ac:dyDescent="0.25">
      <c r="A124" s="36">
        <v>8206</v>
      </c>
      <c r="B124" s="37">
        <v>3</v>
      </c>
      <c r="C124" s="36" t="s">
        <v>506</v>
      </c>
      <c r="D124" s="59">
        <f>VLOOKUP($A124,INDICADORES!$A$5:$AB$350,D$19)</f>
        <v>1</v>
      </c>
      <c r="E124" s="59">
        <f>IF(A124=5201,0,VLOOKUP($A124,INDICADORES!$A$5:$AB$350,E$19))</f>
        <v>0.9</v>
      </c>
      <c r="F124" s="59">
        <f>IF(A124=5201,0,VLOOKUP($A124,INDICADORES!$A$5:$AB$350,F$19))</f>
        <v>3.9156436431666719E-2</v>
      </c>
      <c r="G124" s="59">
        <f>VLOOKUP($A124,INDICADORES!$A$5:$AB$350,G$19)</f>
        <v>1</v>
      </c>
      <c r="H124" s="59">
        <f>VLOOKUP($A124,INDICADORES!$A$5:$AB$350,H$19)</f>
        <v>0.76040000000000008</v>
      </c>
      <c r="I124" s="59">
        <f>VLOOKUP($A124,INDICADORES!$A$5:$AB$350,I$19)</f>
        <v>1</v>
      </c>
      <c r="J124" s="59">
        <f>VLOOKUP($A124,INDICADORES!$A$5:$AB$350,J$19)</f>
        <v>1</v>
      </c>
      <c r="K124" s="59">
        <f t="shared" si="11"/>
        <v>0.68884910910791686</v>
      </c>
      <c r="L124" s="37">
        <f t="shared" si="17"/>
        <v>20</v>
      </c>
      <c r="M124" s="37">
        <f t="shared" si="12"/>
        <v>28</v>
      </c>
      <c r="N124" s="64">
        <f t="shared" si="13"/>
        <v>0.68884910910791686</v>
      </c>
      <c r="O124" s="65">
        <f t="shared" si="14"/>
        <v>3.5030363101222393E-2</v>
      </c>
      <c r="P124" s="38">
        <f t="shared" si="15"/>
        <v>121636560</v>
      </c>
      <c r="R124" s="39">
        <f t="shared" si="16"/>
        <v>121636560</v>
      </c>
    </row>
    <row r="125" spans="1:18" x14ac:dyDescent="0.25">
      <c r="A125" s="36">
        <v>9108</v>
      </c>
      <c r="B125" s="37">
        <v>3</v>
      </c>
      <c r="C125" s="36" t="s">
        <v>516</v>
      </c>
      <c r="D125" s="59">
        <f>VLOOKUP($A125,INDICADORES!$A$5:$AB$350,D$19)</f>
        <v>1</v>
      </c>
      <c r="E125" s="59">
        <f>IF(A125=5201,0,VLOOKUP($A125,INDICADORES!$A$5:$AB$350,E$19))</f>
        <v>0.7447956823438705</v>
      </c>
      <c r="F125" s="59">
        <f>IF(A125=5201,0,VLOOKUP($A125,INDICADORES!$A$5:$AB$350,F$19))</f>
        <v>0.13289349779218676</v>
      </c>
      <c r="G125" s="59">
        <f>VLOOKUP($A125,INDICADORES!$A$5:$AB$350,G$19)</f>
        <v>1</v>
      </c>
      <c r="H125" s="59">
        <f>VLOOKUP($A125,INDICADORES!$A$5:$AB$350,H$19)</f>
        <v>0.95810000000000006</v>
      </c>
      <c r="I125" s="59">
        <f>VLOOKUP($A125,INDICADORES!$A$5:$AB$350,I$19)</f>
        <v>1</v>
      </c>
      <c r="J125" s="59">
        <f>VLOOKUP($A125,INDICADORES!$A$5:$AB$350,J$19)</f>
        <v>0.75</v>
      </c>
      <c r="K125" s="59">
        <f t="shared" si="11"/>
        <v>0.67511686326840137</v>
      </c>
      <c r="L125" s="37">
        <f t="shared" si="17"/>
        <v>22</v>
      </c>
      <c r="M125" s="37">
        <f t="shared" si="12"/>
        <v>28</v>
      </c>
      <c r="N125" s="64">
        <f t="shared" si="13"/>
        <v>0.67511686326840137</v>
      </c>
      <c r="O125" s="65">
        <f t="shared" si="14"/>
        <v>3.4332030837170478E-2</v>
      </c>
      <c r="P125" s="38">
        <f t="shared" si="15"/>
        <v>119211729</v>
      </c>
      <c r="R125" s="39">
        <f t="shared" si="16"/>
        <v>119211729</v>
      </c>
    </row>
    <row r="126" spans="1:18" x14ac:dyDescent="0.25">
      <c r="A126" s="36">
        <v>6201</v>
      </c>
      <c r="B126" s="37">
        <v>3</v>
      </c>
      <c r="C126" s="36" t="s">
        <v>429</v>
      </c>
      <c r="D126" s="59">
        <f>VLOOKUP($A126,INDICADORES!$A$5:$AB$350,D$19)</f>
        <v>1</v>
      </c>
      <c r="E126" s="59">
        <f>IF(A126=5201,0,VLOOKUP($A126,INDICADORES!$A$5:$AB$350,E$19))</f>
        <v>0.89113233287858118</v>
      </c>
      <c r="F126" s="59">
        <f>IF(A126=5201,0,VLOOKUP($A126,INDICADORES!$A$5:$AB$350,F$19))</f>
        <v>4.3635569901155052E-2</v>
      </c>
      <c r="G126" s="59">
        <f>VLOOKUP($A126,INDICADORES!$A$5:$AB$350,G$19)</f>
        <v>1</v>
      </c>
      <c r="H126" s="59">
        <f>VLOOKUP($A126,INDICADORES!$A$5:$AB$350,H$19)</f>
        <v>0.74629999999999996</v>
      </c>
      <c r="I126" s="59">
        <f>VLOOKUP($A126,INDICADORES!$A$5:$AB$350,I$19)</f>
        <v>1</v>
      </c>
      <c r="J126" s="59">
        <f>VLOOKUP($A126,INDICADORES!$A$5:$AB$350,J$19)</f>
        <v>1</v>
      </c>
      <c r="K126" s="59">
        <f t="shared" si="11"/>
        <v>0.68475020898279215</v>
      </c>
      <c r="L126" s="37">
        <f t="shared" si="17"/>
        <v>21</v>
      </c>
      <c r="M126" s="37">
        <f t="shared" si="12"/>
        <v>28</v>
      </c>
      <c r="N126" s="64">
        <f t="shared" si="13"/>
        <v>0.68475020898279215</v>
      </c>
      <c r="O126" s="65">
        <f t="shared" si="14"/>
        <v>3.4821919832877732E-2</v>
      </c>
      <c r="P126" s="38">
        <f t="shared" si="15"/>
        <v>120912779</v>
      </c>
      <c r="R126" s="39">
        <f t="shared" si="16"/>
        <v>120912779</v>
      </c>
    </row>
    <row r="127" spans="1:18" x14ac:dyDescent="0.25">
      <c r="A127" s="36">
        <v>2301</v>
      </c>
      <c r="B127" s="37">
        <v>3</v>
      </c>
      <c r="C127" s="36" t="s">
        <v>348</v>
      </c>
      <c r="D127" s="59">
        <f>VLOOKUP($A127,INDICADORES!$A$5:$AB$350,D$19)</f>
        <v>1</v>
      </c>
      <c r="E127" s="59">
        <f>IF(A127=5201,0,VLOOKUP($A127,INDICADORES!$A$5:$AB$350,E$19))</f>
        <v>0.83942992874109268</v>
      </c>
      <c r="F127" s="59">
        <f>IF(A127=5201,0,VLOOKUP($A127,INDICADORES!$A$5:$AB$350,F$19))</f>
        <v>5.8715650892743172E-2</v>
      </c>
      <c r="G127" s="59">
        <f>VLOOKUP($A127,INDICADORES!$A$5:$AB$350,G$19)</f>
        <v>0.8571428571428571</v>
      </c>
      <c r="H127" s="59">
        <f>VLOOKUP($A127,INDICADORES!$A$5:$AB$350,H$19)</f>
        <v>0.9154000000000001</v>
      </c>
      <c r="I127" s="59">
        <f>VLOOKUP($A127,INDICADORES!$A$5:$AB$350,I$19)</f>
        <v>1</v>
      </c>
      <c r="J127" s="59">
        <f>VLOOKUP($A127,INDICADORES!$A$5:$AB$350,J$19)</f>
        <v>0.91667500000000002</v>
      </c>
      <c r="K127" s="59">
        <f t="shared" si="11"/>
        <v>0.67019456635399677</v>
      </c>
      <c r="L127" s="37">
        <f t="shared" si="17"/>
        <v>23</v>
      </c>
      <c r="M127" s="37">
        <f t="shared" si="12"/>
        <v>28</v>
      </c>
      <c r="N127" s="64">
        <f t="shared" si="13"/>
        <v>0.67019456635399677</v>
      </c>
      <c r="O127" s="65">
        <f t="shared" si="14"/>
        <v>3.4081714990167461E-2</v>
      </c>
      <c r="P127" s="38">
        <f t="shared" si="15"/>
        <v>118342552</v>
      </c>
      <c r="R127" s="39">
        <f t="shared" si="16"/>
        <v>118342552</v>
      </c>
    </row>
    <row r="128" spans="1:18" x14ac:dyDescent="0.25">
      <c r="A128" s="36">
        <v>8310</v>
      </c>
      <c r="B128" s="37">
        <v>3</v>
      </c>
      <c r="C128" s="36" t="s">
        <v>501</v>
      </c>
      <c r="D128" s="59">
        <f>VLOOKUP($A128,INDICADORES!$A$5:$AB$350,D$19)</f>
        <v>1</v>
      </c>
      <c r="E128" s="59">
        <f>IF(A128=5201,0,VLOOKUP($A128,INDICADORES!$A$5:$AB$350,E$19))</f>
        <v>0.82568807339449546</v>
      </c>
      <c r="F128" s="59">
        <f>IF(A128=5201,0,VLOOKUP($A128,INDICADORES!$A$5:$AB$350,F$19))</f>
        <v>3.8521033388045162E-2</v>
      </c>
      <c r="G128" s="59">
        <f>VLOOKUP($A128,INDICADORES!$A$5:$AB$350,G$19)</f>
        <v>1</v>
      </c>
      <c r="H128" s="59">
        <f>VLOOKUP($A128,INDICADORES!$A$5:$AB$350,H$19)</f>
        <v>0.80469999999999997</v>
      </c>
      <c r="I128" s="59">
        <f>VLOOKUP($A128,INDICADORES!$A$5:$AB$350,I$19)</f>
        <v>1</v>
      </c>
      <c r="J128" s="59">
        <f>VLOOKUP($A128,INDICADORES!$A$5:$AB$350,J$19)</f>
        <v>1</v>
      </c>
      <c r="K128" s="59">
        <f t="shared" si="11"/>
        <v>0.66932608403508476</v>
      </c>
      <c r="L128" s="37">
        <f t="shared" si="17"/>
        <v>24</v>
      </c>
      <c r="M128" s="37">
        <f t="shared" si="12"/>
        <v>28</v>
      </c>
      <c r="N128" s="64">
        <f t="shared" si="13"/>
        <v>0.66932608403508476</v>
      </c>
      <c r="O128" s="65">
        <f t="shared" si="14"/>
        <v>3.4037549656168731E-2</v>
      </c>
      <c r="P128" s="38">
        <f t="shared" si="15"/>
        <v>118189196</v>
      </c>
      <c r="R128" s="39">
        <f t="shared" si="16"/>
        <v>118189196</v>
      </c>
    </row>
    <row r="129" spans="1:19" x14ac:dyDescent="0.25">
      <c r="A129" s="36">
        <v>8201</v>
      </c>
      <c r="B129" s="37">
        <v>3</v>
      </c>
      <c r="C129" s="36" t="s">
        <v>487</v>
      </c>
      <c r="D129" s="59">
        <f>VLOOKUP($A129,INDICADORES!$A$5:$AB$350,D$19)</f>
        <v>1</v>
      </c>
      <c r="E129" s="59">
        <f>IF(A129=5201,0,VLOOKUP($A129,INDICADORES!$A$5:$AB$350,E$19))</f>
        <v>0.8</v>
      </c>
      <c r="F129" s="59">
        <f>IF(A129=5201,0,VLOOKUP($A129,INDICADORES!$A$5:$AB$350,F$19))</f>
        <v>4.5535968643483374E-2</v>
      </c>
      <c r="G129" s="59">
        <f>VLOOKUP($A129,INDICADORES!$A$5:$AB$350,G$19)</f>
        <v>1</v>
      </c>
      <c r="H129" s="59">
        <f>VLOOKUP($A129,INDICADORES!$A$5:$AB$350,H$19)</f>
        <v>0.79489999999999994</v>
      </c>
      <c r="I129" s="59">
        <f>VLOOKUP($A129,INDICADORES!$A$5:$AB$350,I$19)</f>
        <v>1</v>
      </c>
      <c r="J129" s="59">
        <f>VLOOKUP($A129,INDICADORES!$A$5:$AB$350,J$19)</f>
        <v>0.99075000000000002</v>
      </c>
      <c r="K129" s="59">
        <f t="shared" si="11"/>
        <v>0.6601564921608708</v>
      </c>
      <c r="L129" s="37">
        <f t="shared" si="17"/>
        <v>25</v>
      </c>
      <c r="M129" s="37">
        <f t="shared" si="12"/>
        <v>28</v>
      </c>
      <c r="N129" s="64">
        <f t="shared" si="13"/>
        <v>0.6601564921608708</v>
      </c>
      <c r="O129" s="65">
        <f t="shared" si="14"/>
        <v>3.3571244149495846E-2</v>
      </c>
      <c r="P129" s="38">
        <f t="shared" si="15"/>
        <v>116570035</v>
      </c>
      <c r="R129" s="39">
        <f t="shared" si="16"/>
        <v>116570035</v>
      </c>
    </row>
    <row r="130" spans="1:19" x14ac:dyDescent="0.25">
      <c r="A130" s="36">
        <v>7304</v>
      </c>
      <c r="B130" s="37">
        <v>3</v>
      </c>
      <c r="C130" s="36" t="s">
        <v>461</v>
      </c>
      <c r="D130" s="59">
        <f>VLOOKUP($A130,INDICADORES!$A$5:$AB$350,D$19)</f>
        <v>1</v>
      </c>
      <c r="E130" s="59">
        <f>IF(A130=5201,0,VLOOKUP($A130,INDICADORES!$A$5:$AB$350,E$19))</f>
        <v>0.72707659115426104</v>
      </c>
      <c r="F130" s="59">
        <f>IF(A130=5201,0,VLOOKUP($A130,INDICADORES!$A$5:$AB$350,F$19))</f>
        <v>7.6277792229267449E-2</v>
      </c>
      <c r="G130" s="59">
        <f>VLOOKUP($A130,INDICADORES!$A$5:$AB$350,G$19)</f>
        <v>1</v>
      </c>
      <c r="H130" s="59">
        <f>VLOOKUP($A130,INDICADORES!$A$5:$AB$350,H$19)</f>
        <v>0.91</v>
      </c>
      <c r="I130" s="59">
        <f>VLOOKUP($A130,INDICADORES!$A$5:$AB$350,I$19)</f>
        <v>1</v>
      </c>
      <c r="J130" s="59">
        <f>VLOOKUP($A130,INDICADORES!$A$5:$AB$350,J$19)</f>
        <v>1</v>
      </c>
      <c r="K130" s="59">
        <f t="shared" si="11"/>
        <v>0.6600462549613082</v>
      </c>
      <c r="L130" s="37">
        <f t="shared" si="17"/>
        <v>26</v>
      </c>
      <c r="M130" s="37">
        <f t="shared" si="12"/>
        <v>28</v>
      </c>
      <c r="N130" s="64">
        <f t="shared" si="13"/>
        <v>0.6600462549613082</v>
      </c>
      <c r="O130" s="65">
        <f t="shared" si="14"/>
        <v>3.3565638206079676E-2</v>
      </c>
      <c r="P130" s="38">
        <f t="shared" si="15"/>
        <v>116550570</v>
      </c>
      <c r="R130" s="39">
        <f t="shared" si="16"/>
        <v>116550570</v>
      </c>
    </row>
    <row r="131" spans="1:19" x14ac:dyDescent="0.25">
      <c r="A131" s="36">
        <v>9203</v>
      </c>
      <c r="B131" s="37">
        <v>3</v>
      </c>
      <c r="C131" s="36" t="s">
        <v>532</v>
      </c>
      <c r="D131" s="59">
        <f>VLOOKUP($A131,INDICADORES!$A$5:$AB$350,D$19)</f>
        <v>1</v>
      </c>
      <c r="E131" s="59">
        <f>IF(A131=5201,0,VLOOKUP($A131,INDICADORES!$A$5:$AB$350,E$19))</f>
        <v>0.89382716049382716</v>
      </c>
      <c r="F131" s="59">
        <f>IF(A131=5201,0,VLOOKUP($A131,INDICADORES!$A$5:$AB$350,F$19))</f>
        <v>6.0513869087324416E-2</v>
      </c>
      <c r="G131" s="59">
        <f>VLOOKUP($A131,INDICADORES!$A$5:$AB$350,G$19)</f>
        <v>1</v>
      </c>
      <c r="H131" s="59">
        <f>VLOOKUP($A131,INDICADORES!$A$5:$AB$350,H$19)</f>
        <v>0.69599999999999995</v>
      </c>
      <c r="I131" s="59">
        <f>VLOOKUP($A131,INDICADORES!$A$5:$AB$350,I$19)</f>
        <v>1</v>
      </c>
      <c r="J131" s="59">
        <f>VLOOKUP($A131,INDICADORES!$A$5:$AB$350,J$19)</f>
        <v>0.50924999999999998</v>
      </c>
      <c r="K131" s="59">
        <f t="shared" si="11"/>
        <v>0.65783047344467049</v>
      </c>
      <c r="L131" s="37">
        <f t="shared" si="17"/>
        <v>27</v>
      </c>
      <c r="M131" s="37">
        <f t="shared" si="12"/>
        <v>28</v>
      </c>
      <c r="N131" s="64">
        <f t="shared" si="13"/>
        <v>0.65783047344467049</v>
      </c>
      <c r="O131" s="65">
        <f t="shared" si="14"/>
        <v>3.3452958041360704E-2</v>
      </c>
      <c r="P131" s="38">
        <f t="shared" si="15"/>
        <v>116159308</v>
      </c>
      <c r="Q131" s="66">
        <f>+D7</f>
        <v>3472318000</v>
      </c>
      <c r="R131" s="39">
        <f t="shared" si="16"/>
        <v>116159308</v>
      </c>
      <c r="S131" s="66">
        <f>+S132-Q131</f>
        <v>0</v>
      </c>
    </row>
    <row r="132" spans="1:19" x14ac:dyDescent="0.25">
      <c r="A132" s="36">
        <v>4301</v>
      </c>
      <c r="B132" s="37">
        <v>3</v>
      </c>
      <c r="C132" s="36" t="s">
        <v>369</v>
      </c>
      <c r="D132" s="59">
        <f>VLOOKUP($A132,INDICADORES!$A$5:$AB$350,D$19)</f>
        <v>1</v>
      </c>
      <c r="E132" s="59">
        <f>IF(A132=5201,0,VLOOKUP($A132,INDICADORES!$A$5:$AB$350,E$19))</f>
        <v>0.76425689673972308</v>
      </c>
      <c r="F132" s="59">
        <f>IF(A132=5201,0,VLOOKUP($A132,INDICADORES!$A$5:$AB$350,F$19))</f>
        <v>0.1277463880394506</v>
      </c>
      <c r="G132" s="59">
        <f>VLOOKUP($A132,INDICADORES!$A$5:$AB$350,G$19)</f>
        <v>1</v>
      </c>
      <c r="H132" s="59">
        <f>VLOOKUP($A132,INDICADORES!$A$5:$AB$350,H$19)</f>
        <v>0.7198</v>
      </c>
      <c r="I132" s="59">
        <f>VLOOKUP($A132,INDICADORES!$A$5:$AB$350,I$19)</f>
        <v>1</v>
      </c>
      <c r="J132" s="59">
        <f>VLOOKUP($A132,INDICADORES!$A$5:$AB$350,J$19)</f>
        <v>0.98512500000000003</v>
      </c>
      <c r="K132" s="59">
        <f t="shared" si="11"/>
        <v>0.65665276086876578</v>
      </c>
      <c r="L132" s="37">
        <f t="shared" si="17"/>
        <v>28</v>
      </c>
      <c r="M132" s="37">
        <f t="shared" si="12"/>
        <v>28</v>
      </c>
      <c r="N132" s="64">
        <f t="shared" si="13"/>
        <v>0.65665276086876578</v>
      </c>
      <c r="O132" s="65">
        <f t="shared" si="14"/>
        <v>3.3393067277741592E-2</v>
      </c>
      <c r="P132" s="38">
        <f t="shared" si="15"/>
        <v>115951349</v>
      </c>
      <c r="Q132" s="66">
        <f>SUM(P105:P132)</f>
        <v>3472318001</v>
      </c>
      <c r="R132" s="39">
        <f t="shared" si="16"/>
        <v>115951349</v>
      </c>
      <c r="S132" s="66">
        <f>SUM(R105:R132)</f>
        <v>3472318000</v>
      </c>
    </row>
    <row r="133" spans="1:19" x14ac:dyDescent="0.25">
      <c r="A133" s="36">
        <v>5301</v>
      </c>
      <c r="B133" s="37">
        <v>3</v>
      </c>
      <c r="C133" s="36" t="s">
        <v>383</v>
      </c>
      <c r="D133" s="59">
        <f>VLOOKUP($A133,INDICADORES!$A$5:$AB$350,D$19)</f>
        <v>1</v>
      </c>
      <c r="E133" s="59">
        <f>IF(A133=5201,0,VLOOKUP($A133,INDICADORES!$A$5:$AB$350,E$19))</f>
        <v>0.70041958041958041</v>
      </c>
      <c r="F133" s="59">
        <f>IF(A133=5201,0,VLOOKUP($A133,INDICADORES!$A$5:$AB$350,F$19))</f>
        <v>0.10003601309482853</v>
      </c>
      <c r="G133" s="59">
        <f>VLOOKUP($A133,INDICADORES!$A$5:$AB$350,G$19)</f>
        <v>1</v>
      </c>
      <c r="H133" s="59">
        <f>VLOOKUP($A133,INDICADORES!$A$5:$AB$350,H$19)</f>
        <v>0.90469999999999995</v>
      </c>
      <c r="I133" s="59">
        <f>VLOOKUP($A133,INDICADORES!$A$5:$AB$350,I$19)</f>
        <v>1</v>
      </c>
      <c r="J133" s="59">
        <f>VLOOKUP($A133,INDICADORES!$A$5:$AB$350,J$19)</f>
        <v>1</v>
      </c>
      <c r="K133" s="59">
        <f t="shared" si="11"/>
        <v>0.65586085642056036</v>
      </c>
      <c r="L133" s="37">
        <f t="shared" si="17"/>
        <v>29</v>
      </c>
      <c r="M133" s="37">
        <f t="shared" si="12"/>
        <v>28</v>
      </c>
      <c r="N133" s="64">
        <f t="shared" si="13"/>
        <v>0</v>
      </c>
      <c r="O133" s="65">
        <f t="shared" si="14"/>
        <v>0</v>
      </c>
      <c r="P133" s="38">
        <f t="shared" si="15"/>
        <v>0</v>
      </c>
      <c r="R133" s="39">
        <f t="shared" si="16"/>
        <v>0</v>
      </c>
    </row>
    <row r="134" spans="1:19" x14ac:dyDescent="0.25">
      <c r="A134" s="36">
        <v>16201</v>
      </c>
      <c r="B134" s="37">
        <v>3</v>
      </c>
      <c r="C134" s="36" t="s">
        <v>671</v>
      </c>
      <c r="D134" s="64">
        <f>VLOOKUP($A134,INDICADORES!$A$5:$AB$350,D$19)</f>
        <v>1</v>
      </c>
      <c r="E134" s="64">
        <f>IF(A134=5201,0,VLOOKUP($A134,INDICADORES!$A$5:$AB$350,E$19))</f>
        <v>0.89762340036563071</v>
      </c>
      <c r="F134" s="64">
        <f>IF(A134=5201,0,VLOOKUP($A134,INDICADORES!$A$5:$AB$350,F$19))</f>
        <v>3.9605883749566292E-2</v>
      </c>
      <c r="G134" s="64">
        <f>VLOOKUP($A134,INDICADORES!$A$5:$AB$350,G$19)</f>
        <v>1</v>
      </c>
      <c r="H134" s="64">
        <f>VLOOKUP($A134,INDICADORES!$A$5:$AB$350,H$19)</f>
        <v>0.56289999999999996</v>
      </c>
      <c r="I134" s="64">
        <f>VLOOKUP($A134,INDICADORES!$A$5:$AB$350,I$19)</f>
        <v>1</v>
      </c>
      <c r="J134" s="64">
        <f>VLOOKUP($A134,INDICADORES!$A$5:$AB$350,J$19)</f>
        <v>0.92492500000000011</v>
      </c>
      <c r="K134" s="64">
        <f t="shared" si="11"/>
        <v>0.65475091106536243</v>
      </c>
      <c r="L134" s="37">
        <f t="shared" si="17"/>
        <v>30</v>
      </c>
      <c r="M134" s="37">
        <f t="shared" si="12"/>
        <v>28</v>
      </c>
      <c r="N134" s="64">
        <f t="shared" si="13"/>
        <v>0</v>
      </c>
      <c r="O134" s="65">
        <f t="shared" si="14"/>
        <v>0</v>
      </c>
      <c r="P134" s="38">
        <f t="shared" si="15"/>
        <v>0</v>
      </c>
      <c r="R134" s="39">
        <f t="shared" si="16"/>
        <v>0</v>
      </c>
    </row>
    <row r="135" spans="1:19" x14ac:dyDescent="0.25">
      <c r="A135" s="36">
        <v>8203</v>
      </c>
      <c r="B135" s="37">
        <v>3</v>
      </c>
      <c r="C135" s="36" t="s">
        <v>489</v>
      </c>
      <c r="D135" s="59">
        <f>VLOOKUP($A135,INDICADORES!$A$5:$AB$350,D$19)</f>
        <v>1</v>
      </c>
      <c r="E135" s="59">
        <f>IF(A135=5201,0,VLOOKUP($A135,INDICADORES!$A$5:$AB$350,E$19))</f>
        <v>0.73117469879518071</v>
      </c>
      <c r="F135" s="59">
        <f>IF(A135=5201,0,VLOOKUP($A135,INDICADORES!$A$5:$AB$350,F$19))</f>
        <v>5.5680761393176549E-2</v>
      </c>
      <c r="G135" s="59">
        <f>VLOOKUP($A135,INDICADORES!$A$5:$AB$350,G$19)</f>
        <v>1</v>
      </c>
      <c r="H135" s="59">
        <f>VLOOKUP($A135,INDICADORES!$A$5:$AB$350,H$19)</f>
        <v>0.89290000000000003</v>
      </c>
      <c r="I135" s="59">
        <f>VLOOKUP($A135,INDICADORES!$A$5:$AB$350,I$19)</f>
        <v>0.99674909839676773</v>
      </c>
      <c r="J135" s="59">
        <f>VLOOKUP($A135,INDICADORES!$A$5:$AB$350,J$19)</f>
        <v>1</v>
      </c>
      <c r="K135" s="59">
        <f t="shared" si="11"/>
        <v>0.65360378984644574</v>
      </c>
      <c r="L135" s="37">
        <f t="shared" si="17"/>
        <v>31</v>
      </c>
      <c r="M135" s="37">
        <f t="shared" si="12"/>
        <v>28</v>
      </c>
      <c r="N135" s="64">
        <f t="shared" si="13"/>
        <v>0</v>
      </c>
      <c r="O135" s="65">
        <f t="shared" si="14"/>
        <v>0</v>
      </c>
      <c r="P135" s="38">
        <f t="shared" si="15"/>
        <v>0</v>
      </c>
      <c r="R135" s="39">
        <f t="shared" si="16"/>
        <v>0</v>
      </c>
    </row>
    <row r="136" spans="1:19" x14ac:dyDescent="0.25">
      <c r="A136" s="36">
        <v>9107</v>
      </c>
      <c r="B136" s="37">
        <v>3</v>
      </c>
      <c r="C136" s="36" t="s">
        <v>515</v>
      </c>
      <c r="D136" s="59">
        <f>VLOOKUP($A136,INDICADORES!$A$5:$AB$350,D$19)</f>
        <v>1</v>
      </c>
      <c r="E136" s="59">
        <f>IF(A136=5201,0,VLOOKUP($A136,INDICADORES!$A$5:$AB$350,E$19))</f>
        <v>0.85912698412698407</v>
      </c>
      <c r="F136" s="59">
        <f>IF(A136=5201,0,VLOOKUP($A136,INDICADORES!$A$5:$AB$350,F$19))</f>
        <v>5.68763646727019E-2</v>
      </c>
      <c r="G136" s="59">
        <f>VLOOKUP($A136,INDICADORES!$A$5:$AB$350,G$19)</f>
        <v>1</v>
      </c>
      <c r="H136" s="59">
        <f>VLOOKUP($A136,INDICADORES!$A$5:$AB$350,H$19)</f>
        <v>0.57810000000000006</v>
      </c>
      <c r="I136" s="59">
        <f>VLOOKUP($A136,INDICADORES!$A$5:$AB$350,I$19)</f>
        <v>1</v>
      </c>
      <c r="J136" s="59">
        <f>VLOOKUP($A136,INDICADORES!$A$5:$AB$350,J$19)</f>
        <v>1</v>
      </c>
      <c r="K136" s="59">
        <f t="shared" si="11"/>
        <v>0.65162853561262002</v>
      </c>
      <c r="L136" s="37">
        <f t="shared" si="17"/>
        <v>32</v>
      </c>
      <c r="M136" s="37">
        <f t="shared" si="12"/>
        <v>28</v>
      </c>
      <c r="N136" s="64">
        <f t="shared" si="13"/>
        <v>0</v>
      </c>
      <c r="O136" s="65">
        <f t="shared" si="14"/>
        <v>0</v>
      </c>
      <c r="P136" s="38">
        <f t="shared" si="15"/>
        <v>0</v>
      </c>
      <c r="R136" s="39">
        <f t="shared" si="16"/>
        <v>0</v>
      </c>
    </row>
    <row r="137" spans="1:19" x14ac:dyDescent="0.25">
      <c r="A137" s="36">
        <v>9211</v>
      </c>
      <c r="B137" s="37">
        <v>3</v>
      </c>
      <c r="C137" s="36" t="s">
        <v>539</v>
      </c>
      <c r="D137" s="59">
        <f>VLOOKUP($A137,INDICADORES!$A$5:$AB$350,D$19)</f>
        <v>1</v>
      </c>
      <c r="E137" s="59">
        <f>IF(A137=5201,0,VLOOKUP($A137,INDICADORES!$A$5:$AB$350,E$19))</f>
        <v>0.87432188065099459</v>
      </c>
      <c r="F137" s="59">
        <f>IF(A137=5201,0,VLOOKUP($A137,INDICADORES!$A$5:$AB$350,F$19))</f>
        <v>7.9409648335703867E-2</v>
      </c>
      <c r="G137" s="59">
        <f>VLOOKUP($A137,INDICADORES!$A$5:$AB$350,G$19)</f>
        <v>1</v>
      </c>
      <c r="H137" s="59">
        <f>VLOOKUP($A137,INDICADORES!$A$5:$AB$350,H$19)</f>
        <v>0.48609999999999998</v>
      </c>
      <c r="I137" s="59">
        <f>VLOOKUP($A137,INDICADORES!$A$5:$AB$350,I$19)</f>
        <v>1</v>
      </c>
      <c r="J137" s="59">
        <f>VLOOKUP($A137,INDICADORES!$A$5:$AB$350,J$19)</f>
        <v>1</v>
      </c>
      <c r="K137" s="59">
        <f t="shared" si="11"/>
        <v>0.64878007031177409</v>
      </c>
      <c r="L137" s="37">
        <f t="shared" ref="L137:L160" si="18">RANK(K137,$K$105:$K$160,0)</f>
        <v>33</v>
      </c>
      <c r="M137" s="37">
        <f t="shared" si="12"/>
        <v>28</v>
      </c>
      <c r="N137" s="64">
        <f t="shared" si="13"/>
        <v>0</v>
      </c>
      <c r="O137" s="65">
        <f t="shared" si="14"/>
        <v>0</v>
      </c>
      <c r="P137" s="38">
        <f t="shared" si="15"/>
        <v>0</v>
      </c>
      <c r="R137" s="39">
        <f t="shared" si="16"/>
        <v>0</v>
      </c>
    </row>
    <row r="138" spans="1:19" x14ac:dyDescent="0.25">
      <c r="A138" s="36">
        <v>16109</v>
      </c>
      <c r="B138" s="37">
        <v>3</v>
      </c>
      <c r="C138" s="36" t="s">
        <v>677</v>
      </c>
      <c r="D138" s="59">
        <f>VLOOKUP($A138,INDICADORES!$A$5:$AB$350,D$19)</f>
        <v>1</v>
      </c>
      <c r="E138" s="59">
        <f>IF(A138=5201,0,VLOOKUP($A138,INDICADORES!$A$5:$AB$350,E$19))</f>
        <v>0.8480801335559266</v>
      </c>
      <c r="F138" s="59">
        <f>IF(A138=5201,0,VLOOKUP($A138,INDICADORES!$A$5:$AB$350,F$19))</f>
        <v>5.4204502790115135E-2</v>
      </c>
      <c r="G138" s="59">
        <f>VLOOKUP($A138,INDICADORES!$A$5:$AB$350,G$19)</f>
        <v>1</v>
      </c>
      <c r="H138" s="59">
        <f>VLOOKUP($A138,INDICADORES!$A$5:$AB$350,H$19)</f>
        <v>0.58099999999999996</v>
      </c>
      <c r="I138" s="59">
        <f>VLOOKUP($A138,INDICADORES!$A$5:$AB$350,I$19)</f>
        <v>1</v>
      </c>
      <c r="J138" s="59">
        <f>VLOOKUP($A138,INDICADORES!$A$5:$AB$350,J$19)</f>
        <v>0.99075000000000002</v>
      </c>
      <c r="K138" s="59">
        <f t="shared" si="11"/>
        <v>0.64706667244210314</v>
      </c>
      <c r="L138" s="37">
        <f t="shared" si="18"/>
        <v>34</v>
      </c>
      <c r="M138" s="37">
        <f t="shared" si="12"/>
        <v>28</v>
      </c>
      <c r="N138" s="64">
        <f t="shared" si="13"/>
        <v>0</v>
      </c>
      <c r="O138" s="65">
        <f t="shared" si="14"/>
        <v>0</v>
      </c>
      <c r="P138" s="38">
        <f t="shared" si="15"/>
        <v>0</v>
      </c>
      <c r="R138" s="39">
        <f t="shared" si="16"/>
        <v>0</v>
      </c>
    </row>
    <row r="139" spans="1:19" x14ac:dyDescent="0.25">
      <c r="A139" s="36">
        <v>9120</v>
      </c>
      <c r="B139" s="37">
        <v>3</v>
      </c>
      <c r="C139" s="36" t="s">
        <v>528</v>
      </c>
      <c r="D139" s="59">
        <f>VLOOKUP($A139,INDICADORES!$A$5:$AB$350,D$19)</f>
        <v>1</v>
      </c>
      <c r="E139" s="59">
        <f>IF(A139=5201,0,VLOOKUP($A139,INDICADORES!$A$5:$AB$350,E$19))</f>
        <v>0.63317438692098094</v>
      </c>
      <c r="F139" s="59">
        <f>IF(A139=5201,0,VLOOKUP($A139,INDICADORES!$A$5:$AB$350,F$19))</f>
        <v>0.10308034089551932</v>
      </c>
      <c r="G139" s="59">
        <f>VLOOKUP($A139,INDICADORES!$A$5:$AB$350,G$19)</f>
        <v>1</v>
      </c>
      <c r="H139" s="59">
        <f>VLOOKUP($A139,INDICADORES!$A$5:$AB$350,H$19)</f>
        <v>0.99529999999999996</v>
      </c>
      <c r="I139" s="59">
        <f>VLOOKUP($A139,INDICADORES!$A$5:$AB$350,I$19)</f>
        <v>0.99661085341595113</v>
      </c>
      <c r="J139" s="59">
        <f>VLOOKUP($A139,INDICADORES!$A$5:$AB$350,J$19)</f>
        <v>1</v>
      </c>
      <c r="K139" s="59">
        <f t="shared" si="11"/>
        <v>0.64650666331702067</v>
      </c>
      <c r="L139" s="37">
        <f t="shared" si="18"/>
        <v>35</v>
      </c>
      <c r="M139" s="37">
        <f t="shared" si="12"/>
        <v>28</v>
      </c>
      <c r="N139" s="64">
        <f t="shared" si="13"/>
        <v>0</v>
      </c>
      <c r="O139" s="65">
        <f t="shared" si="14"/>
        <v>0</v>
      </c>
      <c r="P139" s="38">
        <f t="shared" si="15"/>
        <v>0</v>
      </c>
      <c r="R139" s="39">
        <f t="shared" si="16"/>
        <v>0</v>
      </c>
    </row>
    <row r="140" spans="1:19" x14ac:dyDescent="0.25">
      <c r="A140" s="36">
        <v>7201</v>
      </c>
      <c r="B140" s="37">
        <v>3</v>
      </c>
      <c r="C140" s="36" t="s">
        <v>455</v>
      </c>
      <c r="D140" s="59">
        <f>VLOOKUP($A140,INDICADORES!$A$5:$AB$350,D$19)</f>
        <v>1</v>
      </c>
      <c r="E140" s="59">
        <f>IF(A140=5201,0,VLOOKUP($A140,INDICADORES!$A$5:$AB$350,E$19))</f>
        <v>0.69598965071151353</v>
      </c>
      <c r="F140" s="59">
        <f>IF(A140=5201,0,VLOOKUP($A140,INDICADORES!$A$5:$AB$350,F$19))</f>
        <v>5.8310637149289184E-2</v>
      </c>
      <c r="G140" s="59">
        <f>VLOOKUP($A140,INDICADORES!$A$5:$AB$350,G$19)</f>
        <v>1</v>
      </c>
      <c r="H140" s="59">
        <f>VLOOKUP($A140,INDICADORES!$A$5:$AB$350,H$19)</f>
        <v>0.90689999999999993</v>
      </c>
      <c r="I140" s="59">
        <f>VLOOKUP($A140,INDICADORES!$A$5:$AB$350,I$19)</f>
        <v>1</v>
      </c>
      <c r="J140" s="59">
        <f>VLOOKUP($A140,INDICADORES!$A$5:$AB$350,J$19)</f>
        <v>1</v>
      </c>
      <c r="K140" s="59">
        <f t="shared" si="11"/>
        <v>0.64420903703635213</v>
      </c>
      <c r="L140" s="37">
        <f t="shared" si="18"/>
        <v>36</v>
      </c>
      <c r="M140" s="37">
        <f t="shared" si="12"/>
        <v>28</v>
      </c>
      <c r="N140" s="64">
        <f t="shared" si="13"/>
        <v>0</v>
      </c>
      <c r="O140" s="65">
        <f t="shared" si="14"/>
        <v>0</v>
      </c>
      <c r="P140" s="38">
        <f t="shared" si="15"/>
        <v>0</v>
      </c>
      <c r="R140" s="39">
        <f t="shared" si="16"/>
        <v>0</v>
      </c>
    </row>
    <row r="141" spans="1:19" x14ac:dyDescent="0.25">
      <c r="A141" s="36">
        <v>5802</v>
      </c>
      <c r="B141" s="37">
        <v>3</v>
      </c>
      <c r="C141" s="36" t="s">
        <v>408</v>
      </c>
      <c r="D141" s="59">
        <f>VLOOKUP($A141,INDICADORES!$A$5:$AB$350,D$19)</f>
        <v>1</v>
      </c>
      <c r="E141" s="59">
        <f>IF(A141=5201,0,VLOOKUP($A141,INDICADORES!$A$5:$AB$350,E$19))</f>
        <v>0.65559105431309905</v>
      </c>
      <c r="F141" s="59">
        <f>IF(A141=5201,0,VLOOKUP($A141,INDICADORES!$A$5:$AB$350,F$19))</f>
        <v>0.12727993193153686</v>
      </c>
      <c r="G141" s="59">
        <f>VLOOKUP($A141,INDICADORES!$A$5:$AB$350,G$19)</f>
        <v>1</v>
      </c>
      <c r="H141" s="59">
        <f>VLOOKUP($A141,INDICADORES!$A$5:$AB$350,H$19)</f>
        <v>0.86430000000000007</v>
      </c>
      <c r="I141" s="59">
        <f>VLOOKUP($A141,INDICADORES!$A$5:$AB$350,I$19)</f>
        <v>1</v>
      </c>
      <c r="J141" s="59">
        <f>VLOOKUP($A141,INDICADORES!$A$5:$AB$350,J$19)</f>
        <v>1</v>
      </c>
      <c r="K141" s="59">
        <f t="shared" si="11"/>
        <v>0.64092185199246898</v>
      </c>
      <c r="L141" s="37">
        <f t="shared" si="18"/>
        <v>37</v>
      </c>
      <c r="M141" s="37">
        <f t="shared" si="12"/>
        <v>28</v>
      </c>
      <c r="N141" s="64">
        <f t="shared" si="13"/>
        <v>0</v>
      </c>
      <c r="O141" s="65">
        <f t="shared" si="14"/>
        <v>0</v>
      </c>
      <c r="P141" s="38">
        <f t="shared" si="15"/>
        <v>0</v>
      </c>
      <c r="R141" s="39">
        <f t="shared" si="16"/>
        <v>0</v>
      </c>
    </row>
    <row r="142" spans="1:19" x14ac:dyDescent="0.25">
      <c r="A142" s="36">
        <v>5701</v>
      </c>
      <c r="B142" s="37">
        <v>3</v>
      </c>
      <c r="C142" s="36" t="s">
        <v>402</v>
      </c>
      <c r="D142" s="59">
        <f>VLOOKUP($A142,INDICADORES!$A$5:$AB$350,D$19)</f>
        <v>1</v>
      </c>
      <c r="E142" s="59">
        <f>IF(A142=5201,0,VLOOKUP($A142,INDICADORES!$A$5:$AB$350,E$19))</f>
        <v>0.62255417630969911</v>
      </c>
      <c r="F142" s="59">
        <f>IF(A142=5201,0,VLOOKUP($A142,INDICADORES!$A$5:$AB$350,F$19))</f>
        <v>0.10148926551752996</v>
      </c>
      <c r="G142" s="59">
        <f>VLOOKUP($A142,INDICADORES!$A$5:$AB$350,G$19)</f>
        <v>1</v>
      </c>
      <c r="H142" s="59">
        <f>VLOOKUP($A142,INDICADORES!$A$5:$AB$350,H$19)</f>
        <v>0.94319999999999993</v>
      </c>
      <c r="I142" s="59">
        <f>VLOOKUP($A142,INDICADORES!$A$5:$AB$350,I$19)</f>
        <v>1</v>
      </c>
      <c r="J142" s="59">
        <f>VLOOKUP($A142,INDICADORES!$A$5:$AB$350,J$19)</f>
        <v>1</v>
      </c>
      <c r="K142" s="59">
        <f t="shared" si="11"/>
        <v>0.63474627808777728</v>
      </c>
      <c r="L142" s="37">
        <f t="shared" si="18"/>
        <v>38</v>
      </c>
      <c r="M142" s="37">
        <f t="shared" si="12"/>
        <v>28</v>
      </c>
      <c r="N142" s="64">
        <f t="shared" si="13"/>
        <v>0</v>
      </c>
      <c r="O142" s="65">
        <f t="shared" si="14"/>
        <v>0</v>
      </c>
      <c r="P142" s="38">
        <f t="shared" si="15"/>
        <v>0</v>
      </c>
      <c r="R142" s="39">
        <f t="shared" si="16"/>
        <v>0</v>
      </c>
    </row>
    <row r="143" spans="1:19" x14ac:dyDescent="0.25">
      <c r="A143" s="36">
        <v>10201</v>
      </c>
      <c r="B143" s="37">
        <v>3</v>
      </c>
      <c r="C143" s="36" t="s">
        <v>549</v>
      </c>
      <c r="D143" s="59">
        <f>VLOOKUP($A143,INDICADORES!$A$5:$AB$350,D$19)</f>
        <v>1</v>
      </c>
      <c r="E143" s="59">
        <f>IF(A143=5201,0,VLOOKUP($A143,INDICADORES!$A$5:$AB$350,E$19))</f>
        <v>0.85626283367556466</v>
      </c>
      <c r="F143" s="59">
        <f>IF(A143=5201,0,VLOOKUP($A143,INDICADORES!$A$5:$AB$350,F$19))</f>
        <v>7.6978546844793508E-2</v>
      </c>
      <c r="G143" s="59">
        <f>VLOOKUP($A143,INDICADORES!$A$5:$AB$350,G$19)</f>
        <v>1</v>
      </c>
      <c r="H143" s="59">
        <f>VLOOKUP($A143,INDICADORES!$A$5:$AB$350,H$19)</f>
        <v>0.52149999999999996</v>
      </c>
      <c r="I143" s="59">
        <f>VLOOKUP($A143,INDICADORES!$A$5:$AB$350,I$19)</f>
        <v>1</v>
      </c>
      <c r="J143" s="59">
        <f>VLOOKUP($A143,INDICADORES!$A$5:$AB$350,J$19)</f>
        <v>0.75</v>
      </c>
      <c r="K143" s="59">
        <f t="shared" si="11"/>
        <v>0.63466162849764596</v>
      </c>
      <c r="L143" s="37">
        <f t="shared" si="18"/>
        <v>39</v>
      </c>
      <c r="M143" s="37">
        <f t="shared" si="12"/>
        <v>28</v>
      </c>
      <c r="N143" s="64">
        <f t="shared" si="13"/>
        <v>0</v>
      </c>
      <c r="O143" s="65">
        <f t="shared" si="14"/>
        <v>0</v>
      </c>
      <c r="P143" s="38">
        <f t="shared" si="15"/>
        <v>0</v>
      </c>
      <c r="R143" s="39">
        <f t="shared" si="16"/>
        <v>0</v>
      </c>
    </row>
    <row r="144" spans="1:19" x14ac:dyDescent="0.25">
      <c r="A144" s="36">
        <v>9201</v>
      </c>
      <c r="B144" s="37">
        <v>3</v>
      </c>
      <c r="C144" s="36" t="s">
        <v>530</v>
      </c>
      <c r="D144" s="59">
        <f>VLOOKUP($A144,INDICADORES!$A$5:$AB$350,D$19)</f>
        <v>1</v>
      </c>
      <c r="E144" s="59">
        <f>IF(A144=5201,0,VLOOKUP($A144,INDICADORES!$A$5:$AB$350,E$19))</f>
        <v>0.61446977205153619</v>
      </c>
      <c r="F144" s="59">
        <f>IF(A144=5201,0,VLOOKUP($A144,INDICADORES!$A$5:$AB$350,F$19))</f>
        <v>7.2459714113079068E-2</v>
      </c>
      <c r="G144" s="59">
        <f>VLOOKUP($A144,INDICADORES!$A$5:$AB$350,G$19)</f>
        <v>1</v>
      </c>
      <c r="H144" s="59">
        <f>VLOOKUP($A144,INDICADORES!$A$5:$AB$350,H$19)</f>
        <v>0.998</v>
      </c>
      <c r="I144" s="59">
        <f>VLOOKUP($A144,INDICADORES!$A$5:$AB$350,I$19)</f>
        <v>1</v>
      </c>
      <c r="J144" s="59">
        <f>VLOOKUP($A144,INDICADORES!$A$5:$AB$350,J$19)</f>
        <v>1</v>
      </c>
      <c r="K144" s="59">
        <f t="shared" si="11"/>
        <v>0.63287934874630758</v>
      </c>
      <c r="L144" s="37">
        <f t="shared" si="18"/>
        <v>40</v>
      </c>
      <c r="M144" s="37">
        <f t="shared" si="12"/>
        <v>28</v>
      </c>
      <c r="N144" s="64">
        <f t="shared" si="13"/>
        <v>0</v>
      </c>
      <c r="O144" s="65">
        <f t="shared" si="14"/>
        <v>0</v>
      </c>
      <c r="P144" s="38">
        <f t="shared" si="15"/>
        <v>0</v>
      </c>
      <c r="R144" s="39">
        <f t="shared" si="16"/>
        <v>0</v>
      </c>
    </row>
    <row r="145" spans="1:18" x14ac:dyDescent="0.25">
      <c r="A145" s="36">
        <v>8205</v>
      </c>
      <c r="B145" s="37">
        <v>3</v>
      </c>
      <c r="C145" s="36" t="s">
        <v>491</v>
      </c>
      <c r="D145" s="59">
        <f>VLOOKUP($A145,INDICADORES!$A$5:$AB$350,D$19)</f>
        <v>1</v>
      </c>
      <c r="E145" s="59">
        <f>IF(A145=5201,0,VLOOKUP($A145,INDICADORES!$A$5:$AB$350,E$19))</f>
        <v>0.77905759162303667</v>
      </c>
      <c r="F145" s="59">
        <f>IF(A145=5201,0,VLOOKUP($A145,INDICADORES!$A$5:$AB$350,F$19))</f>
        <v>6.1910520318651227E-2</v>
      </c>
      <c r="G145" s="59">
        <f>VLOOKUP($A145,INDICADORES!$A$5:$AB$350,G$19)</f>
        <v>1</v>
      </c>
      <c r="H145" s="59">
        <f>VLOOKUP($A145,INDICADORES!$A$5:$AB$350,H$19)</f>
        <v>0.7097</v>
      </c>
      <c r="I145" s="59">
        <f>VLOOKUP($A145,INDICADORES!$A$5:$AB$350,I$19)</f>
        <v>1</v>
      </c>
      <c r="J145" s="59">
        <f>VLOOKUP($A145,INDICADORES!$A$5:$AB$350,J$19)</f>
        <v>0.75</v>
      </c>
      <c r="K145" s="59">
        <f t="shared" si="11"/>
        <v>0.63210278714772561</v>
      </c>
      <c r="L145" s="37">
        <f t="shared" si="18"/>
        <v>41</v>
      </c>
      <c r="M145" s="37">
        <f t="shared" si="12"/>
        <v>28</v>
      </c>
      <c r="N145" s="64">
        <f t="shared" si="13"/>
        <v>0</v>
      </c>
      <c r="O145" s="65">
        <f t="shared" si="14"/>
        <v>0</v>
      </c>
      <c r="P145" s="38">
        <f t="shared" si="15"/>
        <v>0</v>
      </c>
      <c r="Q145" s="66"/>
      <c r="R145" s="39">
        <f t="shared" si="16"/>
        <v>0</v>
      </c>
    </row>
    <row r="146" spans="1:18" x14ac:dyDescent="0.25">
      <c r="A146" s="36">
        <v>9112</v>
      </c>
      <c r="B146" s="37">
        <v>3</v>
      </c>
      <c r="C146" s="36" t="s">
        <v>520</v>
      </c>
      <c r="D146" s="59">
        <f>VLOOKUP($A146,INDICADORES!$A$5:$AB$350,D$19)</f>
        <v>1</v>
      </c>
      <c r="E146" s="59">
        <f>IF(A146=5201,0,VLOOKUP($A146,INDICADORES!$A$5:$AB$350,E$19))</f>
        <v>0.644854253420583</v>
      </c>
      <c r="F146" s="59">
        <f>IF(A146=5201,0,VLOOKUP($A146,INDICADORES!$A$5:$AB$350,F$19))</f>
        <v>0.11243764830672608</v>
      </c>
      <c r="G146" s="59">
        <f>VLOOKUP($A146,INDICADORES!$A$5:$AB$350,G$19)</f>
        <v>0.8571428571428571</v>
      </c>
      <c r="H146" s="59">
        <f>VLOOKUP($A146,INDICADORES!$A$5:$AB$350,H$19)</f>
        <v>0.98230000000000006</v>
      </c>
      <c r="I146" s="59">
        <f>VLOOKUP($A146,INDICADORES!$A$5:$AB$350,I$19)</f>
        <v>1</v>
      </c>
      <c r="J146" s="59">
        <f>VLOOKUP($A146,INDICADORES!$A$5:$AB$350,J$19)</f>
        <v>1</v>
      </c>
      <c r="K146" s="59">
        <f t="shared" si="11"/>
        <v>0.62972482934531415</v>
      </c>
      <c r="L146" s="37">
        <f t="shared" si="18"/>
        <v>42</v>
      </c>
      <c r="M146" s="37">
        <f t="shared" si="12"/>
        <v>28</v>
      </c>
      <c r="N146" s="64">
        <f t="shared" si="13"/>
        <v>0</v>
      </c>
      <c r="O146" s="65">
        <f t="shared" si="14"/>
        <v>0</v>
      </c>
      <c r="P146" s="38">
        <f t="shared" si="15"/>
        <v>0</v>
      </c>
      <c r="R146" s="39">
        <f t="shared" si="16"/>
        <v>0</v>
      </c>
    </row>
    <row r="147" spans="1:18" x14ac:dyDescent="0.25">
      <c r="A147" s="36">
        <v>3102</v>
      </c>
      <c r="B147" s="37">
        <v>3</v>
      </c>
      <c r="C147" s="36" t="s">
        <v>352</v>
      </c>
      <c r="D147" s="59">
        <f>VLOOKUP($A147,INDICADORES!$A$5:$AB$350,D$19)</f>
        <v>1</v>
      </c>
      <c r="E147" s="59">
        <f>IF(A147=5201,0,VLOOKUP($A147,INDICADORES!$A$5:$AB$350,E$19))</f>
        <v>0.61647628937348564</v>
      </c>
      <c r="F147" s="59">
        <f>IF(A147=5201,0,VLOOKUP($A147,INDICADORES!$A$5:$AB$350,F$19))</f>
        <v>8.3029815535819715E-2</v>
      </c>
      <c r="G147" s="59">
        <f>VLOOKUP($A147,INDICADORES!$A$5:$AB$350,G$19)</f>
        <v>1</v>
      </c>
      <c r="H147" s="59">
        <f>VLOOKUP($A147,INDICADORES!$A$5:$AB$350,H$19)</f>
        <v>0.95420000000000005</v>
      </c>
      <c r="I147" s="59">
        <f>VLOOKUP($A147,INDICADORES!$A$5:$AB$350,I$19)</f>
        <v>1</v>
      </c>
      <c r="J147" s="59">
        <f>VLOOKUP($A147,INDICADORES!$A$5:$AB$350,J$19)</f>
        <v>0.99207499999999993</v>
      </c>
      <c r="K147" s="59">
        <f t="shared" si="11"/>
        <v>0.62925790516467495</v>
      </c>
      <c r="L147" s="37">
        <f t="shared" si="18"/>
        <v>43</v>
      </c>
      <c r="M147" s="37">
        <f t="shared" si="12"/>
        <v>28</v>
      </c>
      <c r="N147" s="64">
        <f t="shared" si="13"/>
        <v>0</v>
      </c>
      <c r="O147" s="65">
        <f t="shared" si="14"/>
        <v>0</v>
      </c>
      <c r="P147" s="38">
        <f t="shared" si="15"/>
        <v>0</v>
      </c>
      <c r="R147" s="39">
        <f t="shared" si="16"/>
        <v>0</v>
      </c>
    </row>
    <row r="148" spans="1:18" x14ac:dyDescent="0.25">
      <c r="A148" s="36">
        <v>4103</v>
      </c>
      <c r="B148" s="37">
        <v>3</v>
      </c>
      <c r="C148" s="36" t="s">
        <v>361</v>
      </c>
      <c r="D148" s="59">
        <f>VLOOKUP($A148,INDICADORES!$A$5:$AB$350,D$19)</f>
        <v>1</v>
      </c>
      <c r="E148" s="59">
        <f>IF(A148=5201,0,VLOOKUP($A148,INDICADORES!$A$5:$AB$350,E$19))</f>
        <v>0.79947916666666663</v>
      </c>
      <c r="F148" s="59">
        <f>IF(A148=5201,0,VLOOKUP($A148,INDICADORES!$A$5:$AB$350,F$19))</f>
        <v>9.4616365520116333E-2</v>
      </c>
      <c r="G148" s="59">
        <f>VLOOKUP($A148,INDICADORES!$A$5:$AB$350,G$19)</f>
        <v>1</v>
      </c>
      <c r="H148" s="59">
        <f>VLOOKUP($A148,INDICADORES!$A$5:$AB$350,H$19)</f>
        <v>0.56359999999999999</v>
      </c>
      <c r="I148" s="59">
        <f>VLOOKUP($A148,INDICADORES!$A$5:$AB$350,I$19)</f>
        <v>1</v>
      </c>
      <c r="J148" s="59">
        <f>VLOOKUP($A148,INDICADORES!$A$5:$AB$350,J$19)</f>
        <v>0.71957499999999996</v>
      </c>
      <c r="K148" s="59">
        <f t="shared" si="11"/>
        <v>0.62399054971336232</v>
      </c>
      <c r="L148" s="37">
        <f t="shared" si="18"/>
        <v>44</v>
      </c>
      <c r="M148" s="37">
        <f t="shared" si="12"/>
        <v>28</v>
      </c>
      <c r="N148" s="64">
        <f t="shared" si="13"/>
        <v>0</v>
      </c>
      <c r="O148" s="65">
        <f t="shared" si="14"/>
        <v>0</v>
      </c>
      <c r="P148" s="38">
        <f t="shared" si="15"/>
        <v>0</v>
      </c>
      <c r="R148" s="39">
        <f t="shared" si="16"/>
        <v>0</v>
      </c>
    </row>
    <row r="149" spans="1:18" x14ac:dyDescent="0.25">
      <c r="A149" s="36">
        <v>5107</v>
      </c>
      <c r="B149" s="37">
        <v>3</v>
      </c>
      <c r="C149" s="36" t="s">
        <v>380</v>
      </c>
      <c r="D149" s="59">
        <f>VLOOKUP($A149,INDICADORES!$A$5:$AB$350,D$19)</f>
        <v>1</v>
      </c>
      <c r="E149" s="59">
        <f>IF(A149=5201,0,VLOOKUP($A149,INDICADORES!$A$5:$AB$350,E$19))</f>
        <v>0.62177777777777776</v>
      </c>
      <c r="F149" s="59">
        <f>IF(A149=5201,0,VLOOKUP($A149,INDICADORES!$A$5:$AB$350,F$19))</f>
        <v>4.9054086325242781E-2</v>
      </c>
      <c r="G149" s="59">
        <f>VLOOKUP($A149,INDICADORES!$A$5:$AB$350,G$19)</f>
        <v>1</v>
      </c>
      <c r="H149" s="59">
        <f>VLOOKUP($A149,INDICADORES!$A$5:$AB$350,H$19)</f>
        <v>0.87129999999999996</v>
      </c>
      <c r="I149" s="59">
        <f>VLOOKUP($A149,INDICADORES!$A$5:$AB$350,I$19)</f>
        <v>1</v>
      </c>
      <c r="J149" s="59">
        <f>VLOOKUP($A149,INDICADORES!$A$5:$AB$350,J$19)</f>
        <v>1</v>
      </c>
      <c r="K149" s="59">
        <f t="shared" ref="K149:K212" si="19">IF(D149=0,0,IF(A149=5201,SUMPRODUCT(E149:J149,$E$15:$J$15),SUMPRODUCT(E149:J149,$E$16:$J$16)))</f>
        <v>0.610580743803533</v>
      </c>
      <c r="L149" s="37">
        <f t="shared" si="18"/>
        <v>45</v>
      </c>
      <c r="M149" s="37">
        <f t="shared" ref="M149:M212" si="20">VLOOKUP(B149,$B$4:$E$9,4)</f>
        <v>28</v>
      </c>
      <c r="N149" s="64">
        <f t="shared" ref="N149:N212" si="21">IF(L149&lt;=M149,K149,0)</f>
        <v>0</v>
      </c>
      <c r="O149" s="65">
        <f t="shared" ref="O149:O212" si="22">N149/VLOOKUP(B149,$B$4:$F$9,5,0)</f>
        <v>0</v>
      </c>
      <c r="P149" s="38">
        <f t="shared" ref="P149:P212" si="23">ROUND(O149*VLOOKUP(B149,$B$4:$F$9,3,0),0)</f>
        <v>0</v>
      </c>
      <c r="R149" s="39">
        <f t="shared" si="16"/>
        <v>0</v>
      </c>
    </row>
    <row r="150" spans="1:18" x14ac:dyDescent="0.25">
      <c r="A150" s="36">
        <v>9209</v>
      </c>
      <c r="B150" s="37">
        <v>3</v>
      </c>
      <c r="C150" s="36" t="s">
        <v>537</v>
      </c>
      <c r="D150" s="59">
        <f>VLOOKUP($A150,INDICADORES!$A$5:$AB$350,D$19)</f>
        <v>1</v>
      </c>
      <c r="E150" s="59">
        <f>IF(A150=5201,0,VLOOKUP($A150,INDICADORES!$A$5:$AB$350,E$19))</f>
        <v>0.69306930693069302</v>
      </c>
      <c r="F150" s="59">
        <f>IF(A150=5201,0,VLOOKUP($A150,INDICADORES!$A$5:$AB$350,F$19))</f>
        <v>6.2889775579827306E-2</v>
      </c>
      <c r="G150" s="59">
        <f>VLOOKUP($A150,INDICADORES!$A$5:$AB$350,G$19)</f>
        <v>1</v>
      </c>
      <c r="H150" s="59">
        <f>VLOOKUP($A150,INDICADORES!$A$5:$AB$350,H$19)</f>
        <v>0.65780000000000005</v>
      </c>
      <c r="I150" s="59">
        <f>VLOOKUP($A150,INDICADORES!$A$5:$AB$350,I$19)</f>
        <v>1</v>
      </c>
      <c r="J150" s="59">
        <f>VLOOKUP($A150,INDICADORES!$A$5:$AB$350,J$19)</f>
        <v>1</v>
      </c>
      <c r="K150" s="59">
        <f t="shared" si="19"/>
        <v>0.60696670132069952</v>
      </c>
      <c r="L150" s="37">
        <f t="shared" si="18"/>
        <v>46</v>
      </c>
      <c r="M150" s="37">
        <f t="shared" si="20"/>
        <v>28</v>
      </c>
      <c r="N150" s="64">
        <f t="shared" si="21"/>
        <v>0</v>
      </c>
      <c r="O150" s="65">
        <f t="shared" si="22"/>
        <v>0</v>
      </c>
      <c r="P150" s="38">
        <f t="shared" si="23"/>
        <v>0</v>
      </c>
      <c r="R150" s="39">
        <f t="shared" ref="R150:R213" si="24">+P150</f>
        <v>0</v>
      </c>
    </row>
    <row r="151" spans="1:18" x14ac:dyDescent="0.25">
      <c r="A151" s="36">
        <v>8303</v>
      </c>
      <c r="B151" s="37">
        <v>3</v>
      </c>
      <c r="C151" s="36" t="s">
        <v>494</v>
      </c>
      <c r="D151" s="59">
        <f>VLOOKUP($A151,INDICADORES!$A$5:$AB$350,D$19)</f>
        <v>1</v>
      </c>
      <c r="E151" s="59">
        <f>IF(A151=5201,0,VLOOKUP($A151,INDICADORES!$A$5:$AB$350,E$19))</f>
        <v>0.63496708119970735</v>
      </c>
      <c r="F151" s="59">
        <f>IF(A151=5201,0,VLOOKUP($A151,INDICADORES!$A$5:$AB$350,F$19))</f>
        <v>6.534411712036696E-2</v>
      </c>
      <c r="G151" s="59">
        <f>VLOOKUP($A151,INDICADORES!$A$5:$AB$350,G$19)</f>
        <v>1</v>
      </c>
      <c r="H151" s="59">
        <f>VLOOKUP($A151,INDICADORES!$A$5:$AB$350,H$19)</f>
        <v>0.62149999999999994</v>
      </c>
      <c r="I151" s="59">
        <f>VLOOKUP($A151,INDICADORES!$A$5:$AB$350,I$19)</f>
        <v>1</v>
      </c>
      <c r="J151" s="59">
        <f>VLOOKUP($A151,INDICADORES!$A$5:$AB$350,J$19)</f>
        <v>0.57704999999999995</v>
      </c>
      <c r="K151" s="59">
        <f t="shared" si="19"/>
        <v>0.56065200769998924</v>
      </c>
      <c r="L151" s="37">
        <f t="shared" si="18"/>
        <v>47</v>
      </c>
      <c r="M151" s="37">
        <f t="shared" si="20"/>
        <v>28</v>
      </c>
      <c r="N151" s="64">
        <f t="shared" si="21"/>
        <v>0</v>
      </c>
      <c r="O151" s="65">
        <f t="shared" si="22"/>
        <v>0</v>
      </c>
      <c r="P151" s="38">
        <f t="shared" si="23"/>
        <v>0</v>
      </c>
      <c r="R151" s="39">
        <f t="shared" si="24"/>
        <v>0</v>
      </c>
    </row>
    <row r="152" spans="1:18" x14ac:dyDescent="0.25">
      <c r="A152" s="36">
        <v>8305</v>
      </c>
      <c r="B152" s="37">
        <v>3</v>
      </c>
      <c r="C152" s="36" t="s">
        <v>496</v>
      </c>
      <c r="D152" s="59">
        <f>VLOOKUP($A152,INDICADORES!$A$5:$AB$350,D$19)</f>
        <v>1</v>
      </c>
      <c r="E152" s="59">
        <f>IF(A152=5201,0,VLOOKUP($A152,INDICADORES!$A$5:$AB$350,E$19))</f>
        <v>0.53059936908517347</v>
      </c>
      <c r="F152" s="59">
        <f>IF(A152=5201,0,VLOOKUP($A152,INDICADORES!$A$5:$AB$350,F$19))</f>
        <v>7.1263115876950403E-2</v>
      </c>
      <c r="G152" s="59">
        <f>VLOOKUP($A152,INDICADORES!$A$5:$AB$350,G$19)</f>
        <v>1</v>
      </c>
      <c r="H152" s="59">
        <f>VLOOKUP($A152,INDICADORES!$A$5:$AB$350,H$19)</f>
        <v>0.63539999999999996</v>
      </c>
      <c r="I152" s="59">
        <f>VLOOKUP($A152,INDICADORES!$A$5:$AB$350,I$19)</f>
        <v>1</v>
      </c>
      <c r="J152" s="59">
        <f>VLOOKUP($A152,INDICADORES!$A$5:$AB$350,J$19)</f>
        <v>0.875</v>
      </c>
      <c r="K152" s="59">
        <f t="shared" si="19"/>
        <v>0.5425855581490483</v>
      </c>
      <c r="L152" s="37">
        <f t="shared" si="18"/>
        <v>48</v>
      </c>
      <c r="M152" s="37">
        <f t="shared" si="20"/>
        <v>28</v>
      </c>
      <c r="N152" s="64">
        <f t="shared" si="21"/>
        <v>0</v>
      </c>
      <c r="O152" s="65">
        <f t="shared" si="22"/>
        <v>0</v>
      </c>
      <c r="P152" s="38">
        <f t="shared" si="23"/>
        <v>0</v>
      </c>
      <c r="R152" s="39">
        <f t="shared" si="24"/>
        <v>0</v>
      </c>
    </row>
    <row r="153" spans="1:18" x14ac:dyDescent="0.25">
      <c r="A153" s="36">
        <v>2104</v>
      </c>
      <c r="B153" s="37">
        <v>3</v>
      </c>
      <c r="C153" s="36" t="s">
        <v>344</v>
      </c>
      <c r="D153" s="59">
        <f>VLOOKUP($A153,INDICADORES!$A$5:$AB$350,D$19)</f>
        <v>1</v>
      </c>
      <c r="E153" s="59">
        <f>IF(A153=5201,0,VLOOKUP($A153,INDICADORES!$A$5:$AB$350,E$19))</f>
        <v>0</v>
      </c>
      <c r="F153" s="59">
        <f>IF(A153=5201,0,VLOOKUP($A153,INDICADORES!$A$5:$AB$350,F$19))</f>
        <v>7.6653734381920371E-2</v>
      </c>
      <c r="G153" s="59">
        <f>VLOOKUP($A153,INDICADORES!$A$5:$AB$350,G$19)</f>
        <v>1</v>
      </c>
      <c r="H153" s="59">
        <f>VLOOKUP($A153,INDICADORES!$A$5:$AB$350,H$19)</f>
        <v>0.75919999999999999</v>
      </c>
      <c r="I153" s="59">
        <f>VLOOKUP($A153,INDICADORES!$A$5:$AB$350,I$19)</f>
        <v>1</v>
      </c>
      <c r="J153" s="59">
        <f>VLOOKUP($A153,INDICADORES!$A$5:$AB$350,J$19)</f>
        <v>0.39582500000000004</v>
      </c>
      <c r="K153" s="59">
        <f t="shared" si="19"/>
        <v>0.35283468359548004</v>
      </c>
      <c r="L153" s="37">
        <f t="shared" si="18"/>
        <v>49</v>
      </c>
      <c r="M153" s="37">
        <f t="shared" si="20"/>
        <v>28</v>
      </c>
      <c r="N153" s="64">
        <f t="shared" si="21"/>
        <v>0</v>
      </c>
      <c r="O153" s="65">
        <f t="shared" si="22"/>
        <v>0</v>
      </c>
      <c r="P153" s="38">
        <f t="shared" si="23"/>
        <v>0</v>
      </c>
      <c r="R153" s="39">
        <f t="shared" si="24"/>
        <v>0</v>
      </c>
    </row>
    <row r="154" spans="1:18" x14ac:dyDescent="0.25">
      <c r="A154" s="36">
        <v>5303</v>
      </c>
      <c r="B154" s="37">
        <v>3</v>
      </c>
      <c r="C154" s="36" t="s">
        <v>385</v>
      </c>
      <c r="D154" s="59">
        <f>VLOOKUP($A154,INDICADORES!$A$5:$AB$350,D$19)</f>
        <v>1</v>
      </c>
      <c r="E154" s="59">
        <f>IF(A154=5201,0,VLOOKUP($A154,INDICADORES!$A$5:$AB$350,E$19))</f>
        <v>0</v>
      </c>
      <c r="F154" s="59">
        <f>IF(A154=5201,0,VLOOKUP($A154,INDICADORES!$A$5:$AB$350,F$19))</f>
        <v>5.3557244653240278E-2</v>
      </c>
      <c r="G154" s="59">
        <f>VLOOKUP($A154,INDICADORES!$A$5:$AB$350,G$19)</f>
        <v>1</v>
      </c>
      <c r="H154" s="59">
        <f>VLOOKUP($A154,INDICADORES!$A$5:$AB$350,H$19)</f>
        <v>0.5413</v>
      </c>
      <c r="I154" s="59">
        <f>VLOOKUP($A154,INDICADORES!$A$5:$AB$350,I$19)</f>
        <v>1</v>
      </c>
      <c r="J154" s="59">
        <f>VLOOKUP($A154,INDICADORES!$A$5:$AB$350,J$19)</f>
        <v>0.83730000000000004</v>
      </c>
      <c r="K154" s="59">
        <f t="shared" si="19"/>
        <v>0.33644931116331006</v>
      </c>
      <c r="L154" s="37">
        <f t="shared" si="18"/>
        <v>50</v>
      </c>
      <c r="M154" s="37">
        <f t="shared" si="20"/>
        <v>28</v>
      </c>
      <c r="N154" s="64">
        <f t="shared" si="21"/>
        <v>0</v>
      </c>
      <c r="O154" s="65">
        <f t="shared" si="22"/>
        <v>0</v>
      </c>
      <c r="P154" s="38">
        <f t="shared" si="23"/>
        <v>0</v>
      </c>
      <c r="R154" s="39">
        <f t="shared" si="24"/>
        <v>0</v>
      </c>
    </row>
    <row r="155" spans="1:18" x14ac:dyDescent="0.25">
      <c r="A155" s="36">
        <v>6106</v>
      </c>
      <c r="B155" s="37">
        <v>3</v>
      </c>
      <c r="C155" s="36" t="s">
        <v>417</v>
      </c>
      <c r="D155" s="59">
        <f>VLOOKUP($A155,INDICADORES!$A$5:$AB$350,D$19)</f>
        <v>1</v>
      </c>
      <c r="E155" s="59">
        <f>IF(A155=5201,0,VLOOKUP($A155,INDICADORES!$A$5:$AB$350,E$19))</f>
        <v>0</v>
      </c>
      <c r="F155" s="59">
        <f>IF(A155=5201,0,VLOOKUP($A155,INDICADORES!$A$5:$AB$350,F$19))</f>
        <v>5.3128760782115023E-2</v>
      </c>
      <c r="G155" s="59">
        <f>VLOOKUP($A155,INDICADORES!$A$5:$AB$350,G$19)</f>
        <v>7.1428571428571425E-2</v>
      </c>
      <c r="H155" s="59">
        <f>VLOOKUP($A155,INDICADORES!$A$5:$AB$350,H$19)</f>
        <v>0.77749999999999997</v>
      </c>
      <c r="I155" s="59">
        <f>VLOOKUP($A155,INDICADORES!$A$5:$AB$350,I$19)</f>
        <v>1</v>
      </c>
      <c r="J155" s="59">
        <f>VLOOKUP($A155,INDICADORES!$A$5:$AB$350,J$19)</f>
        <v>0.57704999999999995</v>
      </c>
      <c r="K155" s="59">
        <f t="shared" si="19"/>
        <v>0.21947397590981449</v>
      </c>
      <c r="L155" s="37">
        <f t="shared" si="18"/>
        <v>51</v>
      </c>
      <c r="M155" s="37">
        <f t="shared" si="20"/>
        <v>28</v>
      </c>
      <c r="N155" s="64">
        <f t="shared" si="21"/>
        <v>0</v>
      </c>
      <c r="O155" s="65">
        <f t="shared" si="22"/>
        <v>0</v>
      </c>
      <c r="P155" s="38">
        <f t="shared" si="23"/>
        <v>0</v>
      </c>
      <c r="R155" s="39">
        <f t="shared" si="24"/>
        <v>0</v>
      </c>
    </row>
    <row r="156" spans="1:18" x14ac:dyDescent="0.25">
      <c r="A156" s="36">
        <v>4201</v>
      </c>
      <c r="B156" s="37">
        <v>3</v>
      </c>
      <c r="C156" s="36" t="s">
        <v>365</v>
      </c>
      <c r="D156" s="59">
        <f>VLOOKUP($A156,INDICADORES!$A$5:$AB$350,D$19)</f>
        <v>0</v>
      </c>
      <c r="E156" s="59">
        <f>IF(A156=5201,0,VLOOKUP($A156,INDICADORES!$A$5:$AB$350,E$19))</f>
        <v>0</v>
      </c>
      <c r="F156" s="59">
        <f>IF(A156=5201,0,VLOOKUP($A156,INDICADORES!$A$5:$AB$350,F$19))</f>
        <v>6.4701373817359867E-2</v>
      </c>
      <c r="G156" s="59">
        <f>VLOOKUP($A156,INDICADORES!$A$5:$AB$350,G$19)</f>
        <v>1</v>
      </c>
      <c r="H156" s="59">
        <f>VLOOKUP($A156,INDICADORES!$A$5:$AB$350,H$19)</f>
        <v>0.62659999999999993</v>
      </c>
      <c r="I156" s="59">
        <f>VLOOKUP($A156,INDICADORES!$A$5:$AB$350,I$19)</f>
        <v>1</v>
      </c>
      <c r="J156" s="59">
        <f>VLOOKUP($A156,INDICADORES!$A$5:$AB$350,J$19)</f>
        <v>0.675925</v>
      </c>
      <c r="K156" s="59">
        <f t="shared" si="19"/>
        <v>0</v>
      </c>
      <c r="L156" s="37">
        <f t="shared" si="18"/>
        <v>52</v>
      </c>
      <c r="M156" s="37">
        <f t="shared" si="20"/>
        <v>28</v>
      </c>
      <c r="N156" s="64">
        <f t="shared" si="21"/>
        <v>0</v>
      </c>
      <c r="O156" s="65">
        <f t="shared" si="22"/>
        <v>0</v>
      </c>
      <c r="P156" s="38">
        <f t="shared" si="23"/>
        <v>0</v>
      </c>
      <c r="R156" s="39">
        <f t="shared" si="24"/>
        <v>0</v>
      </c>
    </row>
    <row r="157" spans="1:18" x14ac:dyDescent="0.25">
      <c r="A157" s="36">
        <v>7102</v>
      </c>
      <c r="B157" s="37">
        <v>3</v>
      </c>
      <c r="C157" s="36" t="s">
        <v>446</v>
      </c>
      <c r="D157" s="59">
        <f>VLOOKUP($A157,INDICADORES!$A$5:$AB$350,D$19)</f>
        <v>0</v>
      </c>
      <c r="E157" s="59">
        <f>IF(A157=5201,0,VLOOKUP($A157,INDICADORES!$A$5:$AB$350,E$19))</f>
        <v>0.34976988823142668</v>
      </c>
      <c r="F157" s="59">
        <f>IF(A157=5201,0,VLOOKUP($A157,INDICADORES!$A$5:$AB$350,F$19))</f>
        <v>0.11568902286038567</v>
      </c>
      <c r="G157" s="59">
        <f>VLOOKUP($A157,INDICADORES!$A$5:$AB$350,G$19)</f>
        <v>1</v>
      </c>
      <c r="H157" s="59">
        <f>VLOOKUP($A157,INDICADORES!$A$5:$AB$350,H$19)</f>
        <v>0.85040000000000004</v>
      </c>
      <c r="I157" s="59">
        <f>VLOOKUP($A157,INDICADORES!$A$5:$AB$350,I$19)</f>
        <v>1</v>
      </c>
      <c r="J157" s="59">
        <f>VLOOKUP($A157,INDICADORES!$A$5:$AB$350,J$19)</f>
        <v>1</v>
      </c>
      <c r="K157" s="59">
        <f t="shared" si="19"/>
        <v>0</v>
      </c>
      <c r="L157" s="37">
        <f t="shared" si="18"/>
        <v>52</v>
      </c>
      <c r="M157" s="37">
        <f t="shared" si="20"/>
        <v>28</v>
      </c>
      <c r="N157" s="64">
        <f t="shared" si="21"/>
        <v>0</v>
      </c>
      <c r="O157" s="65">
        <f t="shared" si="22"/>
        <v>0</v>
      </c>
      <c r="P157" s="38">
        <f t="shared" si="23"/>
        <v>0</v>
      </c>
      <c r="R157" s="39">
        <f t="shared" si="24"/>
        <v>0</v>
      </c>
    </row>
    <row r="158" spans="1:18" x14ac:dyDescent="0.25">
      <c r="A158" s="36">
        <v>7401</v>
      </c>
      <c r="B158" s="37">
        <v>3</v>
      </c>
      <c r="C158" s="36" t="s">
        <v>467</v>
      </c>
      <c r="D158" s="59">
        <f>VLOOKUP($A158,INDICADORES!$A$5:$AB$350,D$19)</f>
        <v>0</v>
      </c>
      <c r="E158" s="59">
        <f>IF(A158=5201,0,VLOOKUP($A158,INDICADORES!$A$5:$AB$350,E$19))</f>
        <v>0.66481137909709342</v>
      </c>
      <c r="F158" s="59">
        <f>IF(A158=5201,0,VLOOKUP($A158,INDICADORES!$A$5:$AB$350,F$19))</f>
        <v>9.1508812395118475E-2</v>
      </c>
      <c r="G158" s="59">
        <f>VLOOKUP($A158,INDICADORES!$A$5:$AB$350,G$19)</f>
        <v>1</v>
      </c>
      <c r="H158" s="59">
        <f>VLOOKUP($A158,INDICADORES!$A$5:$AB$350,H$19)</f>
        <v>0.6905</v>
      </c>
      <c r="I158" s="59">
        <f>VLOOKUP($A158,INDICADORES!$A$5:$AB$350,I$19)</f>
        <v>1</v>
      </c>
      <c r="J158" s="59">
        <f>VLOOKUP($A158,INDICADORES!$A$5:$AB$350,J$19)</f>
        <v>0.69180000000000008</v>
      </c>
      <c r="K158" s="59">
        <f t="shared" si="19"/>
        <v>0</v>
      </c>
      <c r="L158" s="37">
        <f t="shared" si="18"/>
        <v>52</v>
      </c>
      <c r="M158" s="37">
        <f t="shared" si="20"/>
        <v>28</v>
      </c>
      <c r="N158" s="64">
        <f t="shared" si="21"/>
        <v>0</v>
      </c>
      <c r="O158" s="65">
        <f t="shared" si="22"/>
        <v>0</v>
      </c>
      <c r="P158" s="38">
        <f t="shared" si="23"/>
        <v>0</v>
      </c>
      <c r="R158" s="39">
        <f t="shared" si="24"/>
        <v>0</v>
      </c>
    </row>
    <row r="159" spans="1:18" x14ac:dyDescent="0.25">
      <c r="A159" s="36">
        <v>10202</v>
      </c>
      <c r="B159" s="37">
        <v>3</v>
      </c>
      <c r="C159" s="36" t="s">
        <v>550</v>
      </c>
      <c r="D159" s="59">
        <f>VLOOKUP($A159,INDICADORES!$A$5:$AB$350,D$19)</f>
        <v>0</v>
      </c>
      <c r="E159" s="59">
        <f>IF(A159=5201,0,VLOOKUP($A159,INDICADORES!$A$5:$AB$350,E$19))</f>
        <v>0.56738078783690393</v>
      </c>
      <c r="F159" s="59">
        <f>IF(A159=5201,0,VLOOKUP($A159,INDICADORES!$A$5:$AB$350,F$19))</f>
        <v>8.9106188666816855E-2</v>
      </c>
      <c r="G159" s="59">
        <f>VLOOKUP($A159,INDICADORES!$A$5:$AB$350,G$19)</f>
        <v>0.9285714285714286</v>
      </c>
      <c r="H159" s="59">
        <f>VLOOKUP($A159,INDICADORES!$A$5:$AB$350,H$19)</f>
        <v>0.78909999999999991</v>
      </c>
      <c r="I159" s="59">
        <f>VLOOKUP($A159,INDICADORES!$A$5:$AB$350,I$19)</f>
        <v>1</v>
      </c>
      <c r="J159" s="59">
        <f>VLOOKUP($A159,INDICADORES!$A$5:$AB$350,J$19)</f>
        <v>1</v>
      </c>
      <c r="K159" s="59">
        <f t="shared" si="19"/>
        <v>0</v>
      </c>
      <c r="L159" s="37">
        <f t="shared" si="18"/>
        <v>52</v>
      </c>
      <c r="M159" s="37">
        <f t="shared" si="20"/>
        <v>28</v>
      </c>
      <c r="N159" s="64">
        <f t="shared" si="21"/>
        <v>0</v>
      </c>
      <c r="O159" s="65">
        <f t="shared" si="22"/>
        <v>0</v>
      </c>
      <c r="P159" s="38">
        <f t="shared" si="23"/>
        <v>0</v>
      </c>
      <c r="R159" s="39">
        <f t="shared" si="24"/>
        <v>0</v>
      </c>
    </row>
    <row r="160" spans="1:18" ht="15.75" thickBot="1" x14ac:dyDescent="0.3">
      <c r="A160" s="67">
        <v>12401</v>
      </c>
      <c r="B160" s="68">
        <v>3</v>
      </c>
      <c r="C160" s="67" t="s">
        <v>588</v>
      </c>
      <c r="D160" s="69">
        <f>VLOOKUP($A160,INDICADORES!$A$5:$AB$350,D$19)</f>
        <v>0</v>
      </c>
      <c r="E160" s="69">
        <f>IF(A160=5201,0,VLOOKUP($A160,INDICADORES!$A$5:$AB$350,E$19))</f>
        <v>0.90141732283464571</v>
      </c>
      <c r="F160" s="69">
        <f>IF(A160=5201,0,VLOOKUP($A160,INDICADORES!$A$5:$AB$350,F$19))</f>
        <v>0.11703854953941785</v>
      </c>
      <c r="G160" s="69">
        <f>VLOOKUP($A160,INDICADORES!$A$5:$AB$350,G$19)</f>
        <v>1</v>
      </c>
      <c r="H160" s="69">
        <f>VLOOKUP($A160,INDICADORES!$A$5:$AB$350,H$19)</f>
        <v>0.91299999999999992</v>
      </c>
      <c r="I160" s="69">
        <f>VLOOKUP($A160,INDICADORES!$A$5:$AB$350,I$19)</f>
        <v>0.98780038730080555</v>
      </c>
      <c r="J160" s="69">
        <f>VLOOKUP($A160,INDICADORES!$A$5:$AB$350,J$19)</f>
        <v>1</v>
      </c>
      <c r="K160" s="69">
        <f t="shared" si="19"/>
        <v>0</v>
      </c>
      <c r="L160" s="68">
        <f t="shared" si="18"/>
        <v>52</v>
      </c>
      <c r="M160" s="68">
        <f t="shared" si="20"/>
        <v>28</v>
      </c>
      <c r="N160" s="69">
        <f t="shared" si="21"/>
        <v>0</v>
      </c>
      <c r="O160" s="70">
        <f t="shared" si="22"/>
        <v>0</v>
      </c>
      <c r="P160" s="71">
        <f t="shared" si="23"/>
        <v>0</v>
      </c>
      <c r="Q160" s="67"/>
      <c r="R160" s="39">
        <f t="shared" si="24"/>
        <v>0</v>
      </c>
    </row>
    <row r="161" spans="1:18" x14ac:dyDescent="0.25">
      <c r="A161" s="36">
        <v>10105</v>
      </c>
      <c r="B161" s="37">
        <v>4</v>
      </c>
      <c r="C161" s="36" t="s">
        <v>544</v>
      </c>
      <c r="D161" s="59">
        <f>VLOOKUP($A161,INDICADORES!$A$5:$AB$350,D$19)</f>
        <v>1</v>
      </c>
      <c r="E161" s="59">
        <f>IF(A161=5201,0,VLOOKUP($A161,INDICADORES!$A$5:$AB$350,E$19))</f>
        <v>0.97954271961492179</v>
      </c>
      <c r="F161" s="59">
        <f>IF(A161=5201,0,VLOOKUP($A161,INDICADORES!$A$5:$AB$350,F$19))</f>
        <v>0.18808888147990807</v>
      </c>
      <c r="G161" s="59">
        <f>VLOOKUP($A161,INDICADORES!$A$5:$AB$350,G$19)</f>
        <v>1</v>
      </c>
      <c r="H161" s="59">
        <f>VLOOKUP($A161,INDICADORES!$A$5:$AB$350,H$19)</f>
        <v>0.84340000000000004</v>
      </c>
      <c r="I161" s="59">
        <f>VLOOKUP($A161,INDICADORES!$A$5:$AB$350,I$19)</f>
        <v>1</v>
      </c>
      <c r="J161" s="59">
        <f>VLOOKUP($A161,INDICADORES!$A$5:$AB$350,J$19)</f>
        <v>1</v>
      </c>
      <c r="K161" s="59">
        <f t="shared" si="19"/>
        <v>0.76637217223519971</v>
      </c>
      <c r="L161" s="37">
        <f t="shared" ref="L161:L192" si="25">RANK(K161,$K$161:$K$256,0)</f>
        <v>1</v>
      </c>
      <c r="M161" s="37">
        <f t="shared" si="20"/>
        <v>48</v>
      </c>
      <c r="N161" s="64">
        <f t="shared" si="21"/>
        <v>0.76637217223519971</v>
      </c>
      <c r="O161" s="65">
        <f t="shared" si="22"/>
        <v>2.2412200904163151E-2</v>
      </c>
      <c r="P161" s="38">
        <f t="shared" si="23"/>
        <v>97277861</v>
      </c>
      <c r="R161" s="39">
        <f>+P161-1</f>
        <v>97277860</v>
      </c>
    </row>
    <row r="162" spans="1:18" x14ac:dyDescent="0.25">
      <c r="A162" s="36">
        <v>7306</v>
      </c>
      <c r="B162" s="37">
        <v>4</v>
      </c>
      <c r="C162" s="36" t="s">
        <v>463</v>
      </c>
      <c r="D162" s="59">
        <f>VLOOKUP($A162,INDICADORES!$A$5:$AB$350,D$19)</f>
        <v>1</v>
      </c>
      <c r="E162" s="59">
        <f>IF(A162=5201,0,VLOOKUP($A162,INDICADORES!$A$5:$AB$350,E$19))</f>
        <v>0.93050847457627117</v>
      </c>
      <c r="F162" s="59">
        <f>IF(A162=5201,0,VLOOKUP($A162,INDICADORES!$A$5:$AB$350,F$19))</f>
        <v>0.14777434107036058</v>
      </c>
      <c r="G162" s="59">
        <f>VLOOKUP($A162,INDICADORES!$A$5:$AB$350,G$19)</f>
        <v>1</v>
      </c>
      <c r="H162" s="59">
        <f>VLOOKUP($A162,INDICADORES!$A$5:$AB$350,H$19)</f>
        <v>0.93540000000000001</v>
      </c>
      <c r="I162" s="59">
        <f>VLOOKUP($A162,INDICADORES!$A$5:$AB$350,I$19)</f>
        <v>1</v>
      </c>
      <c r="J162" s="59">
        <f>VLOOKUP($A162,INDICADORES!$A$5:$AB$350,J$19)</f>
        <v>1</v>
      </c>
      <c r="K162" s="59">
        <f t="shared" si="19"/>
        <v>0.75293155136928513</v>
      </c>
      <c r="L162" s="37">
        <f t="shared" si="25"/>
        <v>2</v>
      </c>
      <c r="M162" s="37">
        <f t="shared" si="20"/>
        <v>48</v>
      </c>
      <c r="N162" s="64">
        <f t="shared" si="21"/>
        <v>0.75293155136928513</v>
      </c>
      <c r="O162" s="65">
        <f t="shared" si="22"/>
        <v>2.2019136142632227E-2</v>
      </c>
      <c r="P162" s="38">
        <f t="shared" si="23"/>
        <v>95571803</v>
      </c>
      <c r="R162" s="39">
        <f t="shared" si="24"/>
        <v>95571803</v>
      </c>
    </row>
    <row r="163" spans="1:18" x14ac:dyDescent="0.25">
      <c r="A163" s="36">
        <v>6116</v>
      </c>
      <c r="B163" s="37">
        <v>4</v>
      </c>
      <c r="C163" s="36" t="s">
        <v>427</v>
      </c>
      <c r="D163" s="59">
        <f>VLOOKUP($A163,INDICADORES!$A$5:$AB$350,D$19)</f>
        <v>1</v>
      </c>
      <c r="E163" s="59">
        <f>IF(A163=5201,0,VLOOKUP($A163,INDICADORES!$A$5:$AB$350,E$19))</f>
        <v>0.96223674655047209</v>
      </c>
      <c r="F163" s="59">
        <f>IF(A163=5201,0,VLOOKUP($A163,INDICADORES!$A$5:$AB$350,F$19))</f>
        <v>0.14344606173690755</v>
      </c>
      <c r="G163" s="59">
        <f>VLOOKUP($A163,INDICADORES!$A$5:$AB$350,G$19)</f>
        <v>1</v>
      </c>
      <c r="H163" s="59">
        <f>VLOOKUP($A163,INDICADORES!$A$5:$AB$350,H$19)</f>
        <v>0.85650000000000004</v>
      </c>
      <c r="I163" s="59">
        <f>VLOOKUP($A163,INDICADORES!$A$5:$AB$350,I$19)</f>
        <v>1</v>
      </c>
      <c r="J163" s="59">
        <f>VLOOKUP($A163,INDICADORES!$A$5:$AB$350,J$19)</f>
        <v>1</v>
      </c>
      <c r="K163" s="59">
        <f t="shared" si="19"/>
        <v>0.75111937672689222</v>
      </c>
      <c r="L163" s="37">
        <f t="shared" si="25"/>
        <v>3</v>
      </c>
      <c r="M163" s="37">
        <f t="shared" si="20"/>
        <v>48</v>
      </c>
      <c r="N163" s="64">
        <f t="shared" si="21"/>
        <v>0.75111937672689222</v>
      </c>
      <c r="O163" s="65">
        <f t="shared" si="22"/>
        <v>2.1966139930569513E-2</v>
      </c>
      <c r="P163" s="38">
        <f t="shared" si="23"/>
        <v>95341779</v>
      </c>
      <c r="R163" s="39">
        <f t="shared" si="24"/>
        <v>95341779</v>
      </c>
    </row>
    <row r="164" spans="1:18" x14ac:dyDescent="0.25">
      <c r="A164" s="36">
        <v>8304</v>
      </c>
      <c r="B164" s="37">
        <v>4</v>
      </c>
      <c r="C164" s="36" t="s">
        <v>495</v>
      </c>
      <c r="D164" s="59">
        <f>VLOOKUP($A164,INDICADORES!$A$5:$AB$350,D$19)</f>
        <v>1</v>
      </c>
      <c r="E164" s="59">
        <f>IF(A164=5201,0,VLOOKUP($A164,INDICADORES!$A$5:$AB$350,E$19))</f>
        <v>0.99042407660738718</v>
      </c>
      <c r="F164" s="59">
        <f>IF(A164=5201,0,VLOOKUP($A164,INDICADORES!$A$5:$AB$350,F$19))</f>
        <v>0.10199452402393329</v>
      </c>
      <c r="G164" s="59">
        <f>VLOOKUP($A164,INDICADORES!$A$5:$AB$350,G$19)</f>
        <v>1</v>
      </c>
      <c r="H164" s="59">
        <f>VLOOKUP($A164,INDICADORES!$A$5:$AB$350,H$19)</f>
        <v>0.8173999999999999</v>
      </c>
      <c r="I164" s="59">
        <f>VLOOKUP($A164,INDICADORES!$A$5:$AB$350,I$19)</f>
        <v>1</v>
      </c>
      <c r="J164" s="59">
        <f>VLOOKUP($A164,INDICADORES!$A$5:$AB$350,J$19)</f>
        <v>1</v>
      </c>
      <c r="K164" s="59">
        <f t="shared" si="19"/>
        <v>0.74475705781856893</v>
      </c>
      <c r="L164" s="37">
        <f t="shared" si="25"/>
        <v>4</v>
      </c>
      <c r="M164" s="37">
        <f t="shared" si="20"/>
        <v>48</v>
      </c>
      <c r="N164" s="64">
        <f t="shared" si="21"/>
        <v>0.74475705781856893</v>
      </c>
      <c r="O164" s="65">
        <f t="shared" si="22"/>
        <v>2.1780076846919426E-2</v>
      </c>
      <c r="P164" s="38">
        <f t="shared" si="23"/>
        <v>94534191</v>
      </c>
      <c r="R164" s="39">
        <f t="shared" si="24"/>
        <v>94534191</v>
      </c>
    </row>
    <row r="165" spans="1:18" x14ac:dyDescent="0.25">
      <c r="A165" s="36">
        <v>11301</v>
      </c>
      <c r="B165" s="37">
        <v>4</v>
      </c>
      <c r="C165" s="36" t="s">
        <v>574</v>
      </c>
      <c r="D165" s="59">
        <f>VLOOKUP($A165,INDICADORES!$A$5:$AB$350,D$19)</f>
        <v>1</v>
      </c>
      <c r="E165" s="59">
        <f>IF(A165=5201,0,VLOOKUP($A165,INDICADORES!$A$5:$AB$350,E$19))</f>
        <v>1</v>
      </c>
      <c r="F165" s="59">
        <f>IF(A165=5201,0,VLOOKUP($A165,INDICADORES!$A$5:$AB$350,F$19))</f>
        <v>2.8484887066032596E-2</v>
      </c>
      <c r="G165" s="59">
        <f>VLOOKUP($A165,INDICADORES!$A$5:$AB$350,G$19)</f>
        <v>1</v>
      </c>
      <c r="H165" s="59">
        <f>VLOOKUP($A165,INDICADORES!$A$5:$AB$350,H$19)</f>
        <v>0.92159999999999997</v>
      </c>
      <c r="I165" s="59">
        <f>VLOOKUP($A165,INDICADORES!$A$5:$AB$350,I$19)</f>
        <v>1</v>
      </c>
      <c r="J165" s="59">
        <f>VLOOKUP($A165,INDICADORES!$A$5:$AB$350,J$19)</f>
        <v>0.94542500000000007</v>
      </c>
      <c r="K165" s="59">
        <f t="shared" si="19"/>
        <v>0.74263247176650815</v>
      </c>
      <c r="L165" s="37">
        <f t="shared" si="25"/>
        <v>5</v>
      </c>
      <c r="M165" s="37">
        <f t="shared" si="20"/>
        <v>48</v>
      </c>
      <c r="N165" s="64">
        <f t="shared" si="21"/>
        <v>0.74263247176650815</v>
      </c>
      <c r="O165" s="65">
        <f t="shared" si="22"/>
        <v>2.1717944307192556E-2</v>
      </c>
      <c r="P165" s="38">
        <f t="shared" si="23"/>
        <v>94264511</v>
      </c>
      <c r="R165" s="39">
        <f t="shared" si="24"/>
        <v>94264511</v>
      </c>
    </row>
    <row r="166" spans="1:18" x14ac:dyDescent="0.25">
      <c r="A166" s="36">
        <v>16102</v>
      </c>
      <c r="B166" s="37">
        <v>4</v>
      </c>
      <c r="C166" s="36" t="s">
        <v>659</v>
      </c>
      <c r="D166" s="59">
        <f>VLOOKUP($A166,INDICADORES!$A$5:$AB$350,D$19)</f>
        <v>1</v>
      </c>
      <c r="E166" s="59">
        <f>IF(A166=5201,0,VLOOKUP($A166,INDICADORES!$A$5:$AB$350,E$19))</f>
        <v>0.9926739926739927</v>
      </c>
      <c r="F166" s="59">
        <f>IF(A166=5201,0,VLOOKUP($A166,INDICADORES!$A$5:$AB$350,F$19))</f>
        <v>7.7759462336484259E-2</v>
      </c>
      <c r="G166" s="59">
        <f>VLOOKUP($A166,INDICADORES!$A$5:$AB$350,G$19)</f>
        <v>1</v>
      </c>
      <c r="H166" s="59">
        <f>VLOOKUP($A166,INDICADORES!$A$5:$AB$350,H$19)</f>
        <v>0.81310000000000004</v>
      </c>
      <c r="I166" s="59">
        <f>VLOOKUP($A166,INDICADORES!$A$5:$AB$350,I$19)</f>
        <v>1</v>
      </c>
      <c r="J166" s="59">
        <f>VLOOKUP($A166,INDICADORES!$A$5:$AB$350,J$19)</f>
        <v>1</v>
      </c>
      <c r="K166" s="59">
        <f t="shared" si="19"/>
        <v>0.73884076302001855</v>
      </c>
      <c r="L166" s="37">
        <f t="shared" si="25"/>
        <v>6</v>
      </c>
      <c r="M166" s="37">
        <f t="shared" si="20"/>
        <v>48</v>
      </c>
      <c r="N166" s="64">
        <f t="shared" si="21"/>
        <v>0.73884076302001855</v>
      </c>
      <c r="O166" s="65">
        <f t="shared" si="22"/>
        <v>2.1607057532756914E-2</v>
      </c>
      <c r="P166" s="38">
        <f t="shared" si="23"/>
        <v>93783218</v>
      </c>
      <c r="R166" s="39">
        <f t="shared" si="24"/>
        <v>93783218</v>
      </c>
    </row>
    <row r="167" spans="1:18" x14ac:dyDescent="0.25">
      <c r="A167" s="36">
        <v>5706</v>
      </c>
      <c r="B167" s="37">
        <v>4</v>
      </c>
      <c r="C167" s="36" t="s">
        <v>406</v>
      </c>
      <c r="D167" s="59">
        <f>VLOOKUP($A167,INDICADORES!$A$5:$AB$350,D$19)</f>
        <v>1</v>
      </c>
      <c r="E167" s="59">
        <f>IF(A167=5201,0,VLOOKUP($A167,INDICADORES!$A$5:$AB$350,E$19))</f>
        <v>0.93827160493827155</v>
      </c>
      <c r="F167" s="59">
        <f>IF(A167=5201,0,VLOOKUP($A167,INDICADORES!$A$5:$AB$350,F$19))</f>
        <v>0.10781382398519784</v>
      </c>
      <c r="G167" s="59">
        <f>VLOOKUP($A167,INDICADORES!$A$5:$AB$350,G$19)</f>
        <v>1</v>
      </c>
      <c r="H167" s="59">
        <f>VLOOKUP($A167,INDICADORES!$A$5:$AB$350,H$19)</f>
        <v>0.88989999999999991</v>
      </c>
      <c r="I167" s="59">
        <f>VLOOKUP($A167,INDICADORES!$A$5:$AB$350,I$19)</f>
        <v>1</v>
      </c>
      <c r="J167" s="59">
        <f>VLOOKUP($A167,INDICADORES!$A$5:$AB$350,J$19)</f>
        <v>1</v>
      </c>
      <c r="K167" s="59">
        <f t="shared" si="19"/>
        <v>0.73883351772469452</v>
      </c>
      <c r="L167" s="37">
        <f t="shared" si="25"/>
        <v>7</v>
      </c>
      <c r="M167" s="37">
        <f t="shared" si="20"/>
        <v>48</v>
      </c>
      <c r="N167" s="64">
        <f t="shared" si="21"/>
        <v>0.73883351772469452</v>
      </c>
      <c r="O167" s="65">
        <f t="shared" si="22"/>
        <v>2.1606845647435011E-2</v>
      </c>
      <c r="P167" s="38">
        <f t="shared" si="23"/>
        <v>93782299</v>
      </c>
      <c r="R167" s="39">
        <f t="shared" si="24"/>
        <v>93782299</v>
      </c>
    </row>
    <row r="168" spans="1:18" x14ac:dyDescent="0.25">
      <c r="A168" s="36">
        <v>5702</v>
      </c>
      <c r="B168" s="37">
        <v>4</v>
      </c>
      <c r="C168" s="36" t="s">
        <v>403</v>
      </c>
      <c r="D168" s="59">
        <f>VLOOKUP($A168,INDICADORES!$A$5:$AB$350,D$19)</f>
        <v>1</v>
      </c>
      <c r="E168" s="59">
        <f>IF(A168=5201,0,VLOOKUP($A168,INDICADORES!$A$5:$AB$350,E$19))</f>
        <v>0.99319727891156462</v>
      </c>
      <c r="F168" s="59">
        <f>IF(A168=5201,0,VLOOKUP($A168,INDICADORES!$A$5:$AB$350,F$19))</f>
        <v>9.8816023549571572E-2</v>
      </c>
      <c r="G168" s="59">
        <f>VLOOKUP($A168,INDICADORES!$A$5:$AB$350,G$19)</f>
        <v>1</v>
      </c>
      <c r="H168" s="59">
        <f>VLOOKUP($A168,INDICADORES!$A$5:$AB$350,H$19)</f>
        <v>0.73409999999999997</v>
      </c>
      <c r="I168" s="59">
        <f>VLOOKUP($A168,INDICADORES!$A$5:$AB$350,I$19)</f>
        <v>1</v>
      </c>
      <c r="J168" s="59">
        <f>VLOOKUP($A168,INDICADORES!$A$5:$AB$350,J$19)</f>
        <v>1</v>
      </c>
      <c r="K168" s="59">
        <f t="shared" si="19"/>
        <v>0.73243805350644053</v>
      </c>
      <c r="L168" s="37">
        <f t="shared" si="25"/>
        <v>8</v>
      </c>
      <c r="M168" s="37">
        <f t="shared" si="20"/>
        <v>48</v>
      </c>
      <c r="N168" s="64">
        <f t="shared" si="21"/>
        <v>0.73243805350644053</v>
      </c>
      <c r="O168" s="65">
        <f t="shared" si="22"/>
        <v>2.1419813244474919E-2</v>
      </c>
      <c r="P168" s="38">
        <f t="shared" si="23"/>
        <v>92970504</v>
      </c>
      <c r="R168" s="39">
        <f t="shared" si="24"/>
        <v>92970504</v>
      </c>
    </row>
    <row r="169" spans="1:18" x14ac:dyDescent="0.25">
      <c r="A169" s="36">
        <v>1405</v>
      </c>
      <c r="B169" s="37">
        <v>4</v>
      </c>
      <c r="C169" s="36" t="s">
        <v>337</v>
      </c>
      <c r="D169" s="59">
        <f>VLOOKUP($A169,INDICADORES!$A$5:$AB$350,D$19)</f>
        <v>1</v>
      </c>
      <c r="E169" s="59">
        <f>IF(A169=5201,0,VLOOKUP($A169,INDICADORES!$A$5:$AB$350,E$19))</f>
        <v>0.83380281690140845</v>
      </c>
      <c r="F169" s="59">
        <f>IF(A169=5201,0,VLOOKUP($A169,INDICADORES!$A$5:$AB$350,F$19))</f>
        <v>0.19273713776710361</v>
      </c>
      <c r="G169" s="59">
        <f>VLOOKUP($A169,INDICADORES!$A$5:$AB$350,G$19)</f>
        <v>1</v>
      </c>
      <c r="H169" s="59">
        <f>VLOOKUP($A169,INDICADORES!$A$5:$AB$350,H$19)</f>
        <v>0.94269999999999998</v>
      </c>
      <c r="I169" s="59">
        <f>VLOOKUP($A169,INDICADORES!$A$5:$AB$350,I$19)</f>
        <v>1</v>
      </c>
      <c r="J169" s="59">
        <f>VLOOKUP($A169,INDICADORES!$A$5:$AB$350,J$19)</f>
        <v>1</v>
      </c>
      <c r="K169" s="59">
        <f t="shared" si="19"/>
        <v>0.73142027035726898</v>
      </c>
      <c r="L169" s="37">
        <f t="shared" si="25"/>
        <v>9</v>
      </c>
      <c r="M169" s="37">
        <f t="shared" si="20"/>
        <v>48</v>
      </c>
      <c r="N169" s="64">
        <f t="shared" si="21"/>
        <v>0.73142027035726898</v>
      </c>
      <c r="O169" s="65">
        <f t="shared" si="22"/>
        <v>2.1390048645442604E-2</v>
      </c>
      <c r="P169" s="38">
        <f t="shared" si="23"/>
        <v>92841314</v>
      </c>
      <c r="R169" s="39">
        <f t="shared" si="24"/>
        <v>92841314</v>
      </c>
    </row>
    <row r="170" spans="1:18" x14ac:dyDescent="0.25">
      <c r="A170" s="36">
        <v>10205</v>
      </c>
      <c r="B170" s="37">
        <v>4</v>
      </c>
      <c r="C170" s="36" t="s">
        <v>553</v>
      </c>
      <c r="D170" s="59">
        <f>VLOOKUP($A170,INDICADORES!$A$5:$AB$350,D$19)</f>
        <v>1</v>
      </c>
      <c r="E170" s="59">
        <f>IF(A170=5201,0,VLOOKUP($A170,INDICADORES!$A$5:$AB$350,E$19))</f>
        <v>0.90597204574332912</v>
      </c>
      <c r="F170" s="59">
        <f>IF(A170=5201,0,VLOOKUP($A170,INDICADORES!$A$5:$AB$350,F$19))</f>
        <v>8.4327402518065669E-2</v>
      </c>
      <c r="G170" s="59">
        <f>VLOOKUP($A170,INDICADORES!$A$5:$AB$350,G$19)</f>
        <v>1</v>
      </c>
      <c r="H170" s="59">
        <f>VLOOKUP($A170,INDICADORES!$A$5:$AB$350,H$19)</f>
        <v>0.93720000000000003</v>
      </c>
      <c r="I170" s="59">
        <f>VLOOKUP($A170,INDICADORES!$A$5:$AB$350,I$19)</f>
        <v>1</v>
      </c>
      <c r="J170" s="59">
        <f>VLOOKUP($A170,INDICADORES!$A$5:$AB$350,J$19)</f>
        <v>1</v>
      </c>
      <c r="K170" s="59">
        <f t="shared" si="19"/>
        <v>0.72875206663968173</v>
      </c>
      <c r="L170" s="37">
        <f t="shared" si="25"/>
        <v>10</v>
      </c>
      <c r="M170" s="37">
        <f t="shared" si="20"/>
        <v>48</v>
      </c>
      <c r="N170" s="64">
        <f t="shared" si="21"/>
        <v>0.72875206663968173</v>
      </c>
      <c r="O170" s="65">
        <f t="shared" si="22"/>
        <v>2.1312018257677628E-2</v>
      </c>
      <c r="P170" s="38">
        <f t="shared" si="23"/>
        <v>92502631</v>
      </c>
      <c r="R170" s="39">
        <f t="shared" si="24"/>
        <v>92502631</v>
      </c>
    </row>
    <row r="171" spans="1:18" x14ac:dyDescent="0.25">
      <c r="A171" s="36">
        <v>5405</v>
      </c>
      <c r="B171" s="37">
        <v>4</v>
      </c>
      <c r="C171" s="36" t="s">
        <v>391</v>
      </c>
      <c r="D171" s="59">
        <f>VLOOKUP($A171,INDICADORES!$A$5:$AB$350,D$19)</f>
        <v>1</v>
      </c>
      <c r="E171" s="59">
        <f>IF(A171=5201,0,VLOOKUP($A171,INDICADORES!$A$5:$AB$350,E$19))</f>
        <v>0.82786885245901642</v>
      </c>
      <c r="F171" s="59">
        <f>IF(A171=5201,0,VLOOKUP($A171,INDICADORES!$A$5:$AB$350,F$19))</f>
        <v>0.25019331654257398</v>
      </c>
      <c r="G171" s="59">
        <f>VLOOKUP($A171,INDICADORES!$A$5:$AB$350,G$19)</f>
        <v>1</v>
      </c>
      <c r="H171" s="59">
        <f>VLOOKUP($A171,INDICADORES!$A$5:$AB$350,H$19)</f>
        <v>0.82799999999999996</v>
      </c>
      <c r="I171" s="59">
        <f>VLOOKUP($A171,INDICADORES!$A$5:$AB$350,I$19)</f>
        <v>1</v>
      </c>
      <c r="J171" s="59">
        <f>VLOOKUP($A171,INDICADORES!$A$5:$AB$350,J$19)</f>
        <v>1</v>
      </c>
      <c r="K171" s="59">
        <f t="shared" si="19"/>
        <v>0.72650242749629934</v>
      </c>
      <c r="L171" s="37">
        <f t="shared" si="25"/>
        <v>11</v>
      </c>
      <c r="M171" s="37">
        <f t="shared" si="20"/>
        <v>48</v>
      </c>
      <c r="N171" s="64">
        <f t="shared" si="21"/>
        <v>0.72650242749629934</v>
      </c>
      <c r="O171" s="65">
        <f t="shared" si="22"/>
        <v>2.1246228597940502E-2</v>
      </c>
      <c r="P171" s="38">
        <f t="shared" si="23"/>
        <v>92217077</v>
      </c>
      <c r="R171" s="39">
        <f t="shared" si="24"/>
        <v>92217077</v>
      </c>
    </row>
    <row r="172" spans="1:18" x14ac:dyDescent="0.25">
      <c r="A172" s="36">
        <v>6102</v>
      </c>
      <c r="B172" s="37">
        <v>4</v>
      </c>
      <c r="C172" s="36" t="s">
        <v>413</v>
      </c>
      <c r="D172" s="59">
        <f>VLOOKUP($A172,INDICADORES!$A$5:$AB$350,D$19)</f>
        <v>1</v>
      </c>
      <c r="E172" s="59">
        <f>IF(A172=5201,0,VLOOKUP($A172,INDICADORES!$A$5:$AB$350,E$19))</f>
        <v>0.98895027624309395</v>
      </c>
      <c r="F172" s="59">
        <f>IF(A172=5201,0,VLOOKUP($A172,INDICADORES!$A$5:$AB$350,F$19))</f>
        <v>0.10119220436013331</v>
      </c>
      <c r="G172" s="59">
        <f>VLOOKUP($A172,INDICADORES!$A$5:$AB$350,G$19)</f>
        <v>1</v>
      </c>
      <c r="H172" s="59">
        <f>VLOOKUP($A172,INDICADORES!$A$5:$AB$350,H$19)</f>
        <v>0.76790000000000003</v>
      </c>
      <c r="I172" s="59">
        <f>VLOOKUP($A172,INDICADORES!$A$5:$AB$350,I$19)</f>
        <v>1</v>
      </c>
      <c r="J172" s="59">
        <f>VLOOKUP($A172,INDICADORES!$A$5:$AB$350,J$19)</f>
        <v>0.75</v>
      </c>
      <c r="K172" s="59">
        <f t="shared" si="19"/>
        <v>0.72411564777511617</v>
      </c>
      <c r="L172" s="37">
        <f t="shared" si="25"/>
        <v>12</v>
      </c>
      <c r="M172" s="37">
        <f t="shared" si="20"/>
        <v>48</v>
      </c>
      <c r="N172" s="64">
        <f t="shared" si="21"/>
        <v>0.72411564777511617</v>
      </c>
      <c r="O172" s="65">
        <f t="shared" si="22"/>
        <v>2.1176428325222974E-2</v>
      </c>
      <c r="P172" s="38">
        <f t="shared" si="23"/>
        <v>91914117</v>
      </c>
      <c r="R172" s="39">
        <f t="shared" si="24"/>
        <v>91914117</v>
      </c>
    </row>
    <row r="173" spans="1:18" x14ac:dyDescent="0.25">
      <c r="A173" s="36">
        <v>12301</v>
      </c>
      <c r="B173" s="37">
        <v>4</v>
      </c>
      <c r="C173" s="36" t="s">
        <v>585</v>
      </c>
      <c r="D173" s="59">
        <f>VLOOKUP($A173,INDICADORES!$A$5:$AB$350,D$19)</f>
        <v>1</v>
      </c>
      <c r="E173" s="59">
        <f>IF(A173=5201,0,VLOOKUP($A173,INDICADORES!$A$5:$AB$350,E$19))</f>
        <v>0.97560975609756095</v>
      </c>
      <c r="F173" s="59">
        <f>IF(A173=5201,0,VLOOKUP($A173,INDICADORES!$A$5:$AB$350,F$19))</f>
        <v>8.338039187074156E-2</v>
      </c>
      <c r="G173" s="59">
        <f>VLOOKUP($A173,INDICADORES!$A$5:$AB$350,G$19)</f>
        <v>1</v>
      </c>
      <c r="H173" s="59">
        <f>VLOOKUP($A173,INDICADORES!$A$5:$AB$350,H$19)</f>
        <v>0.82189999999999996</v>
      </c>
      <c r="I173" s="59">
        <f>VLOOKUP($A173,INDICADORES!$A$5:$AB$350,I$19)</f>
        <v>1</v>
      </c>
      <c r="J173" s="59">
        <f>VLOOKUP($A173,INDICADORES!$A$5:$AB$350,J$19)</f>
        <v>0.75</v>
      </c>
      <c r="K173" s="59">
        <f t="shared" si="19"/>
        <v>0.72309351260183174</v>
      </c>
      <c r="L173" s="37">
        <f t="shared" si="25"/>
        <v>13</v>
      </c>
      <c r="M173" s="37">
        <f t="shared" si="20"/>
        <v>48</v>
      </c>
      <c r="N173" s="64">
        <f t="shared" si="21"/>
        <v>0.72309351260183174</v>
      </c>
      <c r="O173" s="65">
        <f t="shared" si="22"/>
        <v>2.1146536453251624E-2</v>
      </c>
      <c r="P173" s="38">
        <f t="shared" si="23"/>
        <v>91784374</v>
      </c>
      <c r="R173" s="39">
        <f t="shared" si="24"/>
        <v>91784374</v>
      </c>
    </row>
    <row r="174" spans="1:18" x14ac:dyDescent="0.25">
      <c r="A174" s="36">
        <v>6111</v>
      </c>
      <c r="B174" s="37">
        <v>4</v>
      </c>
      <c r="C174" s="36" t="s">
        <v>422</v>
      </c>
      <c r="D174" s="59">
        <f>VLOOKUP($A174,INDICADORES!$A$5:$AB$350,D$19)</f>
        <v>1</v>
      </c>
      <c r="E174" s="59">
        <f>IF(A174=5201,0,VLOOKUP($A174,INDICADORES!$A$5:$AB$350,E$19))</f>
        <v>0.92614770459081841</v>
      </c>
      <c r="F174" s="59">
        <f>IF(A174=5201,0,VLOOKUP($A174,INDICADORES!$A$5:$AB$350,F$19))</f>
        <v>0.12940661571826775</v>
      </c>
      <c r="G174" s="59">
        <f>VLOOKUP($A174,INDICADORES!$A$5:$AB$350,G$19)</f>
        <v>1</v>
      </c>
      <c r="H174" s="59">
        <f>VLOOKUP($A174,INDICADORES!$A$5:$AB$350,H$19)</f>
        <v>0.78090000000000004</v>
      </c>
      <c r="I174" s="59">
        <f>VLOOKUP($A174,INDICADORES!$A$5:$AB$350,I$19)</f>
        <v>1</v>
      </c>
      <c r="J174" s="59">
        <f>VLOOKUP($A174,INDICADORES!$A$5:$AB$350,J$19)</f>
        <v>0.98312500000000003</v>
      </c>
      <c r="K174" s="59">
        <f t="shared" si="19"/>
        <v>0.72279460053635347</v>
      </c>
      <c r="L174" s="37">
        <f t="shared" si="25"/>
        <v>14</v>
      </c>
      <c r="M174" s="37">
        <f t="shared" si="20"/>
        <v>48</v>
      </c>
      <c r="N174" s="64">
        <f t="shared" si="21"/>
        <v>0.72279460053635347</v>
      </c>
      <c r="O174" s="65">
        <f t="shared" si="22"/>
        <v>2.1137794907685532E-2</v>
      </c>
      <c r="P174" s="38">
        <f t="shared" si="23"/>
        <v>91746432</v>
      </c>
      <c r="Q174" s="66"/>
      <c r="R174" s="39">
        <f t="shared" si="24"/>
        <v>91746432</v>
      </c>
    </row>
    <row r="175" spans="1:18" x14ac:dyDescent="0.25">
      <c r="A175" s="36">
        <v>10203</v>
      </c>
      <c r="B175" s="37">
        <v>4</v>
      </c>
      <c r="C175" s="36" t="s">
        <v>551</v>
      </c>
      <c r="D175" s="59">
        <f>VLOOKUP($A175,INDICADORES!$A$5:$AB$350,D$19)</f>
        <v>1</v>
      </c>
      <c r="E175" s="59">
        <f>IF(A175=5201,0,VLOOKUP($A175,INDICADORES!$A$5:$AB$350,E$19))</f>
        <v>0.88405797101449279</v>
      </c>
      <c r="F175" s="59">
        <f>IF(A175=5201,0,VLOOKUP($A175,INDICADORES!$A$5:$AB$350,F$19))</f>
        <v>9.6010688989479717E-2</v>
      </c>
      <c r="G175" s="59">
        <f>VLOOKUP($A175,INDICADORES!$A$5:$AB$350,G$19)</f>
        <v>1</v>
      </c>
      <c r="H175" s="59">
        <f>VLOOKUP($A175,INDICADORES!$A$5:$AB$350,H$19)</f>
        <v>0.92790000000000006</v>
      </c>
      <c r="I175" s="59">
        <f>VLOOKUP($A175,INDICADORES!$A$5:$AB$350,I$19)</f>
        <v>1</v>
      </c>
      <c r="J175" s="59">
        <f>VLOOKUP($A175,INDICADORES!$A$5:$AB$350,J$19)</f>
        <v>1</v>
      </c>
      <c r="K175" s="59">
        <f t="shared" si="19"/>
        <v>0.72260796210244249</v>
      </c>
      <c r="L175" s="37">
        <f t="shared" si="25"/>
        <v>15</v>
      </c>
      <c r="M175" s="37">
        <f t="shared" si="20"/>
        <v>48</v>
      </c>
      <c r="N175" s="64">
        <f t="shared" si="21"/>
        <v>0.72260796210244249</v>
      </c>
      <c r="O175" s="65">
        <f t="shared" si="22"/>
        <v>2.1132336752720107E-2</v>
      </c>
      <c r="P175" s="38">
        <f t="shared" si="23"/>
        <v>91722742</v>
      </c>
      <c r="R175" s="39">
        <f t="shared" si="24"/>
        <v>91722742</v>
      </c>
    </row>
    <row r="176" spans="1:18" x14ac:dyDescent="0.25">
      <c r="A176" s="36">
        <v>2102</v>
      </c>
      <c r="B176" s="37">
        <v>4</v>
      </c>
      <c r="C176" s="36" t="s">
        <v>342</v>
      </c>
      <c r="D176" s="59">
        <f>VLOOKUP($A176,INDICADORES!$A$5:$AB$350,D$19)</f>
        <v>1</v>
      </c>
      <c r="E176" s="59">
        <f>IF(A176=5201,0,VLOOKUP($A176,INDICADORES!$A$5:$AB$350,E$19))</f>
        <v>0.86484312148028963</v>
      </c>
      <c r="F176" s="59">
        <f>IF(A176=5201,0,VLOOKUP($A176,INDICADORES!$A$5:$AB$350,F$19))</f>
        <v>0.15656196476839826</v>
      </c>
      <c r="G176" s="59">
        <f>VLOOKUP($A176,INDICADORES!$A$5:$AB$350,G$19)</f>
        <v>1</v>
      </c>
      <c r="H176" s="59">
        <f>VLOOKUP($A176,INDICADORES!$A$5:$AB$350,H$19)</f>
        <v>0.87340000000000007</v>
      </c>
      <c r="I176" s="59">
        <f>VLOOKUP($A176,INDICADORES!$A$5:$AB$350,I$19)</f>
        <v>1</v>
      </c>
      <c r="J176" s="59">
        <f>VLOOKUP($A176,INDICADORES!$A$5:$AB$350,J$19)</f>
        <v>0.99075000000000002</v>
      </c>
      <c r="K176" s="59">
        <f t="shared" si="19"/>
        <v>0.72238308371020099</v>
      </c>
      <c r="L176" s="37">
        <f t="shared" si="25"/>
        <v>16</v>
      </c>
      <c r="M176" s="37">
        <f t="shared" si="20"/>
        <v>48</v>
      </c>
      <c r="N176" s="64">
        <f t="shared" si="21"/>
        <v>0.72238308371020099</v>
      </c>
      <c r="O176" s="65">
        <f t="shared" si="22"/>
        <v>2.112576028780069E-2</v>
      </c>
      <c r="P176" s="38">
        <f t="shared" si="23"/>
        <v>91694197</v>
      </c>
      <c r="R176" s="39">
        <f t="shared" si="24"/>
        <v>91694197</v>
      </c>
    </row>
    <row r="177" spans="1:18" x14ac:dyDescent="0.25">
      <c r="A177" s="36">
        <v>10403</v>
      </c>
      <c r="B177" s="37">
        <v>4</v>
      </c>
      <c r="C177" s="36" t="s">
        <v>568</v>
      </c>
      <c r="D177" s="59">
        <f>VLOOKUP($A177,INDICADORES!$A$5:$AB$350,D$19)</f>
        <v>1</v>
      </c>
      <c r="E177" s="59">
        <f>IF(A177=5201,0,VLOOKUP($A177,INDICADORES!$A$5:$AB$350,E$19))</f>
        <v>0.97802197802197799</v>
      </c>
      <c r="F177" s="59">
        <f>IF(A177=5201,0,VLOOKUP($A177,INDICADORES!$A$5:$AB$350,F$19))</f>
        <v>5.3538825823788307E-2</v>
      </c>
      <c r="G177" s="59">
        <f>VLOOKUP($A177,INDICADORES!$A$5:$AB$350,G$19)</f>
        <v>1</v>
      </c>
      <c r="H177" s="59">
        <f>VLOOKUP($A177,INDICADORES!$A$5:$AB$350,H$19)</f>
        <v>0.77700000000000002</v>
      </c>
      <c r="I177" s="59">
        <f>VLOOKUP($A177,INDICADORES!$A$5:$AB$350,I$19)</f>
        <v>1</v>
      </c>
      <c r="J177" s="59">
        <f>VLOOKUP($A177,INDICADORES!$A$5:$AB$350,J$19)</f>
        <v>1</v>
      </c>
      <c r="K177" s="59">
        <f t="shared" si="19"/>
        <v>0.72224239876363949</v>
      </c>
      <c r="L177" s="37">
        <f t="shared" si="25"/>
        <v>17</v>
      </c>
      <c r="M177" s="37">
        <f t="shared" si="20"/>
        <v>48</v>
      </c>
      <c r="N177" s="64">
        <f t="shared" si="21"/>
        <v>0.72224239876363949</v>
      </c>
      <c r="O177" s="65">
        <f t="shared" si="22"/>
        <v>2.1121646021389721E-2</v>
      </c>
      <c r="P177" s="38">
        <f t="shared" si="23"/>
        <v>91676340</v>
      </c>
      <c r="R177" s="39">
        <f t="shared" si="24"/>
        <v>91676340</v>
      </c>
    </row>
    <row r="178" spans="1:18" x14ac:dyDescent="0.25">
      <c r="A178" s="36">
        <v>16206</v>
      </c>
      <c r="B178" s="37">
        <v>4</v>
      </c>
      <c r="C178" s="36" t="s">
        <v>678</v>
      </c>
      <c r="D178" s="64">
        <f>VLOOKUP($A178,INDICADORES!$A$5:$AB$350,D$19)</f>
        <v>1</v>
      </c>
      <c r="E178" s="64">
        <f>IF(A178=5201,0,VLOOKUP($A178,INDICADORES!$A$5:$AB$350,E$19))</f>
        <v>0.94444444444444442</v>
      </c>
      <c r="F178" s="64">
        <f>IF(A178=5201,0,VLOOKUP($A178,INDICADORES!$A$5:$AB$350,F$19))</f>
        <v>7.9277898183569104E-2</v>
      </c>
      <c r="G178" s="64">
        <f>VLOOKUP($A178,INDICADORES!$A$5:$AB$350,G$19)</f>
        <v>1</v>
      </c>
      <c r="H178" s="64">
        <f>VLOOKUP($A178,INDICADORES!$A$5:$AB$350,H$19)</f>
        <v>0.8075</v>
      </c>
      <c r="I178" s="64">
        <f>VLOOKUP($A178,INDICADORES!$A$5:$AB$350,I$19)</f>
        <v>1</v>
      </c>
      <c r="J178" s="64">
        <f>VLOOKUP($A178,INDICADORES!$A$5:$AB$350,J$19)</f>
        <v>1</v>
      </c>
      <c r="K178" s="59">
        <f t="shared" si="19"/>
        <v>0.72150003010144792</v>
      </c>
      <c r="L178" s="37">
        <f t="shared" si="25"/>
        <v>18</v>
      </c>
      <c r="M178" s="37">
        <f t="shared" si="20"/>
        <v>48</v>
      </c>
      <c r="N178" s="64">
        <f t="shared" si="21"/>
        <v>0.72150003010144792</v>
      </c>
      <c r="O178" s="65">
        <f t="shared" si="22"/>
        <v>2.109993579207194E-2</v>
      </c>
      <c r="P178" s="38">
        <f t="shared" si="23"/>
        <v>91582109</v>
      </c>
      <c r="R178" s="39">
        <f t="shared" si="24"/>
        <v>91582109</v>
      </c>
    </row>
    <row r="179" spans="1:18" x14ac:dyDescent="0.25">
      <c r="A179" s="36">
        <v>5302</v>
      </c>
      <c r="B179" s="37">
        <v>4</v>
      </c>
      <c r="C179" s="36" t="s">
        <v>384</v>
      </c>
      <c r="D179" s="59">
        <f>VLOOKUP($A179,INDICADORES!$A$5:$AB$350,D$19)</f>
        <v>1</v>
      </c>
      <c r="E179" s="59">
        <f>IF(A179=5201,0,VLOOKUP($A179,INDICADORES!$A$5:$AB$350,E$19))</f>
        <v>0.82283464566929132</v>
      </c>
      <c r="F179" s="59">
        <f>IF(A179=5201,0,VLOOKUP($A179,INDICADORES!$A$5:$AB$350,F$19))</f>
        <v>0.21192056342507296</v>
      </c>
      <c r="G179" s="59">
        <f>VLOOKUP($A179,INDICADORES!$A$5:$AB$350,G$19)</f>
        <v>1</v>
      </c>
      <c r="H179" s="59">
        <f>VLOOKUP($A179,INDICADORES!$A$5:$AB$350,H$19)</f>
        <v>0.88329999999999997</v>
      </c>
      <c r="I179" s="59">
        <f>VLOOKUP($A179,INDICADORES!$A$5:$AB$350,I$19)</f>
        <v>0.97685099710414125</v>
      </c>
      <c r="J179" s="59">
        <f>VLOOKUP($A179,INDICADORES!$A$5:$AB$350,J$19)</f>
        <v>0.95237499999999997</v>
      </c>
      <c r="K179" s="59">
        <f t="shared" si="19"/>
        <v>0.71992856669572736</v>
      </c>
      <c r="L179" s="37">
        <f t="shared" si="25"/>
        <v>19</v>
      </c>
      <c r="M179" s="37">
        <f t="shared" si="20"/>
        <v>48</v>
      </c>
      <c r="N179" s="64">
        <f t="shared" si="21"/>
        <v>0.71992856669572736</v>
      </c>
      <c r="O179" s="65">
        <f t="shared" si="22"/>
        <v>2.105397906916559E-2</v>
      </c>
      <c r="P179" s="38">
        <f t="shared" si="23"/>
        <v>91382638</v>
      </c>
      <c r="R179" s="39">
        <f t="shared" si="24"/>
        <v>91382638</v>
      </c>
    </row>
    <row r="180" spans="1:18" x14ac:dyDescent="0.25">
      <c r="A180" s="36">
        <v>6103</v>
      </c>
      <c r="B180" s="37">
        <v>4</v>
      </c>
      <c r="C180" s="36" t="s">
        <v>414</v>
      </c>
      <c r="D180" s="59">
        <f>VLOOKUP($A180,INDICADORES!$A$5:$AB$350,D$19)</f>
        <v>1</v>
      </c>
      <c r="E180" s="59">
        <f>IF(A180=5201,0,VLOOKUP($A180,INDICADORES!$A$5:$AB$350,E$19))</f>
        <v>0.97136563876651982</v>
      </c>
      <c r="F180" s="59">
        <f>IF(A180=5201,0,VLOOKUP($A180,INDICADORES!$A$5:$AB$350,F$19))</f>
        <v>5.5291405696995734E-2</v>
      </c>
      <c r="G180" s="59">
        <f>VLOOKUP($A180,INDICADORES!$A$5:$AB$350,G$19)</f>
        <v>1</v>
      </c>
      <c r="H180" s="59">
        <f>VLOOKUP($A180,INDICADORES!$A$5:$AB$350,H$19)</f>
        <v>0.76900000000000002</v>
      </c>
      <c r="I180" s="59">
        <f>VLOOKUP($A180,INDICADORES!$A$5:$AB$350,I$19)</f>
        <v>1</v>
      </c>
      <c r="J180" s="59">
        <f>VLOOKUP($A180,INDICADORES!$A$5:$AB$350,J$19)</f>
        <v>1</v>
      </c>
      <c r="K180" s="59">
        <f t="shared" si="19"/>
        <v>0.71915082499253091</v>
      </c>
      <c r="L180" s="37">
        <f t="shared" si="25"/>
        <v>20</v>
      </c>
      <c r="M180" s="37">
        <f t="shared" si="20"/>
        <v>48</v>
      </c>
      <c r="N180" s="64">
        <f t="shared" si="21"/>
        <v>0.71915082499253091</v>
      </c>
      <c r="O180" s="65">
        <f t="shared" si="22"/>
        <v>2.1031234371569452E-2</v>
      </c>
      <c r="P180" s="38">
        <f t="shared" si="23"/>
        <v>91283917</v>
      </c>
      <c r="Q180" s="66"/>
      <c r="R180" s="39">
        <f t="shared" si="24"/>
        <v>91283917</v>
      </c>
    </row>
    <row r="181" spans="1:18" x14ac:dyDescent="0.25">
      <c r="A181" s="36">
        <v>12104</v>
      </c>
      <c r="B181" s="37">
        <v>4</v>
      </c>
      <c r="C181" s="36" t="s">
        <v>583</v>
      </c>
      <c r="D181" s="59">
        <f>VLOOKUP($A181,INDICADORES!$A$5:$AB$350,D$19)</f>
        <v>1</v>
      </c>
      <c r="E181" s="59">
        <f>IF(A181=5201,0,VLOOKUP($A181,INDICADORES!$A$5:$AB$350,E$19))</f>
        <v>1</v>
      </c>
      <c r="F181" s="59">
        <f>IF(A181=5201,0,VLOOKUP($A181,INDICADORES!$A$5:$AB$350,F$19))</f>
        <v>2.4699183112186576E-2</v>
      </c>
      <c r="G181" s="59">
        <f>VLOOKUP($A181,INDICADORES!$A$5:$AB$350,G$19)</f>
        <v>1</v>
      </c>
      <c r="H181" s="59">
        <f>VLOOKUP($A181,INDICADORES!$A$5:$AB$350,H$19)</f>
        <v>0.75159999999999993</v>
      </c>
      <c r="I181" s="59">
        <f>VLOOKUP($A181,INDICADORES!$A$5:$AB$350,I$19)</f>
        <v>1</v>
      </c>
      <c r="J181" s="59">
        <f>VLOOKUP($A181,INDICADORES!$A$5:$AB$350,J$19)</f>
        <v>1</v>
      </c>
      <c r="K181" s="59">
        <f t="shared" si="19"/>
        <v>0.71891479577804662</v>
      </c>
      <c r="L181" s="37">
        <f t="shared" si="25"/>
        <v>21</v>
      </c>
      <c r="M181" s="37">
        <f t="shared" si="20"/>
        <v>48</v>
      </c>
      <c r="N181" s="64">
        <f t="shared" si="21"/>
        <v>0.71891479577804662</v>
      </c>
      <c r="O181" s="65">
        <f t="shared" si="22"/>
        <v>2.1024331805993716E-2</v>
      </c>
      <c r="P181" s="38">
        <f t="shared" si="23"/>
        <v>91253957</v>
      </c>
      <c r="R181" s="39">
        <f t="shared" si="24"/>
        <v>91253957</v>
      </c>
    </row>
    <row r="182" spans="1:18" x14ac:dyDescent="0.25">
      <c r="A182" s="36">
        <v>5102</v>
      </c>
      <c r="B182" s="37">
        <v>4</v>
      </c>
      <c r="C182" s="36" t="s">
        <v>376</v>
      </c>
      <c r="D182" s="59">
        <f>VLOOKUP($A182,INDICADORES!$A$5:$AB$350,D$19)</f>
        <v>1</v>
      </c>
      <c r="E182" s="59">
        <f>IF(A182=5201,0,VLOOKUP($A182,INDICADORES!$A$5:$AB$350,E$19))</f>
        <v>0.79695213565142731</v>
      </c>
      <c r="F182" s="59">
        <f>IF(A182=5201,0,VLOOKUP($A182,INDICADORES!$A$5:$AB$350,F$19))</f>
        <v>0.2207741078788647</v>
      </c>
      <c r="G182" s="59">
        <f>VLOOKUP($A182,INDICADORES!$A$5:$AB$350,G$19)</f>
        <v>1</v>
      </c>
      <c r="H182" s="59">
        <f>VLOOKUP($A182,INDICADORES!$A$5:$AB$350,H$19)</f>
        <v>0.87400000000000011</v>
      </c>
      <c r="I182" s="59">
        <f>VLOOKUP($A182,INDICADORES!$A$5:$AB$350,I$19)</f>
        <v>0.99738529994068026</v>
      </c>
      <c r="J182" s="59">
        <f>VLOOKUP($A182,INDICADORES!$A$5:$AB$350,J$19)</f>
        <v>1</v>
      </c>
      <c r="K182" s="59">
        <f t="shared" si="19"/>
        <v>0.71509603944474975</v>
      </c>
      <c r="L182" s="37">
        <f t="shared" si="25"/>
        <v>22</v>
      </c>
      <c r="M182" s="37">
        <f t="shared" si="20"/>
        <v>48</v>
      </c>
      <c r="N182" s="64">
        <f t="shared" si="21"/>
        <v>0.71509603944474975</v>
      </c>
      <c r="O182" s="65">
        <f t="shared" si="22"/>
        <v>2.0912654037349959E-2</v>
      </c>
      <c r="P182" s="38">
        <f t="shared" si="23"/>
        <v>90769231</v>
      </c>
      <c r="R182" s="39">
        <f t="shared" si="24"/>
        <v>90769231</v>
      </c>
    </row>
    <row r="183" spans="1:18" x14ac:dyDescent="0.25">
      <c r="A183" s="36">
        <v>10303</v>
      </c>
      <c r="B183" s="37">
        <v>4</v>
      </c>
      <c r="C183" s="36" t="s">
        <v>561</v>
      </c>
      <c r="D183" s="59">
        <f>VLOOKUP($A183,INDICADORES!$A$5:$AB$350,D$19)</f>
        <v>1</v>
      </c>
      <c r="E183" s="59">
        <f>IF(A183=5201,0,VLOOKUP($A183,INDICADORES!$A$5:$AB$350,E$19))</f>
        <v>0.83471645919778703</v>
      </c>
      <c r="F183" s="59">
        <f>IF(A183=5201,0,VLOOKUP($A183,INDICADORES!$A$5:$AB$350,F$19))</f>
        <v>0.10165929354009789</v>
      </c>
      <c r="G183" s="59">
        <f>VLOOKUP($A183,INDICADORES!$A$5:$AB$350,G$19)</f>
        <v>1</v>
      </c>
      <c r="H183" s="59">
        <f>VLOOKUP($A183,INDICADORES!$A$5:$AB$350,H$19)</f>
        <v>0.97889999999999999</v>
      </c>
      <c r="I183" s="59">
        <f>VLOOKUP($A183,INDICADORES!$A$5:$AB$350,I$19)</f>
        <v>1</v>
      </c>
      <c r="J183" s="59">
        <f>VLOOKUP($A183,INDICADORES!$A$5:$AB$350,J$19)</f>
        <v>1</v>
      </c>
      <c r="K183" s="59">
        <f t="shared" si="19"/>
        <v>0.71440058410425</v>
      </c>
      <c r="L183" s="37">
        <f t="shared" si="25"/>
        <v>23</v>
      </c>
      <c r="M183" s="37">
        <f t="shared" si="20"/>
        <v>48</v>
      </c>
      <c r="N183" s="64">
        <f t="shared" si="21"/>
        <v>0.71440058410425</v>
      </c>
      <c r="O183" s="65">
        <f t="shared" si="22"/>
        <v>2.0892315766499529E-2</v>
      </c>
      <c r="P183" s="38">
        <f t="shared" si="23"/>
        <v>90680955</v>
      </c>
      <c r="R183" s="39">
        <f t="shared" si="24"/>
        <v>90680955</v>
      </c>
    </row>
    <row r="184" spans="1:18" x14ac:dyDescent="0.25">
      <c r="A184" s="36">
        <v>5304</v>
      </c>
      <c r="B184" s="37">
        <v>4</v>
      </c>
      <c r="C184" s="36" t="s">
        <v>386</v>
      </c>
      <c r="D184" s="59">
        <f>VLOOKUP($A184,INDICADORES!$A$5:$AB$350,D$19)</f>
        <v>1</v>
      </c>
      <c r="E184" s="59">
        <f>IF(A184=5201,0,VLOOKUP($A184,INDICADORES!$A$5:$AB$350,E$19))</f>
        <v>0.84957882069795432</v>
      </c>
      <c r="F184" s="59">
        <f>IF(A184=5201,0,VLOOKUP($A184,INDICADORES!$A$5:$AB$350,F$19))</f>
        <v>8.031920856635448E-2</v>
      </c>
      <c r="G184" s="59">
        <f>VLOOKUP($A184,INDICADORES!$A$5:$AB$350,G$19)</f>
        <v>1</v>
      </c>
      <c r="H184" s="59">
        <f>VLOOKUP($A184,INDICADORES!$A$5:$AB$350,H$19)</f>
        <v>0.96579999999999999</v>
      </c>
      <c r="I184" s="59">
        <f>VLOOKUP($A184,INDICADORES!$A$5:$AB$350,I$19)</f>
        <v>1</v>
      </c>
      <c r="J184" s="59">
        <f>VLOOKUP($A184,INDICADORES!$A$5:$AB$350,J$19)</f>
        <v>1</v>
      </c>
      <c r="K184" s="59">
        <f t="shared" si="19"/>
        <v>0.71230238938587265</v>
      </c>
      <c r="L184" s="37">
        <f t="shared" si="25"/>
        <v>24</v>
      </c>
      <c r="M184" s="37">
        <f t="shared" si="20"/>
        <v>48</v>
      </c>
      <c r="N184" s="64">
        <f t="shared" si="21"/>
        <v>0.71230238938587265</v>
      </c>
      <c r="O184" s="65">
        <f t="shared" si="22"/>
        <v>2.0830955029160679E-2</v>
      </c>
      <c r="P184" s="38">
        <f t="shared" si="23"/>
        <v>90414625</v>
      </c>
      <c r="R184" s="39">
        <f t="shared" si="24"/>
        <v>90414625</v>
      </c>
    </row>
    <row r="185" spans="1:18" x14ac:dyDescent="0.25">
      <c r="A185" s="36">
        <v>5703</v>
      </c>
      <c r="B185" s="37">
        <v>4</v>
      </c>
      <c r="C185" s="36" t="s">
        <v>411</v>
      </c>
      <c r="D185" s="59">
        <f>VLOOKUP($A185,INDICADORES!$A$5:$AB$350,D$19)</f>
        <v>1</v>
      </c>
      <c r="E185" s="59">
        <f>IF(A185=5201,0,VLOOKUP($A185,INDICADORES!$A$5:$AB$350,E$19))</f>
        <v>0.90636704119850187</v>
      </c>
      <c r="F185" s="59">
        <f>IF(A185=5201,0,VLOOKUP($A185,INDICADORES!$A$5:$AB$350,F$19))</f>
        <v>8.5239671374225126E-2</v>
      </c>
      <c r="G185" s="59">
        <f>VLOOKUP($A185,INDICADORES!$A$5:$AB$350,G$19)</f>
        <v>1</v>
      </c>
      <c r="H185" s="59">
        <f>VLOOKUP($A185,INDICADORES!$A$5:$AB$350,H$19)</f>
        <v>0.8206</v>
      </c>
      <c r="I185" s="59">
        <f>VLOOKUP($A185,INDICADORES!$A$5:$AB$350,I$19)</f>
        <v>0.9988572879090778</v>
      </c>
      <c r="J185" s="59">
        <f>VLOOKUP($A185,INDICADORES!$A$5:$AB$350,J$19)</f>
        <v>1</v>
      </c>
      <c r="K185" s="59">
        <f t="shared" si="19"/>
        <v>0.71157124665848592</v>
      </c>
      <c r="L185" s="37">
        <f t="shared" si="25"/>
        <v>25</v>
      </c>
      <c r="M185" s="37">
        <f t="shared" si="20"/>
        <v>48</v>
      </c>
      <c r="N185" s="64">
        <f t="shared" si="21"/>
        <v>0.71157124665848592</v>
      </c>
      <c r="O185" s="65">
        <f t="shared" si="22"/>
        <v>2.0809573097131471E-2</v>
      </c>
      <c r="P185" s="38">
        <f t="shared" si="23"/>
        <v>90321819</v>
      </c>
      <c r="R185" s="39">
        <f t="shared" si="24"/>
        <v>90321819</v>
      </c>
    </row>
    <row r="186" spans="1:18" x14ac:dyDescent="0.25">
      <c r="A186" s="36">
        <v>11402</v>
      </c>
      <c r="B186" s="37">
        <v>4</v>
      </c>
      <c r="C186" s="36" t="s">
        <v>578</v>
      </c>
      <c r="D186" s="59">
        <f>VLOOKUP($A186,INDICADORES!$A$5:$AB$350,D$19)</f>
        <v>1</v>
      </c>
      <c r="E186" s="59">
        <f>IF(A186=5201,0,VLOOKUP($A186,INDICADORES!$A$5:$AB$350,E$19))</f>
        <v>0.88095238095238093</v>
      </c>
      <c r="F186" s="59">
        <f>IF(A186=5201,0,VLOOKUP($A186,INDICADORES!$A$5:$AB$350,F$19))</f>
        <v>3.2647484094953834E-2</v>
      </c>
      <c r="G186" s="59">
        <f>VLOOKUP($A186,INDICADORES!$A$5:$AB$350,G$19)</f>
        <v>1</v>
      </c>
      <c r="H186" s="59">
        <f>VLOOKUP($A186,INDICADORES!$A$5:$AB$350,H$19)</f>
        <v>0.96450000000000002</v>
      </c>
      <c r="I186" s="59">
        <f>VLOOKUP($A186,INDICADORES!$A$5:$AB$350,I$19)</f>
        <v>1</v>
      </c>
      <c r="J186" s="59">
        <f>VLOOKUP($A186,INDICADORES!$A$5:$AB$350,J$19)</f>
        <v>1</v>
      </c>
      <c r="K186" s="59">
        <f t="shared" si="19"/>
        <v>0.71117020435707179</v>
      </c>
      <c r="L186" s="37">
        <f t="shared" si="25"/>
        <v>26</v>
      </c>
      <c r="M186" s="37">
        <f t="shared" si="20"/>
        <v>48</v>
      </c>
      <c r="N186" s="64">
        <f t="shared" si="21"/>
        <v>0.71117020435707179</v>
      </c>
      <c r="O186" s="65">
        <f t="shared" si="22"/>
        <v>2.0797844799894182E-2</v>
      </c>
      <c r="P186" s="38">
        <f t="shared" si="23"/>
        <v>90270914</v>
      </c>
      <c r="R186" s="39">
        <f t="shared" si="24"/>
        <v>90270914</v>
      </c>
    </row>
    <row r="187" spans="1:18" x14ac:dyDescent="0.25">
      <c r="A187" s="36">
        <v>6107</v>
      </c>
      <c r="B187" s="37">
        <v>4</v>
      </c>
      <c r="C187" s="36" t="s">
        <v>418</v>
      </c>
      <c r="D187" s="59">
        <f>VLOOKUP($A187,INDICADORES!$A$5:$AB$350,D$19)</f>
        <v>1</v>
      </c>
      <c r="E187" s="59">
        <f>IF(A187=5201,0,VLOOKUP($A187,INDICADORES!$A$5:$AB$350,E$19))</f>
        <v>0.88509968520461701</v>
      </c>
      <c r="F187" s="59">
        <f>IF(A187=5201,0,VLOOKUP($A187,INDICADORES!$A$5:$AB$350,F$19))</f>
        <v>0.13200744714734228</v>
      </c>
      <c r="G187" s="59">
        <f>VLOOKUP($A187,INDICADORES!$A$5:$AB$350,G$19)</f>
        <v>1</v>
      </c>
      <c r="H187" s="59">
        <f>VLOOKUP($A187,INDICADORES!$A$5:$AB$350,H$19)</f>
        <v>0.78909999999999991</v>
      </c>
      <c r="I187" s="59">
        <f>VLOOKUP($A187,INDICADORES!$A$5:$AB$350,I$19)</f>
        <v>1</v>
      </c>
      <c r="J187" s="59">
        <f>VLOOKUP($A187,INDICADORES!$A$5:$AB$350,J$19)</f>
        <v>1</v>
      </c>
      <c r="K187" s="59">
        <f t="shared" si="19"/>
        <v>0.71115175160845157</v>
      </c>
      <c r="L187" s="37">
        <f t="shared" si="25"/>
        <v>27</v>
      </c>
      <c r="M187" s="37">
        <f t="shared" si="20"/>
        <v>48</v>
      </c>
      <c r="N187" s="64">
        <f t="shared" si="21"/>
        <v>0.71115175160845157</v>
      </c>
      <c r="O187" s="65">
        <f t="shared" si="22"/>
        <v>2.0797305157766906E-2</v>
      </c>
      <c r="P187" s="38">
        <f t="shared" si="23"/>
        <v>90268571</v>
      </c>
      <c r="R187" s="39">
        <f t="shared" si="24"/>
        <v>90268571</v>
      </c>
    </row>
    <row r="188" spans="1:18" x14ac:dyDescent="0.25">
      <c r="A188" s="36">
        <v>10402</v>
      </c>
      <c r="B188" s="37">
        <v>4</v>
      </c>
      <c r="C188" s="36" t="s">
        <v>567</v>
      </c>
      <c r="D188" s="59">
        <f>VLOOKUP($A188,INDICADORES!$A$5:$AB$350,D$19)</f>
        <v>1</v>
      </c>
      <c r="E188" s="59">
        <f>IF(A188=5201,0,VLOOKUP($A188,INDICADORES!$A$5:$AB$350,E$19))</f>
        <v>0.9942196531791907</v>
      </c>
      <c r="F188" s="59">
        <f>IF(A188=5201,0,VLOOKUP($A188,INDICADORES!$A$5:$AB$350,F$19))</f>
        <v>4.2926468828763116E-2</v>
      </c>
      <c r="G188" s="59">
        <f>VLOOKUP($A188,INDICADORES!$A$5:$AB$350,G$19)</f>
        <v>1</v>
      </c>
      <c r="H188" s="59">
        <f>VLOOKUP($A188,INDICADORES!$A$5:$AB$350,H$19)</f>
        <v>0.6774</v>
      </c>
      <c r="I188" s="59">
        <f>VLOOKUP($A188,INDICADORES!$A$5:$AB$350,I$19)</f>
        <v>1</v>
      </c>
      <c r="J188" s="59">
        <f>VLOOKUP($A188,INDICADORES!$A$5:$AB$350,J$19)</f>
        <v>1</v>
      </c>
      <c r="K188" s="59">
        <f t="shared" si="19"/>
        <v>0.71031849581990758</v>
      </c>
      <c r="L188" s="37">
        <f t="shared" si="25"/>
        <v>28</v>
      </c>
      <c r="M188" s="37">
        <f t="shared" si="20"/>
        <v>48</v>
      </c>
      <c r="N188" s="64">
        <f t="shared" si="21"/>
        <v>0.71031849581990758</v>
      </c>
      <c r="O188" s="65">
        <f t="shared" si="22"/>
        <v>2.0772936976334984E-2</v>
      </c>
      <c r="P188" s="38">
        <f t="shared" si="23"/>
        <v>90162804</v>
      </c>
      <c r="R188" s="39">
        <f t="shared" si="24"/>
        <v>90162804</v>
      </c>
    </row>
    <row r="189" spans="1:18" x14ac:dyDescent="0.25">
      <c r="A189" s="36">
        <v>6104</v>
      </c>
      <c r="B189" s="37">
        <v>4</v>
      </c>
      <c r="C189" s="36" t="s">
        <v>415</v>
      </c>
      <c r="D189" s="59">
        <f>VLOOKUP($A189,INDICADORES!$A$5:$AB$350,D$19)</f>
        <v>1</v>
      </c>
      <c r="E189" s="59">
        <f>IF(A189=5201,0,VLOOKUP($A189,INDICADORES!$A$5:$AB$350,E$19))</f>
        <v>0.90131578947368418</v>
      </c>
      <c r="F189" s="59">
        <f>IF(A189=5201,0,VLOOKUP($A189,INDICADORES!$A$5:$AB$350,F$19))</f>
        <v>5.9993257226553465E-2</v>
      </c>
      <c r="G189" s="59">
        <f>VLOOKUP($A189,INDICADORES!$A$5:$AB$350,G$19)</f>
        <v>1</v>
      </c>
      <c r="H189" s="59">
        <f>VLOOKUP($A189,INDICADORES!$A$5:$AB$350,H$19)</f>
        <v>0.84340000000000004</v>
      </c>
      <c r="I189" s="59">
        <f>VLOOKUP($A189,INDICADORES!$A$5:$AB$350,I$19)</f>
        <v>1</v>
      </c>
      <c r="J189" s="59">
        <f>VLOOKUP($A189,INDICADORES!$A$5:$AB$350,J$19)</f>
        <v>1</v>
      </c>
      <c r="K189" s="59">
        <f t="shared" si="19"/>
        <v>0.70696884062242793</v>
      </c>
      <c r="L189" s="37">
        <f t="shared" si="25"/>
        <v>29</v>
      </c>
      <c r="M189" s="37">
        <f t="shared" si="20"/>
        <v>48</v>
      </c>
      <c r="N189" s="64">
        <f t="shared" si="21"/>
        <v>0.70696884062242793</v>
      </c>
      <c r="O189" s="65">
        <f t="shared" si="22"/>
        <v>2.0674977854167706E-2</v>
      </c>
      <c r="P189" s="38">
        <f t="shared" si="23"/>
        <v>89737622</v>
      </c>
      <c r="R189" s="39">
        <f t="shared" si="24"/>
        <v>89737622</v>
      </c>
    </row>
    <row r="190" spans="1:18" x14ac:dyDescent="0.25">
      <c r="A190" s="36">
        <v>14201</v>
      </c>
      <c r="B190" s="37">
        <v>4</v>
      </c>
      <c r="C190" s="36" t="s">
        <v>646</v>
      </c>
      <c r="D190" s="59">
        <f>VLOOKUP($A190,INDICADORES!$A$5:$AB$350,D$19)</f>
        <v>1</v>
      </c>
      <c r="E190" s="59">
        <f>IF(A190=5201,0,VLOOKUP($A190,INDICADORES!$A$5:$AB$350,E$19))</f>
        <v>0.90868738110336078</v>
      </c>
      <c r="F190" s="59">
        <f>IF(A190=5201,0,VLOOKUP($A190,INDICADORES!$A$5:$AB$350,F$19))</f>
        <v>8.8252288587308117E-2</v>
      </c>
      <c r="G190" s="59">
        <f>VLOOKUP($A190,INDICADORES!$A$5:$AB$350,G$19)</f>
        <v>1</v>
      </c>
      <c r="H190" s="59">
        <f>VLOOKUP($A190,INDICADORES!$A$5:$AB$350,H$19)</f>
        <v>0.84510000000000007</v>
      </c>
      <c r="I190" s="59">
        <f>VLOOKUP($A190,INDICADORES!$A$5:$AB$350,I$19)</f>
        <v>1</v>
      </c>
      <c r="J190" s="59">
        <f>VLOOKUP($A190,INDICADORES!$A$5:$AB$350,J$19)</f>
        <v>0.78439999999999999</v>
      </c>
      <c r="K190" s="59">
        <f t="shared" si="19"/>
        <v>0.70608865553300337</v>
      </c>
      <c r="L190" s="37">
        <f t="shared" si="25"/>
        <v>30</v>
      </c>
      <c r="M190" s="37">
        <f t="shared" si="20"/>
        <v>48</v>
      </c>
      <c r="N190" s="64">
        <f t="shared" si="21"/>
        <v>0.70608865553300337</v>
      </c>
      <c r="O190" s="65">
        <f t="shared" si="22"/>
        <v>2.0649237246964425E-2</v>
      </c>
      <c r="P190" s="38">
        <f t="shared" si="23"/>
        <v>89625898</v>
      </c>
      <c r="R190" s="39">
        <f t="shared" si="24"/>
        <v>89625898</v>
      </c>
    </row>
    <row r="191" spans="1:18" x14ac:dyDescent="0.25">
      <c r="A191" s="36">
        <v>10401</v>
      </c>
      <c r="B191" s="37">
        <v>4</v>
      </c>
      <c r="C191" s="36" t="s">
        <v>566</v>
      </c>
      <c r="D191" s="59">
        <f>VLOOKUP($A191,INDICADORES!$A$5:$AB$350,D$19)</f>
        <v>1</v>
      </c>
      <c r="E191" s="59">
        <f>IF(A191=5201,0,VLOOKUP($A191,INDICADORES!$A$5:$AB$350,E$19))</f>
        <v>0.93872229465449808</v>
      </c>
      <c r="F191" s="59">
        <f>IF(A191=5201,0,VLOOKUP($A191,INDICADORES!$A$5:$AB$350,F$19))</f>
        <v>3.1924842502249993E-2</v>
      </c>
      <c r="G191" s="59">
        <f>VLOOKUP($A191,INDICADORES!$A$5:$AB$350,G$19)</f>
        <v>1</v>
      </c>
      <c r="H191" s="59">
        <f>VLOOKUP($A191,INDICADORES!$A$5:$AB$350,H$19)</f>
        <v>0.78400000000000003</v>
      </c>
      <c r="I191" s="59">
        <f>VLOOKUP($A191,INDICADORES!$A$5:$AB$350,I$19)</f>
        <v>1</v>
      </c>
      <c r="J191" s="59">
        <f>VLOOKUP($A191,INDICADORES!$A$5:$AB$350,J$19)</f>
        <v>1</v>
      </c>
      <c r="K191" s="59">
        <f t="shared" si="19"/>
        <v>0.70413401375463691</v>
      </c>
      <c r="L191" s="37">
        <f t="shared" si="25"/>
        <v>31</v>
      </c>
      <c r="M191" s="37">
        <f t="shared" si="20"/>
        <v>48</v>
      </c>
      <c r="N191" s="64">
        <f t="shared" si="21"/>
        <v>0.70413401375463691</v>
      </c>
      <c r="O191" s="65">
        <f t="shared" si="22"/>
        <v>2.0592074649182918E-2</v>
      </c>
      <c r="P191" s="38">
        <f t="shared" si="23"/>
        <v>89377789</v>
      </c>
      <c r="R191" s="39">
        <f t="shared" si="24"/>
        <v>89377789</v>
      </c>
    </row>
    <row r="192" spans="1:18" x14ac:dyDescent="0.25">
      <c r="A192" s="36">
        <v>3202</v>
      </c>
      <c r="B192" s="37">
        <v>4</v>
      </c>
      <c r="C192" s="36" t="s">
        <v>354</v>
      </c>
      <c r="D192" s="59">
        <f>VLOOKUP($A192,INDICADORES!$A$5:$AB$350,D$19)</f>
        <v>1</v>
      </c>
      <c r="E192" s="59">
        <f>IF(A192=5201,0,VLOOKUP($A192,INDICADORES!$A$5:$AB$350,E$19))</f>
        <v>0.9036564132327336</v>
      </c>
      <c r="F192" s="59">
        <f>IF(A192=5201,0,VLOOKUP($A192,INDICADORES!$A$5:$AB$350,F$19))</f>
        <v>6.2620750798340272E-2</v>
      </c>
      <c r="G192" s="59">
        <f>VLOOKUP($A192,INDICADORES!$A$5:$AB$350,G$19)</f>
        <v>1</v>
      </c>
      <c r="H192" s="59">
        <f>VLOOKUP($A192,INDICADORES!$A$5:$AB$350,H$19)</f>
        <v>0.80480000000000007</v>
      </c>
      <c r="I192" s="59">
        <f>VLOOKUP($A192,INDICADORES!$A$5:$AB$350,I$19)</f>
        <v>1</v>
      </c>
      <c r="J192" s="59">
        <f>VLOOKUP($A192,INDICADORES!$A$5:$AB$350,J$19)</f>
        <v>0.99075000000000002</v>
      </c>
      <c r="K192" s="59">
        <f t="shared" si="19"/>
        <v>0.70219243233104189</v>
      </c>
      <c r="L192" s="37">
        <f t="shared" si="25"/>
        <v>32</v>
      </c>
      <c r="M192" s="37">
        <f t="shared" si="20"/>
        <v>48</v>
      </c>
      <c r="N192" s="64">
        <f t="shared" si="21"/>
        <v>0.70219243233104189</v>
      </c>
      <c r="O192" s="65">
        <f t="shared" si="22"/>
        <v>2.05352939954563E-2</v>
      </c>
      <c r="P192" s="38">
        <f t="shared" si="23"/>
        <v>89131339</v>
      </c>
      <c r="R192" s="39">
        <f t="shared" si="24"/>
        <v>89131339</v>
      </c>
    </row>
    <row r="193" spans="1:19" x14ac:dyDescent="0.25">
      <c r="A193" s="36">
        <v>12302</v>
      </c>
      <c r="B193" s="37">
        <v>4</v>
      </c>
      <c r="C193" s="36" t="s">
        <v>586</v>
      </c>
      <c r="D193" s="59">
        <f>VLOOKUP($A193,INDICADORES!$A$5:$AB$350,D$19)</f>
        <v>1</v>
      </c>
      <c r="E193" s="59">
        <f>IF(A193=5201,0,VLOOKUP($A193,INDICADORES!$A$5:$AB$350,E$19))</f>
        <v>0.98717948717948723</v>
      </c>
      <c r="F193" s="59">
        <f>IF(A193=5201,0,VLOOKUP($A193,INDICADORES!$A$5:$AB$350,F$19))</f>
        <v>2.4763932343227393E-2</v>
      </c>
      <c r="G193" s="59">
        <f>VLOOKUP($A193,INDICADORES!$A$5:$AB$350,G$19)</f>
        <v>1</v>
      </c>
      <c r="H193" s="59">
        <f>VLOOKUP($A193,INDICADORES!$A$5:$AB$350,H$19)</f>
        <v>0.65700000000000003</v>
      </c>
      <c r="I193" s="59">
        <f>VLOOKUP($A193,INDICADORES!$A$5:$AB$350,I$19)</f>
        <v>1</v>
      </c>
      <c r="J193" s="59">
        <f>VLOOKUP($A193,INDICADORES!$A$5:$AB$350,J$19)</f>
        <v>1</v>
      </c>
      <c r="K193" s="59">
        <f t="shared" si="19"/>
        <v>0.70025380359862743</v>
      </c>
      <c r="L193" s="37">
        <f t="shared" ref="L193:L224" si="26">RANK(K193,$K$161:$K$256,0)</f>
        <v>33</v>
      </c>
      <c r="M193" s="37">
        <f t="shared" si="20"/>
        <v>48</v>
      </c>
      <c r="N193" s="64">
        <f t="shared" si="21"/>
        <v>0.70025380359862743</v>
      </c>
      <c r="O193" s="65">
        <f t="shared" si="22"/>
        <v>2.0478599691822162E-2</v>
      </c>
      <c r="P193" s="38">
        <f t="shared" si="23"/>
        <v>88885263</v>
      </c>
      <c r="R193" s="39">
        <f t="shared" si="24"/>
        <v>88885263</v>
      </c>
    </row>
    <row r="194" spans="1:19" x14ac:dyDescent="0.25">
      <c r="A194" s="36">
        <v>1401</v>
      </c>
      <c r="B194" s="37">
        <v>4</v>
      </c>
      <c r="C194" s="36" t="s">
        <v>339</v>
      </c>
      <c r="D194" s="59">
        <f>VLOOKUP($A194,INDICADORES!$A$5:$AB$350,D$19)</f>
        <v>1</v>
      </c>
      <c r="E194" s="59">
        <f>IF(A194=5201,0,VLOOKUP($A194,INDICADORES!$A$5:$AB$350,E$19))</f>
        <v>0.7705521472392638</v>
      </c>
      <c r="F194" s="59">
        <f>IF(A194=5201,0,VLOOKUP($A194,INDICADORES!$A$5:$AB$350,F$19))</f>
        <v>0.13929771390565304</v>
      </c>
      <c r="G194" s="59">
        <f>VLOOKUP($A194,INDICADORES!$A$5:$AB$350,G$19)</f>
        <v>1</v>
      </c>
      <c r="H194" s="59">
        <f>VLOOKUP($A194,INDICADORES!$A$5:$AB$350,H$19)</f>
        <v>0.96430000000000005</v>
      </c>
      <c r="I194" s="59">
        <f>VLOOKUP($A194,INDICADORES!$A$5:$AB$350,I$19)</f>
        <v>1</v>
      </c>
      <c r="J194" s="59">
        <f>VLOOKUP($A194,INDICADORES!$A$5:$AB$350,J$19)</f>
        <v>1</v>
      </c>
      <c r="K194" s="59">
        <f t="shared" si="19"/>
        <v>0.69916268001015569</v>
      </c>
      <c r="L194" s="37">
        <f t="shared" si="26"/>
        <v>34</v>
      </c>
      <c r="M194" s="37">
        <f t="shared" si="20"/>
        <v>48</v>
      </c>
      <c r="N194" s="64">
        <f t="shared" si="21"/>
        <v>0.69916268001015569</v>
      </c>
      <c r="O194" s="65">
        <f t="shared" si="22"/>
        <v>2.0446690285450091E-2</v>
      </c>
      <c r="P194" s="38">
        <f t="shared" si="23"/>
        <v>88746763</v>
      </c>
      <c r="R194" s="39">
        <f t="shared" si="24"/>
        <v>88746763</v>
      </c>
    </row>
    <row r="195" spans="1:19" x14ac:dyDescent="0.25">
      <c r="A195" s="36">
        <v>6202</v>
      </c>
      <c r="B195" s="37">
        <v>4</v>
      </c>
      <c r="C195" s="36" t="s">
        <v>430</v>
      </c>
      <c r="D195" s="59">
        <f>VLOOKUP($A195,INDICADORES!$A$5:$AB$350,D$19)</f>
        <v>1</v>
      </c>
      <c r="E195" s="59">
        <f>IF(A195=5201,0,VLOOKUP($A195,INDICADORES!$A$5:$AB$350,E$19))</f>
        <v>0.86976744186046506</v>
      </c>
      <c r="F195" s="59">
        <f>IF(A195=5201,0,VLOOKUP($A195,INDICADORES!$A$5:$AB$350,F$19))</f>
        <v>0.12678920812535346</v>
      </c>
      <c r="G195" s="59">
        <f>VLOOKUP($A195,INDICADORES!$A$5:$AB$350,G$19)</f>
        <v>1</v>
      </c>
      <c r="H195" s="59">
        <f>VLOOKUP($A195,INDICADORES!$A$5:$AB$350,H$19)</f>
        <v>0.85219999999999996</v>
      </c>
      <c r="I195" s="59">
        <f>VLOOKUP($A195,INDICADORES!$A$5:$AB$350,I$19)</f>
        <v>1</v>
      </c>
      <c r="J195" s="59">
        <f>VLOOKUP($A195,INDICADORES!$A$5:$AB$350,J$19)</f>
        <v>0.677925</v>
      </c>
      <c r="K195" s="59">
        <f t="shared" si="19"/>
        <v>0.69784215668250116</v>
      </c>
      <c r="L195" s="37">
        <f t="shared" si="26"/>
        <v>35</v>
      </c>
      <c r="M195" s="37">
        <f t="shared" si="20"/>
        <v>48</v>
      </c>
      <c r="N195" s="64">
        <f t="shared" si="21"/>
        <v>0.69784215668250116</v>
      </c>
      <c r="O195" s="65">
        <f t="shared" si="22"/>
        <v>2.0408072189451502E-2</v>
      </c>
      <c r="P195" s="38">
        <f t="shared" si="23"/>
        <v>88579146</v>
      </c>
      <c r="R195" s="39">
        <f t="shared" si="24"/>
        <v>88579146</v>
      </c>
    </row>
    <row r="196" spans="1:19" x14ac:dyDescent="0.25">
      <c r="A196" s="36">
        <v>6114</v>
      </c>
      <c r="B196" s="37">
        <v>4</v>
      </c>
      <c r="C196" s="36" t="s">
        <v>425</v>
      </c>
      <c r="D196" s="59">
        <f>VLOOKUP($A196,INDICADORES!$A$5:$AB$350,D$19)</f>
        <v>1</v>
      </c>
      <c r="E196" s="59">
        <f>IF(A196=5201,0,VLOOKUP($A196,INDICADORES!$A$5:$AB$350,E$19))</f>
        <v>0.93972835314091685</v>
      </c>
      <c r="F196" s="59">
        <f>IF(A196=5201,0,VLOOKUP($A196,INDICADORES!$A$5:$AB$350,F$19))</f>
        <v>6.9644648487368441E-2</v>
      </c>
      <c r="G196" s="59">
        <f>VLOOKUP($A196,INDICADORES!$A$5:$AB$350,G$19)</f>
        <v>0.8571428571428571</v>
      </c>
      <c r="H196" s="59">
        <f>VLOOKUP($A196,INDICADORES!$A$5:$AB$350,H$19)</f>
        <v>0.80720000000000003</v>
      </c>
      <c r="I196" s="59">
        <f>VLOOKUP($A196,INDICADORES!$A$5:$AB$350,I$19)</f>
        <v>1</v>
      </c>
      <c r="J196" s="59">
        <f>VLOOKUP($A196,INDICADORES!$A$5:$AB$350,J$19)</f>
        <v>1</v>
      </c>
      <c r="K196" s="59">
        <f t="shared" si="19"/>
        <v>0.69596751429259163</v>
      </c>
      <c r="L196" s="37">
        <f t="shared" si="26"/>
        <v>36</v>
      </c>
      <c r="M196" s="37">
        <f t="shared" si="20"/>
        <v>48</v>
      </c>
      <c r="N196" s="64">
        <f t="shared" si="21"/>
        <v>0.69596751429259163</v>
      </c>
      <c r="O196" s="65">
        <f t="shared" si="22"/>
        <v>2.035324913690828E-2</v>
      </c>
      <c r="P196" s="38">
        <f t="shared" si="23"/>
        <v>88341192</v>
      </c>
      <c r="R196" s="39">
        <f t="shared" si="24"/>
        <v>88341192</v>
      </c>
    </row>
    <row r="197" spans="1:19" x14ac:dyDescent="0.25">
      <c r="A197" s="36">
        <v>10104</v>
      </c>
      <c r="B197" s="37">
        <v>4</v>
      </c>
      <c r="C197" s="36" t="s">
        <v>543</v>
      </c>
      <c r="D197" s="59">
        <f>VLOOKUP($A197,INDICADORES!$A$5:$AB$350,D$19)</f>
        <v>1</v>
      </c>
      <c r="E197" s="59">
        <f>IF(A197=5201,0,VLOOKUP($A197,INDICADORES!$A$5:$AB$350,E$19))</f>
        <v>0.85006195786864935</v>
      </c>
      <c r="F197" s="59">
        <f>IF(A197=5201,0,VLOOKUP($A197,INDICADORES!$A$5:$AB$350,F$19))</f>
        <v>4.6916883434036979E-2</v>
      </c>
      <c r="G197" s="59">
        <f>VLOOKUP($A197,INDICADORES!$A$5:$AB$350,G$19)</f>
        <v>1</v>
      </c>
      <c r="H197" s="59">
        <f>VLOOKUP($A197,INDICADORES!$A$5:$AB$350,H$19)</f>
        <v>0.90849999999999997</v>
      </c>
      <c r="I197" s="59">
        <f>VLOOKUP($A197,INDICADORES!$A$5:$AB$350,I$19)</f>
        <v>1</v>
      </c>
      <c r="J197" s="59">
        <f>VLOOKUP($A197,INDICADORES!$A$5:$AB$350,J$19)</f>
        <v>1</v>
      </c>
      <c r="K197" s="59">
        <f t="shared" si="19"/>
        <v>0.69552590611253651</v>
      </c>
      <c r="L197" s="37">
        <f t="shared" si="26"/>
        <v>37</v>
      </c>
      <c r="M197" s="37">
        <f t="shared" si="20"/>
        <v>48</v>
      </c>
      <c r="N197" s="64">
        <f t="shared" si="21"/>
        <v>0.69552590611253651</v>
      </c>
      <c r="O197" s="65">
        <f t="shared" si="22"/>
        <v>2.0340334509249696E-2</v>
      </c>
      <c r="P197" s="38">
        <f t="shared" si="23"/>
        <v>88285137</v>
      </c>
      <c r="R197" s="39">
        <f t="shared" si="24"/>
        <v>88285137</v>
      </c>
    </row>
    <row r="198" spans="1:19" x14ac:dyDescent="0.25">
      <c r="A198" s="36">
        <v>10302</v>
      </c>
      <c r="B198" s="37">
        <v>4</v>
      </c>
      <c r="C198" s="36" t="s">
        <v>560</v>
      </c>
      <c r="D198" s="59">
        <f>VLOOKUP($A198,INDICADORES!$A$5:$AB$350,D$19)</f>
        <v>1</v>
      </c>
      <c r="E198" s="59">
        <f>IF(A198=5201,0,VLOOKUP($A198,INDICADORES!$A$5:$AB$350,E$19))</f>
        <v>0.84892086330935257</v>
      </c>
      <c r="F198" s="59">
        <f>IF(A198=5201,0,VLOOKUP($A198,INDICADORES!$A$5:$AB$350,F$19))</f>
        <v>6.8025382120012759E-2</v>
      </c>
      <c r="G198" s="59">
        <f>VLOOKUP($A198,INDICADORES!$A$5:$AB$350,G$19)</f>
        <v>1</v>
      </c>
      <c r="H198" s="59">
        <f>VLOOKUP($A198,INDICADORES!$A$5:$AB$350,H$19)</f>
        <v>0.88769999999999993</v>
      </c>
      <c r="I198" s="59">
        <f>VLOOKUP($A198,INDICADORES!$A$5:$AB$350,I$19)</f>
        <v>1</v>
      </c>
      <c r="J198" s="59">
        <f>VLOOKUP($A198,INDICADORES!$A$5:$AB$350,J$19)</f>
        <v>0.95832499999999998</v>
      </c>
      <c r="K198" s="59">
        <f t="shared" si="19"/>
        <v>0.69519989768827661</v>
      </c>
      <c r="L198" s="37">
        <f t="shared" si="26"/>
        <v>38</v>
      </c>
      <c r="M198" s="37">
        <f t="shared" si="20"/>
        <v>48</v>
      </c>
      <c r="N198" s="64">
        <f t="shared" si="21"/>
        <v>0.69519989768827661</v>
      </c>
      <c r="O198" s="65">
        <f t="shared" si="22"/>
        <v>2.0330800543161585E-2</v>
      </c>
      <c r="P198" s="38">
        <f t="shared" si="23"/>
        <v>88243756</v>
      </c>
      <c r="R198" s="39">
        <f t="shared" si="24"/>
        <v>88243756</v>
      </c>
    </row>
    <row r="199" spans="1:19" x14ac:dyDescent="0.25">
      <c r="A199" s="36">
        <v>13403</v>
      </c>
      <c r="B199" s="37">
        <v>4</v>
      </c>
      <c r="C199" s="36" t="s">
        <v>628</v>
      </c>
      <c r="D199" s="59">
        <f>VLOOKUP($A199,INDICADORES!$A$5:$AB$350,D$19)</f>
        <v>1</v>
      </c>
      <c r="E199" s="59">
        <f>IF(A199=5201,0,VLOOKUP($A199,INDICADORES!$A$5:$AB$350,E$19))</f>
        <v>0.83095499451152577</v>
      </c>
      <c r="F199" s="59">
        <f>IF(A199=5201,0,VLOOKUP($A199,INDICADORES!$A$5:$AB$350,F$19))</f>
        <v>0.16610432187698945</v>
      </c>
      <c r="G199" s="59">
        <f>VLOOKUP($A199,INDICADORES!$A$5:$AB$350,G$19)</f>
        <v>1</v>
      </c>
      <c r="H199" s="59">
        <f>VLOOKUP($A199,INDICADORES!$A$5:$AB$350,H$19)</f>
        <v>0.82799999999999996</v>
      </c>
      <c r="I199" s="59">
        <f>VLOOKUP($A199,INDICADORES!$A$5:$AB$350,I$19)</f>
        <v>1</v>
      </c>
      <c r="J199" s="59">
        <f>VLOOKUP($A199,INDICADORES!$A$5:$AB$350,J$19)</f>
        <v>0.73644999999999994</v>
      </c>
      <c r="K199" s="59">
        <f t="shared" si="19"/>
        <v>0.69338282854828137</v>
      </c>
      <c r="L199" s="37">
        <f t="shared" si="26"/>
        <v>39</v>
      </c>
      <c r="M199" s="37">
        <f t="shared" si="20"/>
        <v>48</v>
      </c>
      <c r="N199" s="64">
        <f t="shared" si="21"/>
        <v>0.69338282854828137</v>
      </c>
      <c r="O199" s="65">
        <f t="shared" si="22"/>
        <v>2.0277661193772698E-2</v>
      </c>
      <c r="P199" s="38">
        <f t="shared" si="23"/>
        <v>88013110</v>
      </c>
      <c r="R199" s="39">
        <f t="shared" si="24"/>
        <v>88013110</v>
      </c>
    </row>
    <row r="200" spans="1:19" x14ac:dyDescent="0.25">
      <c r="A200" s="36">
        <v>5704</v>
      </c>
      <c r="B200" s="37">
        <v>4</v>
      </c>
      <c r="C200" s="36" t="s">
        <v>404</v>
      </c>
      <c r="D200" s="59">
        <f>VLOOKUP($A200,INDICADORES!$A$5:$AB$350,D$19)</f>
        <v>1</v>
      </c>
      <c r="E200" s="59">
        <f>IF(A200=5201,0,VLOOKUP($A200,INDICADORES!$A$5:$AB$350,E$19))</f>
        <v>0.82986111111111116</v>
      </c>
      <c r="F200" s="59">
        <f>IF(A200=5201,0,VLOOKUP($A200,INDICADORES!$A$5:$AB$350,F$19))</f>
        <v>8.016515994200081E-2</v>
      </c>
      <c r="G200" s="59">
        <f>VLOOKUP($A200,INDICADORES!$A$5:$AB$350,G$19)</f>
        <v>1</v>
      </c>
      <c r="H200" s="59">
        <f>VLOOKUP($A200,INDICADORES!$A$5:$AB$350,H$19)</f>
        <v>0.84970000000000001</v>
      </c>
      <c r="I200" s="59">
        <f>VLOOKUP($A200,INDICADORES!$A$5:$AB$350,I$19)</f>
        <v>1</v>
      </c>
      <c r="J200" s="59">
        <f>VLOOKUP($A200,INDICADORES!$A$5:$AB$350,J$19)</f>
        <v>1</v>
      </c>
      <c r="K200" s="59">
        <f t="shared" si="19"/>
        <v>0.68794767887438912</v>
      </c>
      <c r="L200" s="37">
        <f t="shared" si="26"/>
        <v>40</v>
      </c>
      <c r="M200" s="37">
        <f t="shared" si="20"/>
        <v>48</v>
      </c>
      <c r="N200" s="64">
        <f t="shared" si="21"/>
        <v>0.68794767887438912</v>
      </c>
      <c r="O200" s="65">
        <f t="shared" si="22"/>
        <v>2.011871274698843E-2</v>
      </c>
      <c r="P200" s="38">
        <f t="shared" si="23"/>
        <v>87323211</v>
      </c>
      <c r="R200" s="39">
        <f t="shared" si="24"/>
        <v>87323211</v>
      </c>
    </row>
    <row r="201" spans="1:19" x14ac:dyDescent="0.25">
      <c r="A201" s="36">
        <v>7308</v>
      </c>
      <c r="B201" s="37">
        <v>4</v>
      </c>
      <c r="C201" s="36" t="s">
        <v>465</v>
      </c>
      <c r="D201" s="59">
        <f>VLOOKUP($A201,INDICADORES!$A$5:$AB$350,D$19)</f>
        <v>1</v>
      </c>
      <c r="E201" s="59">
        <f>IF(A201=5201,0,VLOOKUP($A201,INDICADORES!$A$5:$AB$350,E$19))</f>
        <v>0.88073394495412849</v>
      </c>
      <c r="F201" s="59">
        <f>IF(A201=5201,0,VLOOKUP($A201,INDICADORES!$A$5:$AB$350,F$19))</f>
        <v>0.10762482360125709</v>
      </c>
      <c r="G201" s="59">
        <f>VLOOKUP($A201,INDICADORES!$A$5:$AB$350,G$19)</f>
        <v>1</v>
      </c>
      <c r="H201" s="59">
        <f>VLOOKUP($A201,INDICADORES!$A$5:$AB$350,H$19)</f>
        <v>0.67069999999999996</v>
      </c>
      <c r="I201" s="59">
        <f>VLOOKUP($A201,INDICADORES!$A$5:$AB$350,I$19)</f>
        <v>1</v>
      </c>
      <c r="J201" s="59">
        <f>VLOOKUP($A201,INDICADORES!$A$5:$AB$350,J$19)</f>
        <v>1</v>
      </c>
      <c r="K201" s="59">
        <f t="shared" si="19"/>
        <v>0.68576808663425926</v>
      </c>
      <c r="L201" s="37">
        <f t="shared" si="26"/>
        <v>41</v>
      </c>
      <c r="M201" s="37">
        <f t="shared" si="20"/>
        <v>48</v>
      </c>
      <c r="N201" s="64">
        <f t="shared" si="21"/>
        <v>0.68576808663425926</v>
      </c>
      <c r="O201" s="65">
        <f t="shared" si="22"/>
        <v>2.0054971576647561E-2</v>
      </c>
      <c r="P201" s="38">
        <f t="shared" si="23"/>
        <v>87046548</v>
      </c>
      <c r="R201" s="39">
        <f t="shared" si="24"/>
        <v>87046548</v>
      </c>
    </row>
    <row r="202" spans="1:19" x14ac:dyDescent="0.25">
      <c r="A202" s="36">
        <v>13503</v>
      </c>
      <c r="B202" s="37">
        <v>4</v>
      </c>
      <c r="C202" s="36" t="s">
        <v>632</v>
      </c>
      <c r="D202" s="59">
        <f>VLOOKUP($A202,INDICADORES!$A$5:$AB$350,D$19)</f>
        <v>1</v>
      </c>
      <c r="E202" s="59">
        <f>IF(A202=5201,0,VLOOKUP($A202,INDICADORES!$A$5:$AB$350,E$19))</f>
        <v>0.75237053245805985</v>
      </c>
      <c r="F202" s="59">
        <f>IF(A202=5201,0,VLOOKUP($A202,INDICADORES!$A$5:$AB$350,F$19))</f>
        <v>0.16724145650129976</v>
      </c>
      <c r="G202" s="59">
        <f>VLOOKUP($A202,INDICADORES!$A$5:$AB$350,G$19)</f>
        <v>1</v>
      </c>
      <c r="H202" s="59">
        <f>VLOOKUP($A202,INDICADORES!$A$5:$AB$350,H$19)</f>
        <v>0.86980000000000002</v>
      </c>
      <c r="I202" s="59">
        <f>VLOOKUP($A202,INDICADORES!$A$5:$AB$350,I$19)</f>
        <v>0.99724631183755952</v>
      </c>
      <c r="J202" s="59">
        <f>VLOOKUP($A202,INDICADORES!$A$5:$AB$350,J$19)</f>
        <v>1</v>
      </c>
      <c r="K202" s="59">
        <f t="shared" si="19"/>
        <v>0.68547236607752393</v>
      </c>
      <c r="L202" s="37">
        <f t="shared" si="26"/>
        <v>42</v>
      </c>
      <c r="M202" s="37">
        <f t="shared" si="20"/>
        <v>48</v>
      </c>
      <c r="N202" s="64">
        <f t="shared" si="21"/>
        <v>0.68547236607752393</v>
      </c>
      <c r="O202" s="65">
        <f t="shared" si="22"/>
        <v>2.0046323365283475E-2</v>
      </c>
      <c r="P202" s="38">
        <f t="shared" si="23"/>
        <v>87009012</v>
      </c>
      <c r="R202" s="39">
        <f t="shared" si="24"/>
        <v>87009012</v>
      </c>
    </row>
    <row r="203" spans="1:19" x14ac:dyDescent="0.25">
      <c r="A203" s="36">
        <v>7309</v>
      </c>
      <c r="B203" s="37">
        <v>4</v>
      </c>
      <c r="C203" s="36" t="s">
        <v>466</v>
      </c>
      <c r="D203" s="59">
        <f>VLOOKUP($A203,INDICADORES!$A$5:$AB$350,D$19)</f>
        <v>1</v>
      </c>
      <c r="E203" s="59">
        <f>IF(A203=5201,0,VLOOKUP($A203,INDICADORES!$A$5:$AB$350,E$19))</f>
        <v>0.84890829694323144</v>
      </c>
      <c r="F203" s="59">
        <f>IF(A203=5201,0,VLOOKUP($A203,INDICADORES!$A$5:$AB$350,F$19))</f>
        <v>0.13801816084465438</v>
      </c>
      <c r="G203" s="59">
        <f>VLOOKUP($A203,INDICADORES!$A$5:$AB$350,G$19)</f>
        <v>1</v>
      </c>
      <c r="H203" s="59">
        <f>VLOOKUP($A203,INDICADORES!$A$5:$AB$350,H$19)</f>
        <v>0.71019999999999994</v>
      </c>
      <c r="I203" s="59">
        <f>VLOOKUP($A203,INDICADORES!$A$5:$AB$350,I$19)</f>
        <v>1</v>
      </c>
      <c r="J203" s="59">
        <f>VLOOKUP($A203,INDICADORES!$A$5:$AB$350,J$19)</f>
        <v>0.94345000000000001</v>
      </c>
      <c r="K203" s="59">
        <f t="shared" si="19"/>
        <v>0.68532494414129475</v>
      </c>
      <c r="L203" s="37">
        <f t="shared" si="26"/>
        <v>43</v>
      </c>
      <c r="M203" s="37">
        <f t="shared" si="20"/>
        <v>48</v>
      </c>
      <c r="N203" s="64">
        <f t="shared" si="21"/>
        <v>0.68532494414129475</v>
      </c>
      <c r="O203" s="65">
        <f t="shared" si="22"/>
        <v>2.0042012078715209E-2</v>
      </c>
      <c r="P203" s="38">
        <f t="shared" si="23"/>
        <v>86990299</v>
      </c>
      <c r="R203" s="39">
        <f t="shared" si="24"/>
        <v>86990299</v>
      </c>
    </row>
    <row r="204" spans="1:19" x14ac:dyDescent="0.25">
      <c r="A204" s="36">
        <v>10102</v>
      </c>
      <c r="B204" s="37">
        <v>4</v>
      </c>
      <c r="C204" s="36" t="s">
        <v>541</v>
      </c>
      <c r="D204" s="59">
        <f>VLOOKUP($A204,INDICADORES!$A$5:$AB$350,D$19)</f>
        <v>1</v>
      </c>
      <c r="E204" s="59">
        <f>IF(A204=5201,0,VLOOKUP($A204,INDICADORES!$A$5:$AB$350,E$19))</f>
        <v>0.82516955538809345</v>
      </c>
      <c r="F204" s="59">
        <f>IF(A204=5201,0,VLOOKUP($A204,INDICADORES!$A$5:$AB$350,F$19))</f>
        <v>8.8256974649306139E-2</v>
      </c>
      <c r="G204" s="59">
        <f>VLOOKUP($A204,INDICADORES!$A$5:$AB$350,G$19)</f>
        <v>1</v>
      </c>
      <c r="H204" s="59">
        <f>VLOOKUP($A204,INDICADORES!$A$5:$AB$350,H$19)</f>
        <v>0.97150000000000003</v>
      </c>
      <c r="I204" s="59">
        <f>VLOOKUP($A204,INDICADORES!$A$5:$AB$350,I$19)</f>
        <v>1</v>
      </c>
      <c r="J204" s="59">
        <f>VLOOKUP($A204,INDICADORES!$A$5:$AB$350,J$19)</f>
        <v>0.53505000000000003</v>
      </c>
      <c r="K204" s="59">
        <f t="shared" si="19"/>
        <v>0.68335108804815914</v>
      </c>
      <c r="L204" s="37">
        <f t="shared" si="26"/>
        <v>44</v>
      </c>
      <c r="M204" s="37">
        <f t="shared" si="20"/>
        <v>48</v>
      </c>
      <c r="N204" s="64">
        <f t="shared" si="21"/>
        <v>0.68335108804815914</v>
      </c>
      <c r="O204" s="65">
        <f t="shared" si="22"/>
        <v>1.9984287567155461E-2</v>
      </c>
      <c r="P204" s="38">
        <f t="shared" si="23"/>
        <v>86739752</v>
      </c>
      <c r="R204" s="39">
        <f t="shared" si="24"/>
        <v>86739752</v>
      </c>
    </row>
    <row r="205" spans="1:19" x14ac:dyDescent="0.25">
      <c r="A205" s="36">
        <v>5105</v>
      </c>
      <c r="B205" s="37">
        <v>4</v>
      </c>
      <c r="C205" s="36" t="s">
        <v>379</v>
      </c>
      <c r="D205" s="59">
        <f>VLOOKUP($A205,INDICADORES!$A$5:$AB$350,D$19)</f>
        <v>1</v>
      </c>
      <c r="E205" s="59">
        <f>IF(A205=5201,0,VLOOKUP($A205,INDICADORES!$A$5:$AB$350,E$19))</f>
        <v>0.85639686684073102</v>
      </c>
      <c r="F205" s="59">
        <f>IF(A205=5201,0,VLOOKUP($A205,INDICADORES!$A$5:$AB$350,F$19))</f>
        <v>0.14297994036264344</v>
      </c>
      <c r="G205" s="59">
        <f>VLOOKUP($A205,INDICADORES!$A$5:$AB$350,G$19)</f>
        <v>1</v>
      </c>
      <c r="H205" s="59">
        <f>VLOOKUP($A205,INDICADORES!$A$5:$AB$350,H$19)</f>
        <v>0.64049999999999996</v>
      </c>
      <c r="I205" s="59">
        <f>VLOOKUP($A205,INDICADORES!$A$5:$AB$350,I$19)</f>
        <v>1</v>
      </c>
      <c r="J205" s="59">
        <f>VLOOKUP($A205,INDICADORES!$A$5:$AB$350,J$19)</f>
        <v>1</v>
      </c>
      <c r="K205" s="59">
        <f t="shared" si="19"/>
        <v>0.68155888848491686</v>
      </c>
      <c r="L205" s="37">
        <f t="shared" si="26"/>
        <v>45</v>
      </c>
      <c r="M205" s="37">
        <f t="shared" si="20"/>
        <v>48</v>
      </c>
      <c r="N205" s="64">
        <f t="shared" si="21"/>
        <v>0.68155888848491686</v>
      </c>
      <c r="O205" s="65">
        <f t="shared" si="22"/>
        <v>1.9931875517074638E-2</v>
      </c>
      <c r="P205" s="38">
        <f t="shared" si="23"/>
        <v>86512263</v>
      </c>
      <c r="R205" s="39">
        <f t="shared" si="24"/>
        <v>86512263</v>
      </c>
    </row>
    <row r="206" spans="1:19" x14ac:dyDescent="0.25">
      <c r="A206" s="36">
        <v>10108</v>
      </c>
      <c r="B206" s="37">
        <v>4</v>
      </c>
      <c r="C206" s="36" t="s">
        <v>547</v>
      </c>
      <c r="D206" s="59">
        <f>VLOOKUP($A206,INDICADORES!$A$5:$AB$350,D$19)</f>
        <v>1</v>
      </c>
      <c r="E206" s="59">
        <f>IF(A206=5201,0,VLOOKUP($A206,INDICADORES!$A$5:$AB$350,E$19))</f>
        <v>0.79789473684210521</v>
      </c>
      <c r="F206" s="59">
        <f>IF(A206=5201,0,VLOOKUP($A206,INDICADORES!$A$5:$AB$350,F$19))</f>
        <v>8.4521912949799161E-2</v>
      </c>
      <c r="G206" s="59">
        <f>VLOOKUP($A206,INDICADORES!$A$5:$AB$350,G$19)</f>
        <v>1</v>
      </c>
      <c r="H206" s="59">
        <f>VLOOKUP($A206,INDICADORES!$A$5:$AB$350,H$19)</f>
        <v>0.95540000000000003</v>
      </c>
      <c r="I206" s="59">
        <f>VLOOKUP($A206,INDICADORES!$A$5:$AB$350,I$19)</f>
        <v>1</v>
      </c>
      <c r="J206" s="59">
        <f>VLOOKUP($A206,INDICADORES!$A$5:$AB$350,J$19)</f>
        <v>0.75</v>
      </c>
      <c r="K206" s="59">
        <f t="shared" si="19"/>
        <v>0.6812036361321866</v>
      </c>
      <c r="L206" s="37">
        <f t="shared" si="26"/>
        <v>46</v>
      </c>
      <c r="M206" s="37">
        <f t="shared" si="20"/>
        <v>48</v>
      </c>
      <c r="N206" s="64">
        <f t="shared" si="21"/>
        <v>0.6812036361321866</v>
      </c>
      <c r="O206" s="65">
        <f t="shared" si="22"/>
        <v>1.992148632577892E-2</v>
      </c>
      <c r="P206" s="38">
        <f t="shared" si="23"/>
        <v>86467169</v>
      </c>
      <c r="R206" s="39">
        <f t="shared" si="24"/>
        <v>86467169</v>
      </c>
    </row>
    <row r="207" spans="1:19" x14ac:dyDescent="0.25">
      <c r="A207" s="36">
        <v>5403</v>
      </c>
      <c r="B207" s="37">
        <v>4</v>
      </c>
      <c r="C207" s="36" t="s">
        <v>389</v>
      </c>
      <c r="D207" s="59">
        <f>VLOOKUP($A207,INDICADORES!$A$5:$AB$350,D$19)</f>
        <v>1</v>
      </c>
      <c r="E207" s="59">
        <f>IF(A207=5201,0,VLOOKUP($A207,INDICADORES!$A$5:$AB$350,E$19))</f>
        <v>0.68233618233618232</v>
      </c>
      <c r="F207" s="59">
        <f>IF(A207=5201,0,VLOOKUP($A207,INDICADORES!$A$5:$AB$350,F$19))</f>
        <v>0.17667901503895281</v>
      </c>
      <c r="G207" s="59">
        <f>VLOOKUP($A207,INDICADORES!$A$5:$AB$350,G$19)</f>
        <v>1</v>
      </c>
      <c r="H207" s="59">
        <f>VLOOKUP($A207,INDICADORES!$A$5:$AB$350,H$19)</f>
        <v>0.9476</v>
      </c>
      <c r="I207" s="59">
        <f>VLOOKUP($A207,INDICADORES!$A$5:$AB$350,I$19)</f>
        <v>0.99643478189437107</v>
      </c>
      <c r="J207" s="59">
        <f>VLOOKUP($A207,INDICADORES!$A$5:$AB$350,J$19)</f>
        <v>1</v>
      </c>
      <c r="K207" s="59">
        <f t="shared" si="19"/>
        <v>0.67494915667212052</v>
      </c>
      <c r="L207" s="37">
        <f t="shared" si="26"/>
        <v>47</v>
      </c>
      <c r="M207" s="37">
        <f t="shared" si="20"/>
        <v>48</v>
      </c>
      <c r="N207" s="64">
        <f t="shared" si="21"/>
        <v>0.67494915667212052</v>
      </c>
      <c r="O207" s="65">
        <f t="shared" si="22"/>
        <v>1.9738576957082605E-2</v>
      </c>
      <c r="P207" s="38">
        <f t="shared" si="23"/>
        <v>85673270</v>
      </c>
      <c r="Q207" s="66">
        <f>+D8</f>
        <v>4340397500</v>
      </c>
      <c r="R207" s="39">
        <f t="shared" si="24"/>
        <v>85673270</v>
      </c>
      <c r="S207" s="66">
        <f>+S208-Q207</f>
        <v>0</v>
      </c>
    </row>
    <row r="208" spans="1:19" x14ac:dyDescent="0.25">
      <c r="A208" s="36">
        <v>11401</v>
      </c>
      <c r="B208" s="37">
        <v>4</v>
      </c>
      <c r="C208" s="36" t="s">
        <v>577</v>
      </c>
      <c r="D208" s="59">
        <f>VLOOKUP($A208,INDICADORES!$A$5:$AB$350,D$19)</f>
        <v>1</v>
      </c>
      <c r="E208" s="59">
        <f>IF(A208=5201,0,VLOOKUP($A208,INDICADORES!$A$5:$AB$350,E$19))</f>
        <v>0.89848308051341885</v>
      </c>
      <c r="F208" s="59">
        <f>IF(A208=5201,0,VLOOKUP($A208,INDICADORES!$A$5:$AB$350,F$19))</f>
        <v>2.9556047737888929E-2</v>
      </c>
      <c r="G208" s="59">
        <f>VLOOKUP($A208,INDICADORES!$A$5:$AB$350,G$19)</f>
        <v>1</v>
      </c>
      <c r="H208" s="59">
        <f>VLOOKUP($A208,INDICADORES!$A$5:$AB$350,H$19)</f>
        <v>0.69310000000000005</v>
      </c>
      <c r="I208" s="59">
        <f>VLOOKUP($A208,INDICADORES!$A$5:$AB$350,I$19)</f>
        <v>1</v>
      </c>
      <c r="J208" s="59">
        <f>VLOOKUP($A208,INDICADORES!$A$5:$AB$350,J$19)</f>
        <v>0.97917500000000002</v>
      </c>
      <c r="K208" s="59">
        <f t="shared" si="19"/>
        <v>0.67478184011416886</v>
      </c>
      <c r="L208" s="37">
        <f t="shared" si="26"/>
        <v>48</v>
      </c>
      <c r="M208" s="37">
        <f t="shared" si="20"/>
        <v>48</v>
      </c>
      <c r="N208" s="64">
        <f t="shared" si="21"/>
        <v>0.67478184011416886</v>
      </c>
      <c r="O208" s="65">
        <f t="shared" si="22"/>
        <v>1.9733683861472846E-2</v>
      </c>
      <c r="P208" s="38">
        <f t="shared" si="23"/>
        <v>85652032</v>
      </c>
      <c r="Q208" s="66">
        <f>SUM(P161:P208)</f>
        <v>4340397501</v>
      </c>
      <c r="R208" s="39">
        <f t="shared" si="24"/>
        <v>85652032</v>
      </c>
      <c r="S208" s="66">
        <f>SUM(R161:R208)</f>
        <v>4340397500</v>
      </c>
    </row>
    <row r="209" spans="1:18" x14ac:dyDescent="0.25">
      <c r="A209" s="36">
        <v>11201</v>
      </c>
      <c r="B209" s="37">
        <v>4</v>
      </c>
      <c r="C209" s="36" t="s">
        <v>570</v>
      </c>
      <c r="D209" s="59">
        <f>VLOOKUP($A209,INDICADORES!$A$5:$AB$350,D$19)</f>
        <v>1</v>
      </c>
      <c r="E209" s="59">
        <f>IF(A209=5201,0,VLOOKUP($A209,INDICADORES!$A$5:$AB$350,E$19))</f>
        <v>0.77241379310344827</v>
      </c>
      <c r="F209" s="59">
        <f>IF(A209=5201,0,VLOOKUP($A209,INDICADORES!$A$5:$AB$350,F$19))</f>
        <v>4.7628450495552137E-2</v>
      </c>
      <c r="G209" s="59">
        <f>VLOOKUP($A209,INDICADORES!$A$5:$AB$350,G$19)</f>
        <v>1</v>
      </c>
      <c r="H209" s="59">
        <f>VLOOKUP($A209,INDICADORES!$A$5:$AB$350,H$19)</f>
        <v>0.94059999999999999</v>
      </c>
      <c r="I209" s="59">
        <f>VLOOKUP($A209,INDICADORES!$A$5:$AB$350,I$19)</f>
        <v>1</v>
      </c>
      <c r="J209" s="59">
        <f>VLOOKUP($A209,INDICADORES!$A$5:$AB$350,J$19)</f>
        <v>1</v>
      </c>
      <c r="K209" s="59">
        <f t="shared" si="19"/>
        <v>0.67334194021009508</v>
      </c>
      <c r="L209" s="37">
        <f t="shared" si="26"/>
        <v>49</v>
      </c>
      <c r="M209" s="37">
        <f t="shared" si="20"/>
        <v>48</v>
      </c>
      <c r="N209" s="64">
        <f t="shared" si="21"/>
        <v>0</v>
      </c>
      <c r="O209" s="65">
        <f t="shared" si="22"/>
        <v>0</v>
      </c>
      <c r="P209" s="38">
        <f t="shared" si="23"/>
        <v>0</v>
      </c>
      <c r="R209" s="39">
        <f t="shared" si="24"/>
        <v>0</v>
      </c>
    </row>
    <row r="210" spans="1:18" x14ac:dyDescent="0.25">
      <c r="A210" s="36">
        <v>8202</v>
      </c>
      <c r="B210" s="37">
        <v>4</v>
      </c>
      <c r="C210" s="36" t="s">
        <v>488</v>
      </c>
      <c r="D210" s="59">
        <f>VLOOKUP($A210,INDICADORES!$A$5:$AB$350,D$19)</f>
        <v>1</v>
      </c>
      <c r="E210" s="59">
        <f>IF(A210=5201,0,VLOOKUP($A210,INDICADORES!$A$5:$AB$350,E$19))</f>
        <v>0.75550493545937736</v>
      </c>
      <c r="F210" s="59">
        <f>IF(A210=5201,0,VLOOKUP($A210,INDICADORES!$A$5:$AB$350,F$19))</f>
        <v>8.9116161664492696E-2</v>
      </c>
      <c r="G210" s="59">
        <f>VLOOKUP($A210,INDICADORES!$A$5:$AB$350,G$19)</f>
        <v>1</v>
      </c>
      <c r="H210" s="59">
        <f>VLOOKUP($A210,INDICADORES!$A$5:$AB$350,H$19)</f>
        <v>0.89810000000000001</v>
      </c>
      <c r="I210" s="59">
        <f>VLOOKUP($A210,INDICADORES!$A$5:$AB$350,I$19)</f>
        <v>1</v>
      </c>
      <c r="J210" s="59">
        <f>VLOOKUP($A210,INDICADORES!$A$5:$AB$350,J$19)</f>
        <v>1</v>
      </c>
      <c r="K210" s="59">
        <f t="shared" si="19"/>
        <v>0.6714207678269053</v>
      </c>
      <c r="L210" s="37">
        <f t="shared" si="26"/>
        <v>50</v>
      </c>
      <c r="M210" s="37">
        <f t="shared" si="20"/>
        <v>48</v>
      </c>
      <c r="N210" s="64">
        <f t="shared" si="21"/>
        <v>0</v>
      </c>
      <c r="O210" s="65">
        <f t="shared" si="22"/>
        <v>0</v>
      </c>
      <c r="P210" s="38">
        <f t="shared" si="23"/>
        <v>0</v>
      </c>
      <c r="R210" s="39">
        <f t="shared" si="24"/>
        <v>0</v>
      </c>
    </row>
    <row r="211" spans="1:18" x14ac:dyDescent="0.25">
      <c r="A211" s="36">
        <v>11202</v>
      </c>
      <c r="B211" s="37">
        <v>4</v>
      </c>
      <c r="C211" s="36" t="s">
        <v>572</v>
      </c>
      <c r="D211" s="59">
        <f>VLOOKUP($A211,INDICADORES!$A$5:$AB$350,D$19)</f>
        <v>1</v>
      </c>
      <c r="E211" s="59">
        <f>IF(A211=5201,0,VLOOKUP($A211,INDICADORES!$A$5:$AB$350,E$19))</f>
        <v>0.86809815950920244</v>
      </c>
      <c r="F211" s="59">
        <f>IF(A211=5201,0,VLOOKUP($A211,INDICADORES!$A$5:$AB$350,F$19))</f>
        <v>5.2197507916718906E-2</v>
      </c>
      <c r="G211" s="59">
        <f>VLOOKUP($A211,INDICADORES!$A$5:$AB$350,G$19)</f>
        <v>1</v>
      </c>
      <c r="H211" s="59">
        <f>VLOOKUP($A211,INDICADORES!$A$5:$AB$350,H$19)</f>
        <v>0.69489999999999996</v>
      </c>
      <c r="I211" s="59">
        <f>VLOOKUP($A211,INDICADORES!$A$5:$AB$350,I$19)</f>
        <v>1</v>
      </c>
      <c r="J211" s="59">
        <f>VLOOKUP($A211,INDICADORES!$A$5:$AB$350,J$19)</f>
        <v>1</v>
      </c>
      <c r="K211" s="59">
        <f t="shared" si="19"/>
        <v>0.67111873280740064</v>
      </c>
      <c r="L211" s="37">
        <f t="shared" si="26"/>
        <v>51</v>
      </c>
      <c r="M211" s="37">
        <f t="shared" si="20"/>
        <v>48</v>
      </c>
      <c r="N211" s="64">
        <f t="shared" si="21"/>
        <v>0</v>
      </c>
      <c r="O211" s="65">
        <f t="shared" si="22"/>
        <v>0</v>
      </c>
      <c r="P211" s="38">
        <f t="shared" si="23"/>
        <v>0</v>
      </c>
      <c r="R211" s="39">
        <f t="shared" si="24"/>
        <v>0</v>
      </c>
    </row>
    <row r="212" spans="1:18" x14ac:dyDescent="0.25">
      <c r="A212" s="36">
        <v>4105</v>
      </c>
      <c r="B212" s="37">
        <v>4</v>
      </c>
      <c r="C212" s="36" t="s">
        <v>363</v>
      </c>
      <c r="D212" s="59">
        <f>VLOOKUP($A212,INDICADORES!$A$5:$AB$350,D$19)</f>
        <v>1</v>
      </c>
      <c r="E212" s="59">
        <f>IF(A212=5201,0,VLOOKUP($A212,INDICADORES!$A$5:$AB$350,E$19))</f>
        <v>0.68260869565217386</v>
      </c>
      <c r="F212" s="59">
        <f>IF(A212=5201,0,VLOOKUP($A212,INDICADORES!$A$5:$AB$350,F$19))</f>
        <v>0.20206407709921673</v>
      </c>
      <c r="G212" s="59">
        <f>VLOOKUP($A212,INDICADORES!$A$5:$AB$350,G$19)</f>
        <v>1</v>
      </c>
      <c r="H212" s="59">
        <f>VLOOKUP($A212,INDICADORES!$A$5:$AB$350,H$19)</f>
        <v>0.87560000000000004</v>
      </c>
      <c r="I212" s="59">
        <f>VLOOKUP($A212,INDICADORES!$A$5:$AB$350,I$19)</f>
        <v>1</v>
      </c>
      <c r="J212" s="59">
        <f>VLOOKUP($A212,INDICADORES!$A$5:$AB$350,J$19)</f>
        <v>1</v>
      </c>
      <c r="K212" s="59">
        <f t="shared" si="19"/>
        <v>0.67076906275306514</v>
      </c>
      <c r="L212" s="37">
        <f t="shared" si="26"/>
        <v>52</v>
      </c>
      <c r="M212" s="37">
        <f t="shared" si="20"/>
        <v>48</v>
      </c>
      <c r="N212" s="64">
        <f t="shared" si="21"/>
        <v>0</v>
      </c>
      <c r="O212" s="65">
        <f t="shared" si="22"/>
        <v>0</v>
      </c>
      <c r="P212" s="38">
        <f t="shared" si="23"/>
        <v>0</v>
      </c>
      <c r="R212" s="39">
        <f t="shared" si="24"/>
        <v>0</v>
      </c>
    </row>
    <row r="213" spans="1:18" x14ac:dyDescent="0.25">
      <c r="A213" s="36">
        <v>14107</v>
      </c>
      <c r="B213" s="37">
        <v>4</v>
      </c>
      <c r="C213" s="36" t="s">
        <v>652</v>
      </c>
      <c r="D213" s="59">
        <f>VLOOKUP($A213,INDICADORES!$A$5:$AB$350,D$19)</f>
        <v>1</v>
      </c>
      <c r="E213" s="59">
        <f>IF(A213=5201,0,VLOOKUP($A213,INDICADORES!$A$5:$AB$350,E$19))</f>
        <v>0.86638537271448668</v>
      </c>
      <c r="F213" s="59">
        <f>IF(A213=5201,0,VLOOKUP($A213,INDICADORES!$A$5:$AB$350,F$19))</f>
        <v>8.1758462349599409E-2</v>
      </c>
      <c r="G213" s="59">
        <f>VLOOKUP($A213,INDICADORES!$A$5:$AB$350,G$19)</f>
        <v>1</v>
      </c>
      <c r="H213" s="59">
        <f>VLOOKUP($A213,INDICADORES!$A$5:$AB$350,H$19)</f>
        <v>0.64040000000000008</v>
      </c>
      <c r="I213" s="59">
        <f>VLOOKUP($A213,INDICADORES!$A$5:$AB$350,I$19)</f>
        <v>1</v>
      </c>
      <c r="J213" s="59">
        <f>VLOOKUP($A213,INDICADORES!$A$5:$AB$350,J$19)</f>
        <v>1</v>
      </c>
      <c r="K213" s="59">
        <f t="shared" ref="K213:K276" si="27">IF(D213=0,0,IF(A213=5201,SUMPRODUCT(E213:J213,$E$15:$J$15),SUMPRODUCT(E213:J213,$E$16:$J$16)))</f>
        <v>0.66973449603747026</v>
      </c>
      <c r="L213" s="37">
        <f t="shared" si="26"/>
        <v>53</v>
      </c>
      <c r="M213" s="37">
        <f t="shared" ref="M213:M276" si="28">VLOOKUP(B213,$B$4:$E$9,4)</f>
        <v>48</v>
      </c>
      <c r="N213" s="64">
        <f t="shared" ref="N213:N276" si="29">IF(L213&lt;=M213,K213,0)</f>
        <v>0</v>
      </c>
      <c r="O213" s="65">
        <f t="shared" ref="O213:O276" si="30">N213/VLOOKUP(B213,$B$4:$F$9,5,0)</f>
        <v>0</v>
      </c>
      <c r="P213" s="38">
        <f t="shared" ref="P213:P276" si="31">ROUND(O213*VLOOKUP(B213,$B$4:$F$9,3,0),0)</f>
        <v>0</v>
      </c>
      <c r="R213" s="39">
        <f t="shared" si="24"/>
        <v>0</v>
      </c>
    </row>
    <row r="214" spans="1:18" x14ac:dyDescent="0.25">
      <c r="A214" s="36">
        <v>4203</v>
      </c>
      <c r="B214" s="37">
        <v>4</v>
      </c>
      <c r="C214" s="36" t="s">
        <v>367</v>
      </c>
      <c r="D214" s="59">
        <f>VLOOKUP($A214,INDICADORES!$A$5:$AB$350,D$19)</f>
        <v>1</v>
      </c>
      <c r="E214" s="59">
        <f>IF(A214=5201,0,VLOOKUP($A214,INDICADORES!$A$5:$AB$350,E$19))</f>
        <v>0.75467148884870405</v>
      </c>
      <c r="F214" s="59">
        <f>IF(A214=5201,0,VLOOKUP($A214,INDICADORES!$A$5:$AB$350,F$19))</f>
        <v>7.9640962351673325E-2</v>
      </c>
      <c r="G214" s="59">
        <f>VLOOKUP($A214,INDICADORES!$A$5:$AB$350,G$19)</f>
        <v>1</v>
      </c>
      <c r="H214" s="59">
        <f>VLOOKUP($A214,INDICADORES!$A$5:$AB$350,H$19)</f>
        <v>0.88769999999999993</v>
      </c>
      <c r="I214" s="59">
        <f>VLOOKUP($A214,INDICADORES!$A$5:$AB$350,I$19)</f>
        <v>1</v>
      </c>
      <c r="J214" s="59">
        <f>VLOOKUP($A214,INDICADORES!$A$5:$AB$350,J$19)</f>
        <v>1</v>
      </c>
      <c r="K214" s="59">
        <f t="shared" si="27"/>
        <v>0.66720026168496482</v>
      </c>
      <c r="L214" s="37">
        <f t="shared" si="26"/>
        <v>54</v>
      </c>
      <c r="M214" s="37">
        <f t="shared" si="28"/>
        <v>48</v>
      </c>
      <c r="N214" s="64">
        <f t="shared" si="29"/>
        <v>0</v>
      </c>
      <c r="O214" s="65">
        <f t="shared" si="30"/>
        <v>0</v>
      </c>
      <c r="P214" s="38">
        <f t="shared" si="31"/>
        <v>0</v>
      </c>
      <c r="R214" s="39">
        <f t="shared" ref="R214:R277" si="32">+P214</f>
        <v>0</v>
      </c>
    </row>
    <row r="215" spans="1:18" x14ac:dyDescent="0.25">
      <c r="A215" s="36">
        <v>10107</v>
      </c>
      <c r="B215" s="37">
        <v>4</v>
      </c>
      <c r="C215" s="36" t="s">
        <v>546</v>
      </c>
      <c r="D215" s="59">
        <f>VLOOKUP($A215,INDICADORES!$A$5:$AB$350,D$19)</f>
        <v>1</v>
      </c>
      <c r="E215" s="59">
        <f>IF(A215=5201,0,VLOOKUP($A215,INDICADORES!$A$5:$AB$350,E$19))</f>
        <v>0.78521617852161785</v>
      </c>
      <c r="F215" s="59">
        <f>IF(A215=5201,0,VLOOKUP($A215,INDICADORES!$A$5:$AB$350,F$19))</f>
        <v>7.9761955689762215E-2</v>
      </c>
      <c r="G215" s="59">
        <f>VLOOKUP($A215,INDICADORES!$A$5:$AB$350,G$19)</f>
        <v>1</v>
      </c>
      <c r="H215" s="59">
        <f>VLOOKUP($A215,INDICADORES!$A$5:$AB$350,H$19)</f>
        <v>0.81579999999999997</v>
      </c>
      <c r="I215" s="59">
        <f>VLOOKUP($A215,INDICADORES!$A$5:$AB$350,I$19)</f>
        <v>1</v>
      </c>
      <c r="J215" s="59">
        <f>VLOOKUP($A215,INDICADORES!$A$5:$AB$350,J$19)</f>
        <v>1</v>
      </c>
      <c r="K215" s="59">
        <f t="shared" si="27"/>
        <v>0.66713615140500682</v>
      </c>
      <c r="L215" s="37">
        <f t="shared" si="26"/>
        <v>55</v>
      </c>
      <c r="M215" s="37">
        <f t="shared" si="28"/>
        <v>48</v>
      </c>
      <c r="N215" s="64">
        <f t="shared" si="29"/>
        <v>0</v>
      </c>
      <c r="O215" s="65">
        <f t="shared" si="30"/>
        <v>0</v>
      </c>
      <c r="P215" s="38">
        <f t="shared" si="31"/>
        <v>0</v>
      </c>
      <c r="R215" s="39">
        <f t="shared" si="32"/>
        <v>0</v>
      </c>
    </row>
    <row r="216" spans="1:18" x14ac:dyDescent="0.25">
      <c r="A216" s="36">
        <v>9115</v>
      </c>
      <c r="B216" s="37">
        <v>4</v>
      </c>
      <c r="C216" s="36" t="s">
        <v>523</v>
      </c>
      <c r="D216" s="59">
        <f>VLOOKUP($A216,INDICADORES!$A$5:$AB$350,D$19)</f>
        <v>1</v>
      </c>
      <c r="E216" s="59">
        <f>IF(A216=5201,0,VLOOKUP($A216,INDICADORES!$A$5:$AB$350,E$19))</f>
        <v>0.8219716832721552</v>
      </c>
      <c r="F216" s="59">
        <f>IF(A216=5201,0,VLOOKUP($A216,INDICADORES!$A$5:$AB$350,F$19))</f>
        <v>6.5469076522536973E-2</v>
      </c>
      <c r="G216" s="59">
        <f>VLOOKUP($A216,INDICADORES!$A$5:$AB$350,G$19)</f>
        <v>1</v>
      </c>
      <c r="H216" s="59">
        <f>VLOOKUP($A216,INDICADORES!$A$5:$AB$350,H$19)</f>
        <v>0.73099999999999998</v>
      </c>
      <c r="I216" s="59">
        <f>VLOOKUP($A216,INDICADORES!$A$5:$AB$350,I$19)</f>
        <v>1</v>
      </c>
      <c r="J216" s="59">
        <f>VLOOKUP($A216,INDICADORES!$A$5:$AB$350,J$19)</f>
        <v>1</v>
      </c>
      <c r="K216" s="59">
        <f t="shared" si="27"/>
        <v>0.66370735827588867</v>
      </c>
      <c r="L216" s="37">
        <f t="shared" si="26"/>
        <v>56</v>
      </c>
      <c r="M216" s="37">
        <f t="shared" si="28"/>
        <v>48</v>
      </c>
      <c r="N216" s="64">
        <f t="shared" si="29"/>
        <v>0</v>
      </c>
      <c r="O216" s="65">
        <f t="shared" si="30"/>
        <v>0</v>
      </c>
      <c r="P216" s="38">
        <f t="shared" si="31"/>
        <v>0</v>
      </c>
      <c r="R216" s="39">
        <f t="shared" si="32"/>
        <v>0</v>
      </c>
    </row>
    <row r="217" spans="1:18" x14ac:dyDescent="0.25">
      <c r="A217" s="36">
        <v>10305</v>
      </c>
      <c r="B217" s="37">
        <v>4</v>
      </c>
      <c r="C217" s="36" t="s">
        <v>563</v>
      </c>
      <c r="D217" s="59">
        <f>VLOOKUP($A217,INDICADORES!$A$5:$AB$350,D$19)</f>
        <v>1</v>
      </c>
      <c r="E217" s="59">
        <f>IF(A217=5201,0,VLOOKUP($A217,INDICADORES!$A$5:$AB$350,E$19))</f>
        <v>0.81343283582089554</v>
      </c>
      <c r="F217" s="59">
        <f>IF(A217=5201,0,VLOOKUP($A217,INDICADORES!$A$5:$AB$350,F$19))</f>
        <v>6.6184408152648894E-2</v>
      </c>
      <c r="G217" s="59">
        <f>VLOOKUP($A217,INDICADORES!$A$5:$AB$350,G$19)</f>
        <v>0.8571428571428571</v>
      </c>
      <c r="H217" s="59">
        <f>VLOOKUP($A217,INDICADORES!$A$5:$AB$350,H$19)</f>
        <v>0.96840000000000004</v>
      </c>
      <c r="I217" s="59">
        <f>VLOOKUP($A217,INDICADORES!$A$5:$AB$350,I$19)</f>
        <v>1</v>
      </c>
      <c r="J217" s="59">
        <f>VLOOKUP($A217,INDICADORES!$A$5:$AB$350,J$19)</f>
        <v>0.75</v>
      </c>
      <c r="K217" s="59">
        <f t="shared" si="27"/>
        <v>0.6625790231469042</v>
      </c>
      <c r="L217" s="37">
        <f t="shared" si="26"/>
        <v>57</v>
      </c>
      <c r="M217" s="37">
        <f t="shared" si="28"/>
        <v>48</v>
      </c>
      <c r="N217" s="64">
        <f t="shared" si="29"/>
        <v>0</v>
      </c>
      <c r="O217" s="65">
        <f t="shared" si="30"/>
        <v>0</v>
      </c>
      <c r="P217" s="38">
        <f t="shared" si="31"/>
        <v>0</v>
      </c>
      <c r="R217" s="39">
        <f t="shared" si="32"/>
        <v>0</v>
      </c>
    </row>
    <row r="218" spans="1:18" x14ac:dyDescent="0.25">
      <c r="A218" s="36">
        <v>3304</v>
      </c>
      <c r="B218" s="37">
        <v>4</v>
      </c>
      <c r="C218" s="36" t="s">
        <v>358</v>
      </c>
      <c r="D218" s="59">
        <f>VLOOKUP($A218,INDICADORES!$A$5:$AB$350,D$19)</f>
        <v>1</v>
      </c>
      <c r="E218" s="59">
        <f>IF(A218=5201,0,VLOOKUP($A218,INDICADORES!$A$5:$AB$350,E$19))</f>
        <v>0.91265597147950084</v>
      </c>
      <c r="F218" s="59">
        <f>IF(A218=5201,0,VLOOKUP($A218,INDICADORES!$A$5:$AB$350,F$19))</f>
        <v>0.11359774560689422</v>
      </c>
      <c r="G218" s="59">
        <f>VLOOKUP($A218,INDICADORES!$A$5:$AB$350,G$19)</f>
        <v>1</v>
      </c>
      <c r="H218" s="59">
        <f>VLOOKUP($A218,INDICADORES!$A$5:$AB$350,H$19)</f>
        <v>0.51419999999999999</v>
      </c>
      <c r="I218" s="59">
        <f>VLOOKUP($A218,INDICADORES!$A$5:$AB$350,I$19)</f>
        <v>1</v>
      </c>
      <c r="J218" s="59">
        <f>VLOOKUP($A218,INDICADORES!$A$5:$AB$350,J$19)</f>
        <v>0.75</v>
      </c>
      <c r="K218" s="59">
        <f t="shared" si="27"/>
        <v>0.6624590264195489</v>
      </c>
      <c r="L218" s="37">
        <f t="shared" si="26"/>
        <v>58</v>
      </c>
      <c r="M218" s="37">
        <f t="shared" si="28"/>
        <v>48</v>
      </c>
      <c r="N218" s="64">
        <f t="shared" si="29"/>
        <v>0</v>
      </c>
      <c r="O218" s="65">
        <f t="shared" si="30"/>
        <v>0</v>
      </c>
      <c r="P218" s="38">
        <f t="shared" si="31"/>
        <v>0</v>
      </c>
      <c r="R218" s="39">
        <f t="shared" si="32"/>
        <v>0</v>
      </c>
    </row>
    <row r="219" spans="1:18" x14ac:dyDescent="0.25">
      <c r="A219" s="36">
        <v>10103</v>
      </c>
      <c r="B219" s="37">
        <v>4</v>
      </c>
      <c r="C219" s="36" t="s">
        <v>542</v>
      </c>
      <c r="D219" s="59">
        <f>VLOOKUP($A219,INDICADORES!$A$5:$AB$350,D$19)</f>
        <v>1</v>
      </c>
      <c r="E219" s="59">
        <f>IF(A219=5201,0,VLOOKUP($A219,INDICADORES!$A$5:$AB$350,E$19))</f>
        <v>0.81751824817518248</v>
      </c>
      <c r="F219" s="59">
        <f>IF(A219=5201,0,VLOOKUP($A219,INDICADORES!$A$5:$AB$350,F$19))</f>
        <v>2.6017007955707286E-2</v>
      </c>
      <c r="G219" s="59">
        <f>VLOOKUP($A219,INDICADORES!$A$5:$AB$350,G$19)</f>
        <v>1</v>
      </c>
      <c r="H219" s="59">
        <f>VLOOKUP($A219,INDICADORES!$A$5:$AB$350,H$19)</f>
        <v>0.87730000000000008</v>
      </c>
      <c r="I219" s="59">
        <f>VLOOKUP($A219,INDICADORES!$A$5:$AB$350,I$19)</f>
        <v>1</v>
      </c>
      <c r="J219" s="59">
        <f>VLOOKUP($A219,INDICADORES!$A$5:$AB$350,J$19)</f>
        <v>0.69147500000000006</v>
      </c>
      <c r="K219" s="59">
        <f t="shared" si="27"/>
        <v>0.65880438885024073</v>
      </c>
      <c r="L219" s="37">
        <f t="shared" si="26"/>
        <v>59</v>
      </c>
      <c r="M219" s="37">
        <f t="shared" si="28"/>
        <v>48</v>
      </c>
      <c r="N219" s="64">
        <f t="shared" si="29"/>
        <v>0</v>
      </c>
      <c r="O219" s="65">
        <f t="shared" si="30"/>
        <v>0</v>
      </c>
      <c r="P219" s="38">
        <f t="shared" si="31"/>
        <v>0</v>
      </c>
      <c r="R219" s="39">
        <f t="shared" si="32"/>
        <v>0</v>
      </c>
    </row>
    <row r="220" spans="1:18" x14ac:dyDescent="0.25">
      <c r="A220" s="36">
        <v>10404</v>
      </c>
      <c r="B220" s="37">
        <v>4</v>
      </c>
      <c r="C220" s="36" t="s">
        <v>569</v>
      </c>
      <c r="D220" s="59">
        <f>VLOOKUP($A220,INDICADORES!$A$5:$AB$350,D$19)</f>
        <v>1</v>
      </c>
      <c r="E220" s="59">
        <f>IF(A220=5201,0,VLOOKUP($A220,INDICADORES!$A$5:$AB$350,E$19))</f>
        <v>0.83275261324041816</v>
      </c>
      <c r="F220" s="59">
        <f>IF(A220=5201,0,VLOOKUP($A220,INDICADORES!$A$5:$AB$350,F$19))</f>
        <v>2.0407629803083038E-2</v>
      </c>
      <c r="G220" s="59">
        <f>VLOOKUP($A220,INDICADORES!$A$5:$AB$350,G$19)</f>
        <v>1</v>
      </c>
      <c r="H220" s="59">
        <f>VLOOKUP($A220,INDICADORES!$A$5:$AB$350,H$19)</f>
        <v>0.8234999999999999</v>
      </c>
      <c r="I220" s="59">
        <f>VLOOKUP($A220,INDICADORES!$A$5:$AB$350,I$19)</f>
        <v>1</v>
      </c>
      <c r="J220" s="59">
        <f>VLOOKUP($A220,INDICADORES!$A$5:$AB$350,J$19)</f>
        <v>0.75</v>
      </c>
      <c r="K220" s="59">
        <f t="shared" si="27"/>
        <v>0.65759032208491708</v>
      </c>
      <c r="L220" s="37">
        <f t="shared" si="26"/>
        <v>60</v>
      </c>
      <c r="M220" s="37">
        <f t="shared" si="28"/>
        <v>48</v>
      </c>
      <c r="N220" s="64">
        <f t="shared" si="29"/>
        <v>0</v>
      </c>
      <c r="O220" s="65">
        <f t="shared" si="30"/>
        <v>0</v>
      </c>
      <c r="P220" s="38">
        <f t="shared" si="31"/>
        <v>0</v>
      </c>
      <c r="R220" s="39">
        <f t="shared" si="32"/>
        <v>0</v>
      </c>
    </row>
    <row r="221" spans="1:18" x14ac:dyDescent="0.25">
      <c r="A221" s="36">
        <v>14104</v>
      </c>
      <c r="B221" s="37">
        <v>4</v>
      </c>
      <c r="C221" s="36" t="s">
        <v>649</v>
      </c>
      <c r="D221" s="59">
        <f>VLOOKUP($A221,INDICADORES!$A$5:$AB$350,D$19)</f>
        <v>1</v>
      </c>
      <c r="E221" s="59">
        <f>IF(A221=5201,0,VLOOKUP($A221,INDICADORES!$A$5:$AB$350,E$19))</f>
        <v>0.81329423264907141</v>
      </c>
      <c r="F221" s="59">
        <f>IF(A221=5201,0,VLOOKUP($A221,INDICADORES!$A$5:$AB$350,F$19))</f>
        <v>7.3679447380915516E-2</v>
      </c>
      <c r="G221" s="59">
        <f>VLOOKUP($A221,INDICADORES!$A$5:$AB$350,G$19)</f>
        <v>0.8571428571428571</v>
      </c>
      <c r="H221" s="59">
        <f>VLOOKUP($A221,INDICADORES!$A$5:$AB$350,H$19)</f>
        <v>0.83040000000000003</v>
      </c>
      <c r="I221" s="59">
        <f>VLOOKUP($A221,INDICADORES!$A$5:$AB$350,I$19)</f>
        <v>1</v>
      </c>
      <c r="J221" s="59">
        <f>VLOOKUP($A221,INDICADORES!$A$5:$AB$350,J$19)</f>
        <v>1</v>
      </c>
      <c r="K221" s="59">
        <f t="shared" si="27"/>
        <v>0.65620427184383257</v>
      </c>
      <c r="L221" s="37">
        <f t="shared" si="26"/>
        <v>61</v>
      </c>
      <c r="M221" s="37">
        <f t="shared" si="28"/>
        <v>48</v>
      </c>
      <c r="N221" s="64">
        <f t="shared" si="29"/>
        <v>0</v>
      </c>
      <c r="O221" s="65">
        <f t="shared" si="30"/>
        <v>0</v>
      </c>
      <c r="P221" s="38">
        <f t="shared" si="31"/>
        <v>0</v>
      </c>
      <c r="R221" s="39">
        <f t="shared" si="32"/>
        <v>0</v>
      </c>
    </row>
    <row r="222" spans="1:18" x14ac:dyDescent="0.25">
      <c r="A222" s="36">
        <v>13501</v>
      </c>
      <c r="B222" s="37">
        <v>4</v>
      </c>
      <c r="C222" s="36" t="s">
        <v>630</v>
      </c>
      <c r="D222" s="59">
        <f>VLOOKUP($A222,INDICADORES!$A$5:$AB$350,D$19)</f>
        <v>1</v>
      </c>
      <c r="E222" s="59">
        <f>IF(A222=5201,0,VLOOKUP($A222,INDICADORES!$A$5:$AB$350,E$19))</f>
        <v>0.76843673512823241</v>
      </c>
      <c r="F222" s="59">
        <f>IF(A222=5201,0,VLOOKUP($A222,INDICADORES!$A$5:$AB$350,F$19))</f>
        <v>8.0860795510216035E-2</v>
      </c>
      <c r="G222" s="59">
        <f>VLOOKUP($A222,INDICADORES!$A$5:$AB$350,G$19)</f>
        <v>1</v>
      </c>
      <c r="H222" s="59">
        <f>VLOOKUP($A222,INDICADORES!$A$5:$AB$350,H$19)</f>
        <v>0.82019999999999993</v>
      </c>
      <c r="I222" s="59">
        <f>VLOOKUP($A222,INDICADORES!$A$5:$AB$350,I$19)</f>
        <v>0.99166976051906386</v>
      </c>
      <c r="J222" s="59">
        <f>VLOOKUP($A222,INDICADORES!$A$5:$AB$350,J$19)</f>
        <v>0.87997500000000006</v>
      </c>
      <c r="K222" s="59">
        <f t="shared" si="27"/>
        <v>0.65578029419838846</v>
      </c>
      <c r="L222" s="37">
        <f t="shared" si="26"/>
        <v>62</v>
      </c>
      <c r="M222" s="37">
        <f t="shared" si="28"/>
        <v>48</v>
      </c>
      <c r="N222" s="64">
        <f t="shared" si="29"/>
        <v>0</v>
      </c>
      <c r="O222" s="65">
        <f t="shared" si="30"/>
        <v>0</v>
      </c>
      <c r="P222" s="38">
        <f t="shared" si="31"/>
        <v>0</v>
      </c>
      <c r="R222" s="39">
        <f t="shared" si="32"/>
        <v>0</v>
      </c>
    </row>
    <row r="223" spans="1:18" x14ac:dyDescent="0.25">
      <c r="A223" s="36">
        <v>9103</v>
      </c>
      <c r="B223" s="37">
        <v>4</v>
      </c>
      <c r="C223" s="36" t="s">
        <v>511</v>
      </c>
      <c r="D223" s="59">
        <f>VLOOKUP($A223,INDICADORES!$A$5:$AB$350,D$19)</f>
        <v>1</v>
      </c>
      <c r="E223" s="59">
        <f>IF(A223=5201,0,VLOOKUP($A223,INDICADORES!$A$5:$AB$350,E$19))</f>
        <v>0.81551724137931036</v>
      </c>
      <c r="F223" s="59">
        <f>IF(A223=5201,0,VLOOKUP($A223,INDICADORES!$A$5:$AB$350,F$19))</f>
        <v>7.2758232042277937E-2</v>
      </c>
      <c r="G223" s="59">
        <f>VLOOKUP($A223,INDICADORES!$A$5:$AB$350,G$19)</f>
        <v>1</v>
      </c>
      <c r="H223" s="59">
        <f>VLOOKUP($A223,INDICADORES!$A$5:$AB$350,H$19)</f>
        <v>0.63080000000000003</v>
      </c>
      <c r="I223" s="59">
        <f>VLOOKUP($A223,INDICADORES!$A$5:$AB$350,I$19)</f>
        <v>1</v>
      </c>
      <c r="J223" s="59">
        <f>VLOOKUP($A223,INDICADORES!$A$5:$AB$350,J$19)</f>
        <v>1</v>
      </c>
      <c r="K223" s="59">
        <f t="shared" si="27"/>
        <v>0.64824059249332822</v>
      </c>
      <c r="L223" s="37">
        <f t="shared" si="26"/>
        <v>63</v>
      </c>
      <c r="M223" s="37">
        <f t="shared" si="28"/>
        <v>48</v>
      </c>
      <c r="N223" s="64">
        <f t="shared" si="29"/>
        <v>0</v>
      </c>
      <c r="O223" s="65">
        <f t="shared" si="30"/>
        <v>0</v>
      </c>
      <c r="P223" s="38">
        <f t="shared" si="31"/>
        <v>0</v>
      </c>
      <c r="R223" s="39">
        <f t="shared" si="32"/>
        <v>0</v>
      </c>
    </row>
    <row r="224" spans="1:18" x14ac:dyDescent="0.25">
      <c r="A224" s="36">
        <v>10106</v>
      </c>
      <c r="B224" s="37">
        <v>4</v>
      </c>
      <c r="C224" s="36" t="s">
        <v>545</v>
      </c>
      <c r="D224" s="59">
        <f>VLOOKUP($A224,INDICADORES!$A$5:$AB$350,D$19)</f>
        <v>1</v>
      </c>
      <c r="E224" s="59">
        <f>IF(A224=5201,0,VLOOKUP($A224,INDICADORES!$A$5:$AB$350,E$19))</f>
        <v>0.93561368209255535</v>
      </c>
      <c r="F224" s="59">
        <f>IF(A224=5201,0,VLOOKUP($A224,INDICADORES!$A$5:$AB$350,F$19))</f>
        <v>6.8761809124993231E-2</v>
      </c>
      <c r="G224" s="59">
        <f>VLOOKUP($A224,INDICADORES!$A$5:$AB$350,G$19)</f>
        <v>0.9285714285714286</v>
      </c>
      <c r="H224" s="59">
        <f>VLOOKUP($A224,INDICADORES!$A$5:$AB$350,H$19)</f>
        <v>0.51070000000000004</v>
      </c>
      <c r="I224" s="59">
        <f>VLOOKUP($A224,INDICADORES!$A$5:$AB$350,I$19)</f>
        <v>1</v>
      </c>
      <c r="J224" s="59">
        <f>VLOOKUP($A224,INDICADORES!$A$5:$AB$350,J$19)</f>
        <v>0.75</v>
      </c>
      <c r="K224" s="59">
        <f t="shared" si="27"/>
        <v>0.64804595529935705</v>
      </c>
      <c r="L224" s="37">
        <f t="shared" si="26"/>
        <v>64</v>
      </c>
      <c r="M224" s="37">
        <f t="shared" si="28"/>
        <v>48</v>
      </c>
      <c r="N224" s="64">
        <f t="shared" si="29"/>
        <v>0</v>
      </c>
      <c r="O224" s="65">
        <f t="shared" si="30"/>
        <v>0</v>
      </c>
      <c r="P224" s="38">
        <f t="shared" si="31"/>
        <v>0</v>
      </c>
      <c r="R224" s="39">
        <f t="shared" si="32"/>
        <v>0</v>
      </c>
    </row>
    <row r="225" spans="1:18" x14ac:dyDescent="0.25">
      <c r="A225" s="36">
        <v>12201</v>
      </c>
      <c r="B225" s="37">
        <v>4</v>
      </c>
      <c r="C225" s="36" t="s">
        <v>584</v>
      </c>
      <c r="D225" s="59">
        <f>VLOOKUP($A225,INDICADORES!$A$5:$AB$350,D$19)</f>
        <v>1</v>
      </c>
      <c r="E225" s="59">
        <f>IF(A225=5201,0,VLOOKUP($A225,INDICADORES!$A$5:$AB$350,E$19))</f>
        <v>0.85093167701863359</v>
      </c>
      <c r="F225" s="59">
        <f>IF(A225=5201,0,VLOOKUP($A225,INDICADORES!$A$5:$AB$350,F$19))</f>
        <v>2.7586078930587468E-2</v>
      </c>
      <c r="G225" s="59">
        <f>VLOOKUP($A225,INDICADORES!$A$5:$AB$350,G$19)</f>
        <v>1</v>
      </c>
      <c r="H225" s="59">
        <f>VLOOKUP($A225,INDICADORES!$A$5:$AB$350,H$19)</f>
        <v>0.622</v>
      </c>
      <c r="I225" s="59">
        <f>VLOOKUP($A225,INDICADORES!$A$5:$AB$350,I$19)</f>
        <v>1</v>
      </c>
      <c r="J225" s="59">
        <f>VLOOKUP($A225,INDICADORES!$A$5:$AB$350,J$19)</f>
        <v>0.93154999999999999</v>
      </c>
      <c r="K225" s="59">
        <f t="shared" si="27"/>
        <v>0.64460010668916878</v>
      </c>
      <c r="L225" s="37">
        <f t="shared" ref="L225:L256" si="33">RANK(K225,$K$161:$K$256,0)</f>
        <v>65</v>
      </c>
      <c r="M225" s="37">
        <f t="shared" si="28"/>
        <v>48</v>
      </c>
      <c r="N225" s="64">
        <f t="shared" si="29"/>
        <v>0</v>
      </c>
      <c r="O225" s="65">
        <f t="shared" si="30"/>
        <v>0</v>
      </c>
      <c r="P225" s="38">
        <f t="shared" si="31"/>
        <v>0</v>
      </c>
      <c r="R225" s="39">
        <f t="shared" si="32"/>
        <v>0</v>
      </c>
    </row>
    <row r="226" spans="1:18" x14ac:dyDescent="0.25">
      <c r="A226" s="36">
        <v>5506</v>
      </c>
      <c r="B226" s="37">
        <v>4</v>
      </c>
      <c r="C226" s="36" t="s">
        <v>395</v>
      </c>
      <c r="D226" s="59">
        <f>VLOOKUP($A226,INDICADORES!$A$5:$AB$350,D$19)</f>
        <v>1</v>
      </c>
      <c r="E226" s="59">
        <f>IF(A226=5201,0,VLOOKUP($A226,INDICADORES!$A$5:$AB$350,E$19))</f>
        <v>0.74463937621832355</v>
      </c>
      <c r="F226" s="59">
        <f>IF(A226=5201,0,VLOOKUP($A226,INDICADORES!$A$5:$AB$350,F$19))</f>
        <v>0.11073470105976599</v>
      </c>
      <c r="G226" s="59">
        <f>VLOOKUP($A226,INDICADORES!$A$5:$AB$350,G$19)</f>
        <v>1</v>
      </c>
      <c r="H226" s="59">
        <f>VLOOKUP($A226,INDICADORES!$A$5:$AB$350,H$19)</f>
        <v>0.72319999999999995</v>
      </c>
      <c r="I226" s="59">
        <f>VLOOKUP($A226,INDICADORES!$A$5:$AB$350,I$19)</f>
        <v>1</v>
      </c>
      <c r="J226" s="59">
        <f>VLOOKUP($A226,INDICADORES!$A$5:$AB$350,J$19)</f>
        <v>0.95405000000000006</v>
      </c>
      <c r="K226" s="59">
        <f t="shared" si="27"/>
        <v>0.64448995694135469</v>
      </c>
      <c r="L226" s="37">
        <f t="shared" si="33"/>
        <v>66</v>
      </c>
      <c r="M226" s="37">
        <f t="shared" si="28"/>
        <v>48</v>
      </c>
      <c r="N226" s="64">
        <f t="shared" si="29"/>
        <v>0</v>
      </c>
      <c r="O226" s="65">
        <f t="shared" si="30"/>
        <v>0</v>
      </c>
      <c r="P226" s="38">
        <f t="shared" si="31"/>
        <v>0</v>
      </c>
      <c r="R226" s="39">
        <f t="shared" si="32"/>
        <v>0</v>
      </c>
    </row>
    <row r="227" spans="1:18" x14ac:dyDescent="0.25">
      <c r="A227" s="36">
        <v>14202</v>
      </c>
      <c r="B227" s="37">
        <v>4</v>
      </c>
      <c r="C227" s="36" t="s">
        <v>642</v>
      </c>
      <c r="D227" s="59">
        <f>VLOOKUP($A227,INDICADORES!$A$5:$AB$350,D$19)</f>
        <v>1</v>
      </c>
      <c r="E227" s="59">
        <f>IF(A227=5201,0,VLOOKUP($A227,INDICADORES!$A$5:$AB$350,E$19))</f>
        <v>0.73885350318471332</v>
      </c>
      <c r="F227" s="59">
        <f>IF(A227=5201,0,VLOOKUP($A227,INDICADORES!$A$5:$AB$350,F$19))</f>
        <v>9.2962496658737695E-2</v>
      </c>
      <c r="G227" s="59">
        <f>VLOOKUP($A227,INDICADORES!$A$5:$AB$350,G$19)</f>
        <v>1</v>
      </c>
      <c r="H227" s="59">
        <f>VLOOKUP($A227,INDICADORES!$A$5:$AB$350,H$19)</f>
        <v>0.74290000000000012</v>
      </c>
      <c r="I227" s="59">
        <f>VLOOKUP($A227,INDICADORES!$A$5:$AB$350,I$19)</f>
        <v>1</v>
      </c>
      <c r="J227" s="59">
        <f>VLOOKUP($A227,INDICADORES!$A$5:$AB$350,J$19)</f>
        <v>1</v>
      </c>
      <c r="K227" s="59">
        <f t="shared" si="27"/>
        <v>0.64327435027933422</v>
      </c>
      <c r="L227" s="37">
        <f t="shared" si="33"/>
        <v>67</v>
      </c>
      <c r="M227" s="37">
        <f t="shared" si="28"/>
        <v>48</v>
      </c>
      <c r="N227" s="64">
        <f t="shared" si="29"/>
        <v>0</v>
      </c>
      <c r="O227" s="65">
        <f t="shared" si="30"/>
        <v>0</v>
      </c>
      <c r="P227" s="38">
        <f t="shared" si="31"/>
        <v>0</v>
      </c>
      <c r="R227" s="39">
        <f t="shared" si="32"/>
        <v>0</v>
      </c>
    </row>
    <row r="228" spans="1:18" x14ac:dyDescent="0.25">
      <c r="A228" s="36">
        <v>2302</v>
      </c>
      <c r="B228" s="37">
        <v>4</v>
      </c>
      <c r="C228" s="36" t="s">
        <v>349</v>
      </c>
      <c r="D228" s="59">
        <f>VLOOKUP($A228,INDICADORES!$A$5:$AB$350,D$19)</f>
        <v>1</v>
      </c>
      <c r="E228" s="59">
        <f>IF(A228=5201,0,VLOOKUP($A228,INDICADORES!$A$5:$AB$350,E$19))</f>
        <v>0.99215686274509807</v>
      </c>
      <c r="F228" s="59">
        <f>IF(A228=5201,0,VLOOKUP($A228,INDICADORES!$A$5:$AB$350,F$19))</f>
        <v>0.15088958724762189</v>
      </c>
      <c r="G228" s="59">
        <f>VLOOKUP($A228,INDICADORES!$A$5:$AB$350,G$19)</f>
        <v>1</v>
      </c>
      <c r="H228" s="59">
        <f>VLOOKUP($A228,INDICADORES!$A$5:$AB$350,H$19)</f>
        <v>2.8199999999999999E-2</v>
      </c>
      <c r="I228" s="59">
        <f>VLOOKUP($A228,INDICADORES!$A$5:$AB$350,I$19)</f>
        <v>1</v>
      </c>
      <c r="J228" s="59">
        <f>VLOOKUP($A228,INDICADORES!$A$5:$AB$350,J$19)</f>
        <v>1</v>
      </c>
      <c r="K228" s="59">
        <f t="shared" si="27"/>
        <v>0.63920729877268978</v>
      </c>
      <c r="L228" s="37">
        <f t="shared" si="33"/>
        <v>68</v>
      </c>
      <c r="M228" s="37">
        <f t="shared" si="28"/>
        <v>48</v>
      </c>
      <c r="N228" s="64">
        <f t="shared" si="29"/>
        <v>0</v>
      </c>
      <c r="O228" s="65">
        <f t="shared" si="30"/>
        <v>0</v>
      </c>
      <c r="P228" s="38">
        <f t="shared" si="31"/>
        <v>0</v>
      </c>
      <c r="R228" s="39">
        <f t="shared" si="32"/>
        <v>0</v>
      </c>
    </row>
    <row r="229" spans="1:18" x14ac:dyDescent="0.25">
      <c r="A229" s="36">
        <v>9119</v>
      </c>
      <c r="B229" s="37">
        <v>4</v>
      </c>
      <c r="C229" s="36" t="s">
        <v>527</v>
      </c>
      <c r="D229" s="59">
        <f>VLOOKUP($A229,INDICADORES!$A$5:$AB$350,D$19)</f>
        <v>1</v>
      </c>
      <c r="E229" s="59">
        <f>IF(A229=5201,0,VLOOKUP($A229,INDICADORES!$A$5:$AB$350,E$19))</f>
        <v>0.72252747252747251</v>
      </c>
      <c r="F229" s="59">
        <f>IF(A229=5201,0,VLOOKUP($A229,INDICADORES!$A$5:$AB$350,F$19))</f>
        <v>8.1134171882772194E-2</v>
      </c>
      <c r="G229" s="59">
        <f>VLOOKUP($A229,INDICADORES!$A$5:$AB$350,G$19)</f>
        <v>1</v>
      </c>
      <c r="H229" s="59">
        <f>VLOOKUP($A229,INDICADORES!$A$5:$AB$350,H$19)</f>
        <v>0.81220000000000003</v>
      </c>
      <c r="I229" s="59">
        <f>VLOOKUP($A229,INDICADORES!$A$5:$AB$350,I$19)</f>
        <v>1</v>
      </c>
      <c r="J229" s="59">
        <f>VLOOKUP($A229,INDICADORES!$A$5:$AB$350,J$19)</f>
        <v>0.75</v>
      </c>
      <c r="K229" s="59">
        <f t="shared" si="27"/>
        <v>0.63249815835530843</v>
      </c>
      <c r="L229" s="37">
        <f t="shared" si="33"/>
        <v>69</v>
      </c>
      <c r="M229" s="37">
        <f t="shared" si="28"/>
        <v>48</v>
      </c>
      <c r="N229" s="64">
        <f t="shared" si="29"/>
        <v>0</v>
      </c>
      <c r="O229" s="65">
        <f t="shared" si="30"/>
        <v>0</v>
      </c>
      <c r="P229" s="38">
        <f t="shared" si="31"/>
        <v>0</v>
      </c>
      <c r="R229" s="39">
        <f t="shared" si="32"/>
        <v>0</v>
      </c>
    </row>
    <row r="230" spans="1:18" x14ac:dyDescent="0.25">
      <c r="A230" s="36">
        <v>4106</v>
      </c>
      <c r="B230" s="37">
        <v>4</v>
      </c>
      <c r="C230" s="36" t="s">
        <v>364</v>
      </c>
      <c r="D230" s="59">
        <f>VLOOKUP($A230,INDICADORES!$A$5:$AB$350,D$19)</f>
        <v>1</v>
      </c>
      <c r="E230" s="59">
        <f>IF(A230=5201,0,VLOOKUP($A230,INDICADORES!$A$5:$AB$350,E$19))</f>
        <v>0.81885856079404462</v>
      </c>
      <c r="F230" s="59">
        <f>IF(A230=5201,0,VLOOKUP($A230,INDICADORES!$A$5:$AB$350,F$19))</f>
        <v>7.6596499444874386E-2</v>
      </c>
      <c r="G230" s="59">
        <f>VLOOKUP($A230,INDICADORES!$A$5:$AB$350,G$19)</f>
        <v>1</v>
      </c>
      <c r="H230" s="59">
        <f>VLOOKUP($A230,INDICADORES!$A$5:$AB$350,H$19)</f>
        <v>0.45179999999999998</v>
      </c>
      <c r="I230" s="59">
        <f>VLOOKUP($A230,INDICADORES!$A$5:$AB$350,I$19)</f>
        <v>1</v>
      </c>
      <c r="J230" s="59">
        <f>VLOOKUP($A230,INDICADORES!$A$5:$AB$350,J$19)</f>
        <v>0.99107500000000004</v>
      </c>
      <c r="K230" s="59">
        <f t="shared" si="27"/>
        <v>0.6230733711391343</v>
      </c>
      <c r="L230" s="37">
        <f t="shared" si="33"/>
        <v>70</v>
      </c>
      <c r="M230" s="37">
        <f t="shared" si="28"/>
        <v>48</v>
      </c>
      <c r="N230" s="64">
        <f t="shared" si="29"/>
        <v>0</v>
      </c>
      <c r="O230" s="65">
        <f t="shared" si="30"/>
        <v>0</v>
      </c>
      <c r="P230" s="38">
        <f t="shared" si="31"/>
        <v>0</v>
      </c>
      <c r="R230" s="39">
        <f t="shared" si="32"/>
        <v>0</v>
      </c>
    </row>
    <row r="231" spans="1:18" x14ac:dyDescent="0.25">
      <c r="A231" s="36">
        <v>3303</v>
      </c>
      <c r="B231" s="37">
        <v>4</v>
      </c>
      <c r="C231" s="36" t="s">
        <v>357</v>
      </c>
      <c r="D231" s="59">
        <f>VLOOKUP($A231,INDICADORES!$A$5:$AB$350,D$19)</f>
        <v>1</v>
      </c>
      <c r="E231" s="59">
        <f>IF(A231=5201,0,VLOOKUP($A231,INDICADORES!$A$5:$AB$350,E$19))</f>
        <v>0.58362989323843417</v>
      </c>
      <c r="F231" s="59">
        <f>IF(A231=5201,0,VLOOKUP($A231,INDICADORES!$A$5:$AB$350,F$19))</f>
        <v>4.4146809394192695E-2</v>
      </c>
      <c r="G231" s="59">
        <f>VLOOKUP($A231,INDICADORES!$A$5:$AB$350,G$19)</f>
        <v>1</v>
      </c>
      <c r="H231" s="59">
        <f>VLOOKUP($A231,INDICADORES!$A$5:$AB$350,H$19)</f>
        <v>1</v>
      </c>
      <c r="I231" s="59">
        <f>VLOOKUP($A231,INDICADORES!$A$5:$AB$350,I$19)</f>
        <v>1</v>
      </c>
      <c r="J231" s="59">
        <f>VLOOKUP($A231,INDICADORES!$A$5:$AB$350,J$19)</f>
        <v>1</v>
      </c>
      <c r="K231" s="59">
        <f t="shared" si="27"/>
        <v>0.61530716498200022</v>
      </c>
      <c r="L231" s="37">
        <f t="shared" si="33"/>
        <v>71</v>
      </c>
      <c r="M231" s="37">
        <f t="shared" si="28"/>
        <v>48</v>
      </c>
      <c r="N231" s="64">
        <f t="shared" si="29"/>
        <v>0</v>
      </c>
      <c r="O231" s="65">
        <f t="shared" si="30"/>
        <v>0</v>
      </c>
      <c r="P231" s="38">
        <f t="shared" si="31"/>
        <v>0</v>
      </c>
      <c r="R231" s="39">
        <f t="shared" si="32"/>
        <v>0</v>
      </c>
    </row>
    <row r="232" spans="1:18" x14ac:dyDescent="0.25">
      <c r="A232" s="36">
        <v>6305</v>
      </c>
      <c r="B232" s="37">
        <v>4</v>
      </c>
      <c r="C232" s="36" t="s">
        <v>438</v>
      </c>
      <c r="D232" s="59">
        <f>VLOOKUP($A232,INDICADORES!$A$5:$AB$350,D$19)</f>
        <v>1</v>
      </c>
      <c r="E232" s="59">
        <f>IF(A232=5201,0,VLOOKUP($A232,INDICADORES!$A$5:$AB$350,E$19))</f>
        <v>0.84588644264194668</v>
      </c>
      <c r="F232" s="59">
        <f>IF(A232=5201,0,VLOOKUP($A232,INDICADORES!$A$5:$AB$350,F$19))</f>
        <v>0.11986074851215203</v>
      </c>
      <c r="G232" s="59">
        <f>VLOOKUP($A232,INDICADORES!$A$5:$AB$350,G$19)</f>
        <v>0.8571428571428571</v>
      </c>
      <c r="H232" s="59">
        <f>VLOOKUP($A232,INDICADORES!$A$5:$AB$350,H$19)</f>
        <v>0.48049999999999998</v>
      </c>
      <c r="I232" s="59">
        <f>VLOOKUP($A232,INDICADORES!$A$5:$AB$350,I$19)</f>
        <v>1</v>
      </c>
      <c r="J232" s="59">
        <f>VLOOKUP($A232,INDICADORES!$A$5:$AB$350,J$19)</f>
        <v>0.75</v>
      </c>
      <c r="K232" s="59">
        <f t="shared" si="27"/>
        <v>0.61417187062414791</v>
      </c>
      <c r="L232" s="37">
        <f t="shared" si="33"/>
        <v>72</v>
      </c>
      <c r="M232" s="37">
        <f t="shared" si="28"/>
        <v>48</v>
      </c>
      <c r="N232" s="64">
        <f t="shared" si="29"/>
        <v>0</v>
      </c>
      <c r="O232" s="65">
        <f t="shared" si="30"/>
        <v>0</v>
      </c>
      <c r="P232" s="38">
        <f t="shared" si="31"/>
        <v>0</v>
      </c>
      <c r="R232" s="39">
        <f t="shared" si="32"/>
        <v>0</v>
      </c>
    </row>
    <row r="233" spans="1:18" x14ac:dyDescent="0.25">
      <c r="A233" s="36">
        <v>6112</v>
      </c>
      <c r="B233" s="37">
        <v>4</v>
      </c>
      <c r="C233" s="36" t="s">
        <v>423</v>
      </c>
      <c r="D233" s="59">
        <f>VLOOKUP($A233,INDICADORES!$A$5:$AB$350,D$19)</f>
        <v>1</v>
      </c>
      <c r="E233" s="59">
        <f>IF(A233=5201,0,VLOOKUP($A233,INDICADORES!$A$5:$AB$350,E$19))</f>
        <v>0.76842105263157889</v>
      </c>
      <c r="F233" s="59">
        <f>IF(A233=5201,0,VLOOKUP($A233,INDICADORES!$A$5:$AB$350,F$19))</f>
        <v>8.5317265577674592E-2</v>
      </c>
      <c r="G233" s="59">
        <f>VLOOKUP($A233,INDICADORES!$A$5:$AB$350,G$19)</f>
        <v>1</v>
      </c>
      <c r="H233" s="59">
        <f>VLOOKUP($A233,INDICADORES!$A$5:$AB$350,H$19)</f>
        <v>0.52270000000000005</v>
      </c>
      <c r="I233" s="59">
        <f>VLOOKUP($A233,INDICADORES!$A$5:$AB$350,I$19)</f>
        <v>0.99976156274678774</v>
      </c>
      <c r="J233" s="59">
        <f>VLOOKUP($A233,INDICADORES!$A$5:$AB$350,J$19)</f>
        <v>0.75</v>
      </c>
      <c r="K233" s="59">
        <f t="shared" si="27"/>
        <v>0.60616976295281055</v>
      </c>
      <c r="L233" s="37">
        <f t="shared" si="33"/>
        <v>73</v>
      </c>
      <c r="M233" s="37">
        <f t="shared" si="28"/>
        <v>48</v>
      </c>
      <c r="N233" s="64">
        <f t="shared" si="29"/>
        <v>0</v>
      </c>
      <c r="O233" s="65">
        <f t="shared" si="30"/>
        <v>0</v>
      </c>
      <c r="P233" s="38">
        <f t="shared" si="31"/>
        <v>0</v>
      </c>
      <c r="R233" s="39">
        <f t="shared" si="32"/>
        <v>0</v>
      </c>
    </row>
    <row r="234" spans="1:18" x14ac:dyDescent="0.25">
      <c r="A234" s="36">
        <v>5402</v>
      </c>
      <c r="B234" s="37">
        <v>4</v>
      </c>
      <c r="C234" s="36" t="s">
        <v>388</v>
      </c>
      <c r="D234" s="59">
        <f>VLOOKUP($A234,INDICADORES!$A$5:$AB$350,D$19)</f>
        <v>1</v>
      </c>
      <c r="E234" s="59">
        <f>IF(A234=5201,0,VLOOKUP($A234,INDICADORES!$A$5:$AB$350,E$19))</f>
        <v>0.56109979633401219</v>
      </c>
      <c r="F234" s="59">
        <f>IF(A234=5201,0,VLOOKUP($A234,INDICADORES!$A$5:$AB$350,F$19))</f>
        <v>7.711053375728201E-2</v>
      </c>
      <c r="G234" s="59">
        <f>VLOOKUP($A234,INDICADORES!$A$5:$AB$350,G$19)</f>
        <v>1</v>
      </c>
      <c r="H234" s="59">
        <f>VLOOKUP($A234,INDICADORES!$A$5:$AB$350,H$19)</f>
        <v>0.94879999999999998</v>
      </c>
      <c r="I234" s="59">
        <f>VLOOKUP($A234,INDICADORES!$A$5:$AB$350,I$19)</f>
        <v>1</v>
      </c>
      <c r="J234" s="59">
        <f>VLOOKUP($A234,INDICADORES!$A$5:$AB$350,J$19)</f>
        <v>0.92527500000000007</v>
      </c>
      <c r="K234" s="59">
        <f t="shared" si="27"/>
        <v>0.60424631215622482</v>
      </c>
      <c r="L234" s="37">
        <f t="shared" si="33"/>
        <v>74</v>
      </c>
      <c r="M234" s="37">
        <f t="shared" si="28"/>
        <v>48</v>
      </c>
      <c r="N234" s="64">
        <f t="shared" si="29"/>
        <v>0</v>
      </c>
      <c r="O234" s="65">
        <f t="shared" si="30"/>
        <v>0</v>
      </c>
      <c r="P234" s="38">
        <f t="shared" si="31"/>
        <v>0</v>
      </c>
      <c r="R234" s="39">
        <f t="shared" si="32"/>
        <v>0</v>
      </c>
    </row>
    <row r="235" spans="1:18" x14ac:dyDescent="0.25">
      <c r="A235" s="36">
        <v>6306</v>
      </c>
      <c r="B235" s="37">
        <v>4</v>
      </c>
      <c r="C235" s="36" t="s">
        <v>439</v>
      </c>
      <c r="D235" s="59">
        <f>VLOOKUP($A235,INDICADORES!$A$5:$AB$350,D$19)</f>
        <v>1</v>
      </c>
      <c r="E235" s="59">
        <f>IF(A235=5201,0,VLOOKUP($A235,INDICADORES!$A$5:$AB$350,E$19))</f>
        <v>0.78396436525612467</v>
      </c>
      <c r="F235" s="59">
        <f>IF(A235=5201,0,VLOOKUP($A235,INDICADORES!$A$5:$AB$350,F$19))</f>
        <v>0.11488463261908245</v>
      </c>
      <c r="G235" s="59">
        <f>VLOOKUP($A235,INDICADORES!$A$5:$AB$350,G$19)</f>
        <v>0.7142857142857143</v>
      </c>
      <c r="H235" s="59">
        <f>VLOOKUP($A235,INDICADORES!$A$5:$AB$350,H$19)</f>
        <v>0.6331</v>
      </c>
      <c r="I235" s="59">
        <f>VLOOKUP($A235,INDICADORES!$A$5:$AB$350,I$19)</f>
        <v>1</v>
      </c>
      <c r="J235" s="59">
        <f>VLOOKUP($A235,INDICADORES!$A$5:$AB$350,J$19)</f>
        <v>0.95832499999999998</v>
      </c>
      <c r="K235" s="59">
        <f t="shared" si="27"/>
        <v>0.60313279313727142</v>
      </c>
      <c r="L235" s="37">
        <f t="shared" si="33"/>
        <v>75</v>
      </c>
      <c r="M235" s="37">
        <f t="shared" si="28"/>
        <v>48</v>
      </c>
      <c r="N235" s="64">
        <f t="shared" si="29"/>
        <v>0</v>
      </c>
      <c r="O235" s="65">
        <f t="shared" si="30"/>
        <v>0</v>
      </c>
      <c r="P235" s="38">
        <f t="shared" si="31"/>
        <v>0</v>
      </c>
      <c r="R235" s="39">
        <f t="shared" si="32"/>
        <v>0</v>
      </c>
    </row>
    <row r="236" spans="1:18" x14ac:dyDescent="0.25">
      <c r="A236" s="36">
        <v>2203</v>
      </c>
      <c r="B236" s="37">
        <v>4</v>
      </c>
      <c r="C236" s="36" t="s">
        <v>347</v>
      </c>
      <c r="D236" s="59">
        <f>VLOOKUP($A236,INDICADORES!$A$5:$AB$350,D$19)</f>
        <v>1</v>
      </c>
      <c r="E236" s="59">
        <f>IF(A236=5201,0,VLOOKUP($A236,INDICADORES!$A$5:$AB$350,E$19))</f>
        <v>0.79857819905213268</v>
      </c>
      <c r="F236" s="59">
        <f>IF(A236=5201,0,VLOOKUP($A236,INDICADORES!$A$5:$AB$350,F$19))</f>
        <v>6.8073363448431706E-2</v>
      </c>
      <c r="G236" s="59">
        <f>VLOOKUP($A236,INDICADORES!$A$5:$AB$350,G$19)</f>
        <v>1</v>
      </c>
      <c r="H236" s="59">
        <f>VLOOKUP($A236,INDICADORES!$A$5:$AB$350,H$19)</f>
        <v>0.5696</v>
      </c>
      <c r="I236" s="59">
        <f>VLOOKUP($A236,INDICADORES!$A$5:$AB$350,I$19)</f>
        <v>1</v>
      </c>
      <c r="J236" s="59">
        <f>VLOOKUP($A236,INDICADORES!$A$5:$AB$350,J$19)</f>
        <v>0.407725</v>
      </c>
      <c r="K236" s="59">
        <f t="shared" si="27"/>
        <v>0.60234696053035441</v>
      </c>
      <c r="L236" s="37">
        <f t="shared" si="33"/>
        <v>76</v>
      </c>
      <c r="M236" s="37">
        <f t="shared" si="28"/>
        <v>48</v>
      </c>
      <c r="N236" s="64">
        <f t="shared" si="29"/>
        <v>0</v>
      </c>
      <c r="O236" s="65">
        <f t="shared" si="30"/>
        <v>0</v>
      </c>
      <c r="P236" s="38">
        <f t="shared" si="31"/>
        <v>0</v>
      </c>
      <c r="R236" s="39">
        <f t="shared" si="32"/>
        <v>0</v>
      </c>
    </row>
    <row r="237" spans="1:18" x14ac:dyDescent="0.25">
      <c r="A237" s="36">
        <v>10304</v>
      </c>
      <c r="B237" s="37">
        <v>4</v>
      </c>
      <c r="C237" s="36" t="s">
        <v>562</v>
      </c>
      <c r="D237" s="59">
        <f>VLOOKUP($A237,INDICADORES!$A$5:$AB$350,D$19)</f>
        <v>1</v>
      </c>
      <c r="E237" s="59">
        <f>IF(A237=5201,0,VLOOKUP($A237,INDICADORES!$A$5:$AB$350,E$19))</f>
        <v>0.69525959367945822</v>
      </c>
      <c r="F237" s="59">
        <f>IF(A237=5201,0,VLOOKUP($A237,INDICADORES!$A$5:$AB$350,F$19))</f>
        <v>0.10512813652611391</v>
      </c>
      <c r="G237" s="59">
        <f>VLOOKUP($A237,INDICADORES!$A$5:$AB$350,G$19)</f>
        <v>1</v>
      </c>
      <c r="H237" s="59">
        <f>VLOOKUP($A237,INDICADORES!$A$5:$AB$350,H$19)</f>
        <v>0.6923999999999999</v>
      </c>
      <c r="I237" s="59">
        <f>VLOOKUP($A237,INDICADORES!$A$5:$AB$350,I$19)</f>
        <v>1</v>
      </c>
      <c r="J237" s="59">
        <f>VLOOKUP($A237,INDICADORES!$A$5:$AB$350,J$19)</f>
        <v>0.50924999999999998</v>
      </c>
      <c r="K237" s="59">
        <f t="shared" si="27"/>
        <v>0.59894539191933882</v>
      </c>
      <c r="L237" s="37">
        <f t="shared" si="33"/>
        <v>77</v>
      </c>
      <c r="M237" s="37">
        <f t="shared" si="28"/>
        <v>48</v>
      </c>
      <c r="N237" s="64">
        <f t="shared" si="29"/>
        <v>0</v>
      </c>
      <c r="O237" s="65">
        <f t="shared" si="30"/>
        <v>0</v>
      </c>
      <c r="P237" s="38">
        <f t="shared" si="31"/>
        <v>0</v>
      </c>
      <c r="R237" s="39">
        <f t="shared" si="32"/>
        <v>0</v>
      </c>
    </row>
    <row r="238" spans="1:18" x14ac:dyDescent="0.25">
      <c r="A238" s="36">
        <v>5401</v>
      </c>
      <c r="B238" s="37">
        <v>4</v>
      </c>
      <c r="C238" s="36" t="s">
        <v>387</v>
      </c>
      <c r="D238" s="59">
        <f>VLOOKUP($A238,INDICADORES!$A$5:$AB$350,D$19)</f>
        <v>1</v>
      </c>
      <c r="E238" s="59">
        <f>IF(A238=5201,0,VLOOKUP($A238,INDICADORES!$A$5:$AB$350,E$19))</f>
        <v>0.736587723537941</v>
      </c>
      <c r="F238" s="59">
        <f>IF(A238=5201,0,VLOOKUP($A238,INDICADORES!$A$5:$AB$350,F$19))</f>
        <v>8.3266660254370545E-2</v>
      </c>
      <c r="G238" s="59">
        <f>VLOOKUP($A238,INDICADORES!$A$5:$AB$350,G$19)</f>
        <v>1</v>
      </c>
      <c r="H238" s="59">
        <f>VLOOKUP($A238,INDICADORES!$A$5:$AB$350,H$19)</f>
        <v>0.51270000000000004</v>
      </c>
      <c r="I238" s="59">
        <f>VLOOKUP($A238,INDICADORES!$A$5:$AB$350,I$19)</f>
        <v>1</v>
      </c>
      <c r="J238" s="59">
        <f>VLOOKUP($A238,INDICADORES!$A$5:$AB$350,J$19)</f>
        <v>0.71562499999999996</v>
      </c>
      <c r="K238" s="59">
        <f t="shared" si="27"/>
        <v>0.59130861830187198</v>
      </c>
      <c r="L238" s="37">
        <f t="shared" si="33"/>
        <v>78</v>
      </c>
      <c r="M238" s="37">
        <f t="shared" si="28"/>
        <v>48</v>
      </c>
      <c r="N238" s="64">
        <f t="shared" si="29"/>
        <v>0</v>
      </c>
      <c r="O238" s="65">
        <f t="shared" si="30"/>
        <v>0</v>
      </c>
      <c r="P238" s="38">
        <f t="shared" si="31"/>
        <v>0</v>
      </c>
      <c r="R238" s="39">
        <f t="shared" si="32"/>
        <v>0</v>
      </c>
    </row>
    <row r="239" spans="1:18" x14ac:dyDescent="0.25">
      <c r="A239" s="36">
        <v>13404</v>
      </c>
      <c r="B239" s="37">
        <v>4</v>
      </c>
      <c r="C239" s="36" t="s">
        <v>629</v>
      </c>
      <c r="D239" s="59">
        <f>VLOOKUP($A239,INDICADORES!$A$5:$AB$350,D$19)</f>
        <v>1</v>
      </c>
      <c r="E239" s="59">
        <f>IF(A239=5201,0,VLOOKUP($A239,INDICADORES!$A$5:$AB$350,E$19))</f>
        <v>0.5684496826835902</v>
      </c>
      <c r="F239" s="59">
        <f>IF(A239=5201,0,VLOOKUP($A239,INDICADORES!$A$5:$AB$350,F$19))</f>
        <v>0.18981290542640999</v>
      </c>
      <c r="G239" s="59">
        <f>VLOOKUP($A239,INDICADORES!$A$5:$AB$350,G$19)</f>
        <v>0.9285714285714286</v>
      </c>
      <c r="H239" s="59">
        <f>VLOOKUP($A239,INDICADORES!$A$5:$AB$350,H$19)</f>
        <v>0.67299999999999993</v>
      </c>
      <c r="I239" s="59">
        <f>VLOOKUP($A239,INDICADORES!$A$5:$AB$350,I$19)</f>
        <v>1</v>
      </c>
      <c r="J239" s="59">
        <f>VLOOKUP($A239,INDICADORES!$A$5:$AB$350,J$19)</f>
        <v>0.91269999999999996</v>
      </c>
      <c r="K239" s="59">
        <f t="shared" si="27"/>
        <v>0.5822813295815733</v>
      </c>
      <c r="L239" s="37">
        <f t="shared" si="33"/>
        <v>79</v>
      </c>
      <c r="M239" s="37">
        <f t="shared" si="28"/>
        <v>48</v>
      </c>
      <c r="N239" s="64">
        <f t="shared" si="29"/>
        <v>0</v>
      </c>
      <c r="O239" s="65">
        <f t="shared" si="30"/>
        <v>0</v>
      </c>
      <c r="P239" s="38">
        <f t="shared" si="31"/>
        <v>0</v>
      </c>
      <c r="R239" s="39">
        <f t="shared" si="32"/>
        <v>0</v>
      </c>
    </row>
    <row r="240" spans="1:18" x14ac:dyDescent="0.25">
      <c r="A240" s="36">
        <v>6310</v>
      </c>
      <c r="B240" s="37">
        <v>4</v>
      </c>
      <c r="C240" s="36" t="s">
        <v>443</v>
      </c>
      <c r="D240" s="59">
        <f>VLOOKUP($A240,INDICADORES!$A$5:$AB$350,D$19)</f>
        <v>1</v>
      </c>
      <c r="E240" s="59">
        <f>IF(A240=5201,0,VLOOKUP($A240,INDICADORES!$A$5:$AB$350,E$19))</f>
        <v>0.56993464052287579</v>
      </c>
      <c r="F240" s="59">
        <f>IF(A240=5201,0,VLOOKUP($A240,INDICADORES!$A$5:$AB$350,F$19))</f>
        <v>9.615169332719864E-2</v>
      </c>
      <c r="G240" s="59">
        <f>VLOOKUP($A240,INDICADORES!$A$5:$AB$350,G$19)</f>
        <v>1</v>
      </c>
      <c r="H240" s="59">
        <f>VLOOKUP($A240,INDICADORES!$A$5:$AB$350,H$19)</f>
        <v>0.56469999999999998</v>
      </c>
      <c r="I240" s="59">
        <f>VLOOKUP($A240,INDICADORES!$A$5:$AB$350,I$19)</f>
        <v>1</v>
      </c>
      <c r="J240" s="59">
        <f>VLOOKUP($A240,INDICADORES!$A$5:$AB$350,J$19)</f>
        <v>0.89417500000000005</v>
      </c>
      <c r="K240" s="59">
        <f t="shared" si="27"/>
        <v>0.55292879751480606</v>
      </c>
      <c r="L240" s="37">
        <f t="shared" si="33"/>
        <v>80</v>
      </c>
      <c r="M240" s="37">
        <f t="shared" si="28"/>
        <v>48</v>
      </c>
      <c r="N240" s="64">
        <f t="shared" si="29"/>
        <v>0</v>
      </c>
      <c r="O240" s="65">
        <f t="shared" si="30"/>
        <v>0</v>
      </c>
      <c r="P240" s="38">
        <f t="shared" si="31"/>
        <v>0</v>
      </c>
      <c r="R240" s="39">
        <f t="shared" si="32"/>
        <v>0</v>
      </c>
    </row>
    <row r="241" spans="1:18" x14ac:dyDescent="0.25">
      <c r="A241" s="36">
        <v>5602</v>
      </c>
      <c r="B241" s="37">
        <v>4</v>
      </c>
      <c r="C241" s="36" t="s">
        <v>397</v>
      </c>
      <c r="D241" s="59">
        <f>VLOOKUP($A241,INDICADORES!$A$5:$AB$350,D$19)</f>
        <v>1</v>
      </c>
      <c r="E241" s="59">
        <f>IF(A241=5201,0,VLOOKUP($A241,INDICADORES!$A$5:$AB$350,E$19))</f>
        <v>0.5012295081967213</v>
      </c>
      <c r="F241" s="59">
        <f>IF(A241=5201,0,VLOOKUP($A241,INDICADORES!$A$5:$AB$350,F$19))</f>
        <v>0.16803766553723756</v>
      </c>
      <c r="G241" s="59">
        <f>VLOOKUP($A241,INDICADORES!$A$5:$AB$350,G$19)</f>
        <v>0.9285714285714286</v>
      </c>
      <c r="H241" s="59">
        <f>VLOOKUP($A241,INDICADORES!$A$5:$AB$350,H$19)</f>
        <v>0.56659999999999999</v>
      </c>
      <c r="I241" s="59">
        <f>VLOOKUP($A241,INDICADORES!$A$5:$AB$350,I$19)</f>
        <v>1</v>
      </c>
      <c r="J241" s="59">
        <f>VLOOKUP($A241,INDICADORES!$A$5:$AB$350,J$19)</f>
        <v>0.79992500000000011</v>
      </c>
      <c r="K241" s="59">
        <f t="shared" si="27"/>
        <v>0.53171170853887606</v>
      </c>
      <c r="L241" s="37">
        <f t="shared" si="33"/>
        <v>81</v>
      </c>
      <c r="M241" s="37">
        <f t="shared" si="28"/>
        <v>48</v>
      </c>
      <c r="N241" s="64">
        <f t="shared" si="29"/>
        <v>0</v>
      </c>
      <c r="O241" s="65">
        <f t="shared" si="30"/>
        <v>0</v>
      </c>
      <c r="P241" s="38">
        <f t="shared" si="31"/>
        <v>0</v>
      </c>
      <c r="R241" s="39">
        <f t="shared" si="32"/>
        <v>0</v>
      </c>
    </row>
    <row r="242" spans="1:18" x14ac:dyDescent="0.25">
      <c r="A242" s="36">
        <v>3103</v>
      </c>
      <c r="B242" s="37">
        <v>4</v>
      </c>
      <c r="C242" s="36" t="s">
        <v>353</v>
      </c>
      <c r="D242" s="59">
        <f>VLOOKUP($A242,INDICADORES!$A$5:$AB$350,D$19)</f>
        <v>1</v>
      </c>
      <c r="E242" s="59">
        <f>IF(A242=5201,0,VLOOKUP($A242,INDICADORES!$A$5:$AB$350,E$19))</f>
        <v>0</v>
      </c>
      <c r="F242" s="59">
        <f>IF(A242=5201,0,VLOOKUP($A242,INDICADORES!$A$5:$AB$350,F$19))</f>
        <v>0.11722112838790899</v>
      </c>
      <c r="G242" s="59">
        <f>VLOOKUP($A242,INDICADORES!$A$5:$AB$350,G$19)</f>
        <v>1</v>
      </c>
      <c r="H242" s="59">
        <f>VLOOKUP($A242,INDICADORES!$A$5:$AB$350,H$19)</f>
        <v>0.91290000000000004</v>
      </c>
      <c r="I242" s="59">
        <f>VLOOKUP($A242,INDICADORES!$A$5:$AB$350,I$19)</f>
        <v>1</v>
      </c>
      <c r="J242" s="59">
        <f>VLOOKUP($A242,INDICADORES!$A$5:$AB$350,J$19)</f>
        <v>0.55522499999999997</v>
      </c>
      <c r="K242" s="59">
        <f t="shared" si="27"/>
        <v>0.39400153209697725</v>
      </c>
      <c r="L242" s="37">
        <f t="shared" si="33"/>
        <v>82</v>
      </c>
      <c r="M242" s="37">
        <f t="shared" si="28"/>
        <v>48</v>
      </c>
      <c r="N242" s="64">
        <f t="shared" si="29"/>
        <v>0</v>
      </c>
      <c r="O242" s="65">
        <f t="shared" si="30"/>
        <v>0</v>
      </c>
      <c r="P242" s="38">
        <f t="shared" si="31"/>
        <v>0</v>
      </c>
      <c r="R242" s="39">
        <f t="shared" si="32"/>
        <v>0</v>
      </c>
    </row>
    <row r="243" spans="1:18" x14ac:dyDescent="0.25">
      <c r="A243" s="36">
        <v>6115</v>
      </c>
      <c r="B243" s="37">
        <v>4</v>
      </c>
      <c r="C243" s="36" t="s">
        <v>426</v>
      </c>
      <c r="D243" s="59">
        <f>VLOOKUP($A243,INDICADORES!$A$5:$AB$350,D$19)</f>
        <v>1</v>
      </c>
      <c r="E243" s="59">
        <f>IF(A243=5201,0,VLOOKUP($A243,INDICADORES!$A$5:$AB$350,E$19))</f>
        <v>0</v>
      </c>
      <c r="F243" s="59">
        <f>IF(A243=5201,0,VLOOKUP($A243,INDICADORES!$A$5:$AB$350,F$19))</f>
        <v>6.0639759281705126E-2</v>
      </c>
      <c r="G243" s="59">
        <f>VLOOKUP($A243,INDICADORES!$A$5:$AB$350,G$19)</f>
        <v>1</v>
      </c>
      <c r="H243" s="59">
        <f>VLOOKUP($A243,INDICADORES!$A$5:$AB$350,H$19)</f>
        <v>0.97889999999999999</v>
      </c>
      <c r="I243" s="59">
        <f>VLOOKUP($A243,INDICADORES!$A$5:$AB$350,I$19)</f>
        <v>1</v>
      </c>
      <c r="J243" s="59">
        <f>VLOOKUP($A243,INDICADORES!$A$5:$AB$350,J$19)</f>
        <v>0.50924999999999998</v>
      </c>
      <c r="K243" s="59">
        <f t="shared" si="27"/>
        <v>0.38745743982042624</v>
      </c>
      <c r="L243" s="37">
        <f t="shared" si="33"/>
        <v>83</v>
      </c>
      <c r="M243" s="37">
        <f t="shared" si="28"/>
        <v>48</v>
      </c>
      <c r="N243" s="64">
        <f t="shared" si="29"/>
        <v>0</v>
      </c>
      <c r="O243" s="65">
        <f t="shared" si="30"/>
        <v>0</v>
      </c>
      <c r="P243" s="38">
        <f t="shared" si="31"/>
        <v>0</v>
      </c>
      <c r="R243" s="39">
        <f t="shared" si="32"/>
        <v>0</v>
      </c>
    </row>
    <row r="244" spans="1:18" x14ac:dyDescent="0.25">
      <c r="A244" s="36">
        <v>13603</v>
      </c>
      <c r="B244" s="37">
        <v>4</v>
      </c>
      <c r="C244" s="36" t="s">
        <v>637</v>
      </c>
      <c r="D244" s="59">
        <f>VLOOKUP($A244,INDICADORES!$A$5:$AB$350,D$19)</f>
        <v>0</v>
      </c>
      <c r="E244" s="59">
        <f>IF(A244=5201,0,VLOOKUP($A244,INDICADORES!$A$5:$AB$350,E$19))</f>
        <v>0.95778364116094983</v>
      </c>
      <c r="F244" s="59">
        <f>IF(A244=5201,0,VLOOKUP($A244,INDICADORES!$A$5:$AB$350,F$19))</f>
        <v>0.11566758985852979</v>
      </c>
      <c r="G244" s="59">
        <f>VLOOKUP($A244,INDICADORES!$A$5:$AB$350,G$19)</f>
        <v>1</v>
      </c>
      <c r="H244" s="59">
        <f>VLOOKUP($A244,INDICADORES!$A$5:$AB$350,H$19)</f>
        <v>0.93980000000000008</v>
      </c>
      <c r="I244" s="59">
        <f>VLOOKUP($A244,INDICADORES!$A$5:$AB$350,I$19)</f>
        <v>0.99369103703145645</v>
      </c>
      <c r="J244" s="59">
        <f>VLOOKUP($A244,INDICADORES!$A$5:$AB$350,J$19)</f>
        <v>1</v>
      </c>
      <c r="K244" s="59">
        <f t="shared" si="27"/>
        <v>0</v>
      </c>
      <c r="L244" s="37">
        <f t="shared" si="33"/>
        <v>84</v>
      </c>
      <c r="M244" s="37">
        <f t="shared" si="28"/>
        <v>48</v>
      </c>
      <c r="N244" s="64">
        <f t="shared" si="29"/>
        <v>0</v>
      </c>
      <c r="O244" s="65">
        <f t="shared" si="30"/>
        <v>0</v>
      </c>
      <c r="P244" s="38">
        <f t="shared" si="31"/>
        <v>0</v>
      </c>
      <c r="R244" s="39">
        <f t="shared" si="32"/>
        <v>0</v>
      </c>
    </row>
    <row r="245" spans="1:18" x14ac:dyDescent="0.25">
      <c r="A245" s="36">
        <v>2103</v>
      </c>
      <c r="B245" s="37">
        <v>4</v>
      </c>
      <c r="C245" s="36" t="s">
        <v>343</v>
      </c>
      <c r="D245" s="59">
        <f>VLOOKUP($A245,INDICADORES!$A$5:$AB$350,D$19)</f>
        <v>0</v>
      </c>
      <c r="E245" s="59">
        <f>IF(A245=5201,0,VLOOKUP($A245,INDICADORES!$A$5:$AB$350,E$19))</f>
        <v>0.87777777777777777</v>
      </c>
      <c r="F245" s="59">
        <f>IF(A245=5201,0,VLOOKUP($A245,INDICADORES!$A$5:$AB$350,F$19))</f>
        <v>0.2835363385905551</v>
      </c>
      <c r="G245" s="59">
        <f>VLOOKUP($A245,INDICADORES!$A$5:$AB$350,G$19)</f>
        <v>1</v>
      </c>
      <c r="H245" s="59">
        <f>VLOOKUP($A245,INDICADORES!$A$5:$AB$350,H$19)</f>
        <v>0.4728</v>
      </c>
      <c r="I245" s="59">
        <f>VLOOKUP($A245,INDICADORES!$A$5:$AB$350,I$19)</f>
        <v>1</v>
      </c>
      <c r="J245" s="59">
        <f>VLOOKUP($A245,INDICADORES!$A$5:$AB$350,J$19)</f>
        <v>0.73147499999999999</v>
      </c>
      <c r="K245" s="59">
        <f t="shared" si="27"/>
        <v>0</v>
      </c>
      <c r="L245" s="37">
        <f t="shared" si="33"/>
        <v>84</v>
      </c>
      <c r="M245" s="37">
        <f t="shared" si="28"/>
        <v>48</v>
      </c>
      <c r="N245" s="64">
        <f t="shared" si="29"/>
        <v>0</v>
      </c>
      <c r="O245" s="65">
        <f t="shared" si="30"/>
        <v>0</v>
      </c>
      <c r="P245" s="38">
        <f t="shared" si="31"/>
        <v>0</v>
      </c>
      <c r="R245" s="39">
        <f t="shared" si="32"/>
        <v>0</v>
      </c>
    </row>
    <row r="246" spans="1:18" x14ac:dyDescent="0.25">
      <c r="A246" s="36">
        <v>6117</v>
      </c>
      <c r="B246" s="37">
        <v>4</v>
      </c>
      <c r="C246" s="36" t="s">
        <v>428</v>
      </c>
      <c r="D246" s="59">
        <f>VLOOKUP($A246,INDICADORES!$A$5:$AB$350,D$19)</f>
        <v>0</v>
      </c>
      <c r="E246" s="59">
        <f>IF(A246=5201,0,VLOOKUP($A246,INDICADORES!$A$5:$AB$350,E$19))</f>
        <v>0.80378129790495656</v>
      </c>
      <c r="F246" s="59">
        <f>IF(A246=5201,0,VLOOKUP($A246,INDICADORES!$A$5:$AB$350,F$19))</f>
        <v>7.8114192663596732E-2</v>
      </c>
      <c r="G246" s="59">
        <f>VLOOKUP($A246,INDICADORES!$A$5:$AB$350,G$19)</f>
        <v>1</v>
      </c>
      <c r="H246" s="59">
        <f>VLOOKUP($A246,INDICADORES!$A$5:$AB$350,H$19)</f>
        <v>0.85049999999999992</v>
      </c>
      <c r="I246" s="59">
        <f>VLOOKUP($A246,INDICADORES!$A$5:$AB$350,I$19)</f>
        <v>1</v>
      </c>
      <c r="J246" s="59">
        <f>VLOOKUP($A246,INDICADORES!$A$5:$AB$350,J$19)</f>
        <v>1</v>
      </c>
      <c r="K246" s="59">
        <f t="shared" si="27"/>
        <v>0</v>
      </c>
      <c r="L246" s="37">
        <f t="shared" si="33"/>
        <v>84</v>
      </c>
      <c r="M246" s="37">
        <f t="shared" si="28"/>
        <v>48</v>
      </c>
      <c r="N246" s="64">
        <f t="shared" si="29"/>
        <v>0</v>
      </c>
      <c r="O246" s="65">
        <f t="shared" si="30"/>
        <v>0</v>
      </c>
      <c r="P246" s="38">
        <f t="shared" si="31"/>
        <v>0</v>
      </c>
      <c r="R246" s="39">
        <f t="shared" si="32"/>
        <v>0</v>
      </c>
    </row>
    <row r="247" spans="1:18" x14ac:dyDescent="0.25">
      <c r="A247" s="36">
        <v>6301</v>
      </c>
      <c r="B247" s="37">
        <v>4</v>
      </c>
      <c r="C247" s="36" t="s">
        <v>434</v>
      </c>
      <c r="D247" s="59">
        <f>VLOOKUP($A247,INDICADORES!$A$5:$AB$350,D$19)</f>
        <v>0</v>
      </c>
      <c r="E247" s="59">
        <f>IF(A247=5201,0,VLOOKUP($A247,INDICADORES!$A$5:$AB$350,E$19))</f>
        <v>0.77611940298507465</v>
      </c>
      <c r="F247" s="59">
        <f>IF(A247=5201,0,VLOOKUP($A247,INDICADORES!$A$5:$AB$350,F$19))</f>
        <v>0.20751080602272579</v>
      </c>
      <c r="G247" s="59">
        <f>VLOOKUP($A247,INDICADORES!$A$5:$AB$350,G$19)</f>
        <v>1</v>
      </c>
      <c r="H247" s="59">
        <f>VLOOKUP($A247,INDICADORES!$A$5:$AB$350,H$19)</f>
        <v>0.98510000000000009</v>
      </c>
      <c r="I247" s="59">
        <f>VLOOKUP($A247,INDICADORES!$A$5:$AB$350,I$19)</f>
        <v>1</v>
      </c>
      <c r="J247" s="59">
        <f>VLOOKUP($A247,INDICADORES!$A$5:$AB$350,J$19)</f>
        <v>1</v>
      </c>
      <c r="K247" s="59">
        <f t="shared" si="27"/>
        <v>0</v>
      </c>
      <c r="L247" s="37">
        <f t="shared" si="33"/>
        <v>84</v>
      </c>
      <c r="M247" s="37">
        <f t="shared" si="28"/>
        <v>48</v>
      </c>
      <c r="N247" s="64">
        <f t="shared" si="29"/>
        <v>0</v>
      </c>
      <c r="O247" s="65">
        <f t="shared" si="30"/>
        <v>0</v>
      </c>
      <c r="P247" s="38">
        <f t="shared" si="31"/>
        <v>0</v>
      </c>
      <c r="R247" s="39">
        <f t="shared" si="32"/>
        <v>0</v>
      </c>
    </row>
    <row r="248" spans="1:18" x14ac:dyDescent="0.25">
      <c r="A248" s="36">
        <v>6303</v>
      </c>
      <c r="B248" s="37">
        <v>4</v>
      </c>
      <c r="C248" s="36" t="s">
        <v>436</v>
      </c>
      <c r="D248" s="59">
        <f>VLOOKUP($A248,INDICADORES!$A$5:$AB$350,D$19)</f>
        <v>0</v>
      </c>
      <c r="E248" s="59">
        <f>IF(A248=5201,0,VLOOKUP($A248,INDICADORES!$A$5:$AB$350,E$19))</f>
        <v>0.88276204669647296</v>
      </c>
      <c r="F248" s="59">
        <f>IF(A248=5201,0,VLOOKUP($A248,INDICADORES!$A$5:$AB$350,F$19))</f>
        <v>8.4841785883077253E-2</v>
      </c>
      <c r="G248" s="59">
        <f>VLOOKUP($A248,INDICADORES!$A$5:$AB$350,G$19)</f>
        <v>1</v>
      </c>
      <c r="H248" s="59">
        <f>VLOOKUP($A248,INDICADORES!$A$5:$AB$350,H$19)</f>
        <v>0.89879999999999993</v>
      </c>
      <c r="I248" s="59">
        <f>VLOOKUP($A248,INDICADORES!$A$5:$AB$350,I$19)</f>
        <v>1</v>
      </c>
      <c r="J248" s="59">
        <f>VLOOKUP($A248,INDICADORES!$A$5:$AB$350,J$19)</f>
        <v>0.67227499999999996</v>
      </c>
      <c r="K248" s="59">
        <f t="shared" si="27"/>
        <v>0</v>
      </c>
      <c r="L248" s="37">
        <f t="shared" si="33"/>
        <v>84</v>
      </c>
      <c r="M248" s="37">
        <f t="shared" si="28"/>
        <v>48</v>
      </c>
      <c r="N248" s="64">
        <f t="shared" si="29"/>
        <v>0</v>
      </c>
      <c r="O248" s="65">
        <f t="shared" si="30"/>
        <v>0</v>
      </c>
      <c r="P248" s="38">
        <f t="shared" si="31"/>
        <v>0</v>
      </c>
      <c r="R248" s="39">
        <f t="shared" si="32"/>
        <v>0</v>
      </c>
    </row>
    <row r="249" spans="1:18" x14ac:dyDescent="0.25">
      <c r="A249" s="36">
        <v>10208</v>
      </c>
      <c r="B249" s="37">
        <v>4</v>
      </c>
      <c r="C249" s="36" t="s">
        <v>556</v>
      </c>
      <c r="D249" s="59">
        <f>VLOOKUP($A249,INDICADORES!$A$5:$AB$350,D$19)</f>
        <v>0</v>
      </c>
      <c r="E249" s="59">
        <f>IF(A249=5201,0,VLOOKUP($A249,INDICADORES!$A$5:$AB$350,E$19))</f>
        <v>0.98906844106463876</v>
      </c>
      <c r="F249" s="59">
        <f>IF(A249=5201,0,VLOOKUP($A249,INDICADORES!$A$5:$AB$350,F$19))</f>
        <v>8.2183643226270114E-2</v>
      </c>
      <c r="G249" s="59">
        <f>VLOOKUP($A249,INDICADORES!$A$5:$AB$350,G$19)</f>
        <v>1</v>
      </c>
      <c r="H249" s="59">
        <f>VLOOKUP($A249,INDICADORES!$A$5:$AB$350,H$19)</f>
        <v>0.85540000000000005</v>
      </c>
      <c r="I249" s="59">
        <f>VLOOKUP($A249,INDICADORES!$A$5:$AB$350,I$19)</f>
        <v>1</v>
      </c>
      <c r="J249" s="59">
        <f>VLOOKUP($A249,INDICADORES!$A$5:$AB$350,J$19)</f>
        <v>0.75</v>
      </c>
      <c r="K249" s="59">
        <f t="shared" si="27"/>
        <v>0</v>
      </c>
      <c r="L249" s="37">
        <f t="shared" si="33"/>
        <v>84</v>
      </c>
      <c r="M249" s="37">
        <f t="shared" si="28"/>
        <v>48</v>
      </c>
      <c r="N249" s="64">
        <f t="shared" si="29"/>
        <v>0</v>
      </c>
      <c r="O249" s="65">
        <f t="shared" si="30"/>
        <v>0</v>
      </c>
      <c r="P249" s="38">
        <f t="shared" si="31"/>
        <v>0</v>
      </c>
      <c r="R249" s="39">
        <f t="shared" si="32"/>
        <v>0</v>
      </c>
    </row>
    <row r="250" spans="1:18" x14ac:dyDescent="0.25">
      <c r="A250" s="36">
        <v>10210</v>
      </c>
      <c r="B250" s="37">
        <v>4</v>
      </c>
      <c r="C250" s="36" t="s">
        <v>558</v>
      </c>
      <c r="D250" s="59">
        <f>VLOOKUP($A250,INDICADORES!$A$5:$AB$350,D$19)</f>
        <v>0</v>
      </c>
      <c r="E250" s="59">
        <f>IF(A250=5201,0,VLOOKUP($A250,INDICADORES!$A$5:$AB$350,E$19))</f>
        <v>0.90576652601969054</v>
      </c>
      <c r="F250" s="59">
        <f>IF(A250=5201,0,VLOOKUP($A250,INDICADORES!$A$5:$AB$350,F$19))</f>
        <v>2.8355896736588816E-2</v>
      </c>
      <c r="G250" s="59">
        <f>VLOOKUP($A250,INDICADORES!$A$5:$AB$350,G$19)</f>
        <v>1</v>
      </c>
      <c r="H250" s="59">
        <f>VLOOKUP($A250,INDICADORES!$A$5:$AB$350,H$19)</f>
        <v>0.75290000000000001</v>
      </c>
      <c r="I250" s="59">
        <f>VLOOKUP($A250,INDICADORES!$A$5:$AB$350,I$19)</f>
        <v>1</v>
      </c>
      <c r="J250" s="59">
        <f>VLOOKUP($A250,INDICADORES!$A$5:$AB$350,J$19)</f>
        <v>1</v>
      </c>
      <c r="K250" s="59">
        <f t="shared" si="27"/>
        <v>0</v>
      </c>
      <c r="L250" s="37">
        <f t="shared" si="33"/>
        <v>84</v>
      </c>
      <c r="M250" s="37">
        <f t="shared" si="28"/>
        <v>48</v>
      </c>
      <c r="N250" s="64">
        <f t="shared" si="29"/>
        <v>0</v>
      </c>
      <c r="O250" s="65">
        <f t="shared" si="30"/>
        <v>0</v>
      </c>
      <c r="P250" s="38">
        <f t="shared" si="31"/>
        <v>0</v>
      </c>
      <c r="R250" s="39">
        <f t="shared" si="32"/>
        <v>0</v>
      </c>
    </row>
    <row r="251" spans="1:18" x14ac:dyDescent="0.25">
      <c r="A251" s="36">
        <v>10307</v>
      </c>
      <c r="B251" s="37">
        <v>4</v>
      </c>
      <c r="C251" s="36" t="s">
        <v>565</v>
      </c>
      <c r="D251" s="59">
        <f>VLOOKUP($A251,INDICADORES!$A$5:$AB$350,D$19)</f>
        <v>0</v>
      </c>
      <c r="E251" s="59">
        <f>IF(A251=5201,0,VLOOKUP($A251,INDICADORES!$A$5:$AB$350,E$19))</f>
        <v>0</v>
      </c>
      <c r="F251" s="59">
        <f>IF(A251=5201,0,VLOOKUP($A251,INDICADORES!$A$5:$AB$350,F$19))</f>
        <v>9.1435561415667568E-2</v>
      </c>
      <c r="G251" s="59">
        <f>VLOOKUP($A251,INDICADORES!$A$5:$AB$350,G$19)</f>
        <v>1</v>
      </c>
      <c r="H251" s="59">
        <f>VLOOKUP($A251,INDICADORES!$A$5:$AB$350,H$19)</f>
        <v>0.53490000000000004</v>
      </c>
      <c r="I251" s="59">
        <f>VLOOKUP($A251,INDICADORES!$A$5:$AB$350,I$19)</f>
        <v>1</v>
      </c>
      <c r="J251" s="59">
        <f>VLOOKUP($A251,INDICADORES!$A$5:$AB$350,J$19)</f>
        <v>0.79730000000000001</v>
      </c>
      <c r="K251" s="59">
        <f t="shared" si="27"/>
        <v>0</v>
      </c>
      <c r="L251" s="37">
        <f t="shared" si="33"/>
        <v>84</v>
      </c>
      <c r="M251" s="37">
        <f t="shared" si="28"/>
        <v>48</v>
      </c>
      <c r="N251" s="64">
        <f t="shared" si="29"/>
        <v>0</v>
      </c>
      <c r="O251" s="65">
        <f t="shared" si="30"/>
        <v>0</v>
      </c>
      <c r="P251" s="38">
        <f t="shared" si="31"/>
        <v>0</v>
      </c>
      <c r="R251" s="39">
        <f t="shared" si="32"/>
        <v>0</v>
      </c>
    </row>
    <row r="252" spans="1:18" x14ac:dyDescent="0.25">
      <c r="A252" s="36">
        <v>13203</v>
      </c>
      <c r="B252" s="37">
        <v>4</v>
      </c>
      <c r="C252" s="36" t="s">
        <v>622</v>
      </c>
      <c r="D252" s="59">
        <f>VLOOKUP($A252,INDICADORES!$A$5:$AB$350,D$19)</f>
        <v>0</v>
      </c>
      <c r="E252" s="59">
        <f>IF(A252=5201,0,VLOOKUP($A252,INDICADORES!$A$5:$AB$350,E$19))</f>
        <v>0.73365853658536584</v>
      </c>
      <c r="F252" s="59">
        <f>IF(A252=5201,0,VLOOKUP($A252,INDICADORES!$A$5:$AB$350,F$19))</f>
        <v>8.8563261520177627E-2</v>
      </c>
      <c r="G252" s="59">
        <f>VLOOKUP($A252,INDICADORES!$A$5:$AB$350,G$19)</f>
        <v>1</v>
      </c>
      <c r="H252" s="59">
        <f>VLOOKUP($A252,INDICADORES!$A$5:$AB$350,H$19)</f>
        <v>0.73780000000000001</v>
      </c>
      <c r="I252" s="59">
        <f>VLOOKUP($A252,INDICADORES!$A$5:$AB$350,I$19)</f>
        <v>0.99822660324053181</v>
      </c>
      <c r="J252" s="59">
        <f>VLOOKUP($A252,INDICADORES!$A$5:$AB$350,J$19)</f>
        <v>0.73480000000000001</v>
      </c>
      <c r="K252" s="59">
        <f t="shared" si="27"/>
        <v>0</v>
      </c>
      <c r="L252" s="37">
        <f t="shared" si="33"/>
        <v>84</v>
      </c>
      <c r="M252" s="37">
        <f t="shared" si="28"/>
        <v>48</v>
      </c>
      <c r="N252" s="64">
        <f t="shared" si="29"/>
        <v>0</v>
      </c>
      <c r="O252" s="65">
        <f t="shared" si="30"/>
        <v>0</v>
      </c>
      <c r="P252" s="38">
        <f t="shared" si="31"/>
        <v>0</v>
      </c>
      <c r="R252" s="39">
        <f t="shared" si="32"/>
        <v>0</v>
      </c>
    </row>
    <row r="253" spans="1:18" x14ac:dyDescent="0.25">
      <c r="A253" s="36">
        <v>13303</v>
      </c>
      <c r="B253" s="37">
        <v>4</v>
      </c>
      <c r="C253" s="36" t="s">
        <v>625</v>
      </c>
      <c r="D253" s="59">
        <f>VLOOKUP($A253,INDICADORES!$A$5:$AB$350,D$19)</f>
        <v>0</v>
      </c>
      <c r="E253" s="59">
        <f>IF(A253=5201,0,VLOOKUP($A253,INDICADORES!$A$5:$AB$350,E$19))</f>
        <v>0.96706586826347307</v>
      </c>
      <c r="F253" s="59">
        <f>IF(A253=5201,0,VLOOKUP($A253,INDICADORES!$A$5:$AB$350,F$19))</f>
        <v>0.10413705648312899</v>
      </c>
      <c r="G253" s="59">
        <f>VLOOKUP($A253,INDICADORES!$A$5:$AB$350,G$19)</f>
        <v>1</v>
      </c>
      <c r="H253" s="59">
        <f>VLOOKUP($A253,INDICADORES!$A$5:$AB$350,H$19)</f>
        <v>0.55179999999999996</v>
      </c>
      <c r="I253" s="59">
        <f>VLOOKUP($A253,INDICADORES!$A$5:$AB$350,I$19)</f>
        <v>1</v>
      </c>
      <c r="J253" s="59">
        <f>VLOOKUP($A253,INDICADORES!$A$5:$AB$350,J$19)</f>
        <v>0.93222499999999997</v>
      </c>
      <c r="K253" s="59">
        <f t="shared" si="27"/>
        <v>0</v>
      </c>
      <c r="L253" s="37">
        <f t="shared" si="33"/>
        <v>84</v>
      </c>
      <c r="M253" s="37">
        <f t="shared" si="28"/>
        <v>48</v>
      </c>
      <c r="N253" s="64">
        <f t="shared" si="29"/>
        <v>0</v>
      </c>
      <c r="O253" s="65">
        <f t="shared" si="30"/>
        <v>0</v>
      </c>
      <c r="P253" s="38">
        <f t="shared" si="31"/>
        <v>0</v>
      </c>
      <c r="R253" s="39">
        <f t="shared" si="32"/>
        <v>0</v>
      </c>
    </row>
    <row r="254" spans="1:18" x14ac:dyDescent="0.25">
      <c r="A254" s="36">
        <v>13502</v>
      </c>
      <c r="B254" s="37">
        <v>4</v>
      </c>
      <c r="C254" s="36" t="s">
        <v>631</v>
      </c>
      <c r="D254" s="59">
        <f>VLOOKUP($A254,INDICADORES!$A$5:$AB$350,D$19)</f>
        <v>0</v>
      </c>
      <c r="E254" s="59">
        <f>IF(A254=5201,0,VLOOKUP($A254,INDICADORES!$A$5:$AB$350,E$19))</f>
        <v>0</v>
      </c>
      <c r="F254" s="59">
        <f>IF(A254=5201,0,VLOOKUP($A254,INDICADORES!$A$5:$AB$350,F$19))</f>
        <v>1</v>
      </c>
      <c r="G254" s="59">
        <f>VLOOKUP($A254,INDICADORES!$A$5:$AB$350,G$19)</f>
        <v>1</v>
      </c>
      <c r="H254" s="59">
        <f>VLOOKUP($A254,INDICADORES!$A$5:$AB$350,H$19)</f>
        <v>0.89849999999999997</v>
      </c>
      <c r="I254" s="59">
        <f>VLOOKUP($A254,INDICADORES!$A$5:$AB$350,I$19)</f>
        <v>1</v>
      </c>
      <c r="J254" s="59">
        <f>VLOOKUP($A254,INDICADORES!$A$5:$AB$350,J$19)</f>
        <v>0.15740000000000001</v>
      </c>
      <c r="K254" s="59">
        <f t="shared" si="27"/>
        <v>0</v>
      </c>
      <c r="L254" s="37">
        <f t="shared" si="33"/>
        <v>84</v>
      </c>
      <c r="M254" s="37">
        <f t="shared" si="28"/>
        <v>48</v>
      </c>
      <c r="N254" s="64">
        <f t="shared" si="29"/>
        <v>0</v>
      </c>
      <c r="O254" s="65">
        <f t="shared" si="30"/>
        <v>0</v>
      </c>
      <c r="P254" s="38">
        <f t="shared" si="31"/>
        <v>0</v>
      </c>
      <c r="R254" s="39">
        <f t="shared" si="32"/>
        <v>0</v>
      </c>
    </row>
    <row r="255" spans="1:18" x14ac:dyDescent="0.25">
      <c r="A255" s="36">
        <v>14105</v>
      </c>
      <c r="B255" s="37">
        <v>4</v>
      </c>
      <c r="C255" s="36" t="s">
        <v>650</v>
      </c>
      <c r="D255" s="59">
        <f>VLOOKUP($A255,INDICADORES!$A$5:$AB$350,D$19)</f>
        <v>0</v>
      </c>
      <c r="E255" s="59">
        <f>IF(A255=5201,0,VLOOKUP($A255,INDICADORES!$A$5:$AB$350,E$19))</f>
        <v>0.74885844748858443</v>
      </c>
      <c r="F255" s="59">
        <f>IF(A255=5201,0,VLOOKUP($A255,INDICADORES!$A$5:$AB$350,F$19))</f>
        <v>5.3570854624600379E-2</v>
      </c>
      <c r="G255" s="59">
        <f>VLOOKUP($A255,INDICADORES!$A$5:$AB$350,G$19)</f>
        <v>1</v>
      </c>
      <c r="H255" s="59">
        <f>VLOOKUP($A255,INDICADORES!$A$5:$AB$350,H$19)</f>
        <v>0.72889999999999999</v>
      </c>
      <c r="I255" s="59">
        <f>VLOOKUP($A255,INDICADORES!$A$5:$AB$350,I$19)</f>
        <v>1</v>
      </c>
      <c r="J255" s="59">
        <f>VLOOKUP($A255,INDICADORES!$A$5:$AB$350,J$19)</f>
        <v>0.75</v>
      </c>
      <c r="K255" s="59">
        <f t="shared" si="27"/>
        <v>0</v>
      </c>
      <c r="L255" s="37">
        <f t="shared" si="33"/>
        <v>84</v>
      </c>
      <c r="M255" s="37">
        <f t="shared" si="28"/>
        <v>48</v>
      </c>
      <c r="N255" s="64">
        <f t="shared" si="29"/>
        <v>0</v>
      </c>
      <c r="O255" s="65">
        <f t="shared" si="30"/>
        <v>0</v>
      </c>
      <c r="P255" s="38">
        <f t="shared" si="31"/>
        <v>0</v>
      </c>
      <c r="R255" s="39">
        <f t="shared" si="32"/>
        <v>0</v>
      </c>
    </row>
    <row r="256" spans="1:18" ht="15.75" thickBot="1" x14ac:dyDescent="0.3">
      <c r="A256" s="67">
        <v>14106</v>
      </c>
      <c r="B256" s="68">
        <v>4</v>
      </c>
      <c r="C256" s="67" t="s">
        <v>651</v>
      </c>
      <c r="D256" s="69">
        <f>VLOOKUP($A256,INDICADORES!$A$5:$AB$350,D$19)</f>
        <v>0</v>
      </c>
      <c r="E256" s="69">
        <f>IF(A256=5201,0,VLOOKUP($A256,INDICADORES!$A$5:$AB$350,E$19))</f>
        <v>0.69831730769230771</v>
      </c>
      <c r="F256" s="69">
        <f>IF(A256=5201,0,VLOOKUP($A256,INDICADORES!$A$5:$AB$350,F$19))</f>
        <v>5.5545640603494394E-2</v>
      </c>
      <c r="G256" s="69">
        <f>VLOOKUP($A256,INDICADORES!$A$5:$AB$350,G$19)</f>
        <v>1</v>
      </c>
      <c r="H256" s="69">
        <f>VLOOKUP($A256,INDICADORES!$A$5:$AB$350,H$19)</f>
        <v>0.76919999999999999</v>
      </c>
      <c r="I256" s="69">
        <f>VLOOKUP($A256,INDICADORES!$A$5:$AB$350,I$19)</f>
        <v>1</v>
      </c>
      <c r="J256" s="69">
        <f>VLOOKUP($A256,INDICADORES!$A$5:$AB$350,J$19)</f>
        <v>1</v>
      </c>
      <c r="K256" s="69">
        <f t="shared" si="27"/>
        <v>0</v>
      </c>
      <c r="L256" s="68">
        <f t="shared" si="33"/>
        <v>84</v>
      </c>
      <c r="M256" s="68">
        <f t="shared" si="28"/>
        <v>48</v>
      </c>
      <c r="N256" s="69">
        <f t="shared" si="29"/>
        <v>0</v>
      </c>
      <c r="O256" s="70">
        <f t="shared" si="30"/>
        <v>0</v>
      </c>
      <c r="P256" s="71">
        <f t="shared" si="31"/>
        <v>0</v>
      </c>
      <c r="Q256" s="67"/>
      <c r="R256" s="39">
        <f t="shared" si="32"/>
        <v>0</v>
      </c>
    </row>
    <row r="257" spans="1:18" x14ac:dyDescent="0.25">
      <c r="A257" s="36">
        <v>5201</v>
      </c>
      <c r="B257" s="37">
        <v>5</v>
      </c>
      <c r="C257" s="36" t="s">
        <v>382</v>
      </c>
      <c r="D257" s="59">
        <f>VLOOKUP($A257,INDICADORES!$A$5:$AB$350,D$19)</f>
        <v>1</v>
      </c>
      <c r="E257" s="59">
        <f>IF(A257=5201,0,VLOOKUP($A257,INDICADORES!$A$5:$AB$350,E$19))</f>
        <v>0</v>
      </c>
      <c r="F257" s="59">
        <f>IF(A257=5201,0,VLOOKUP($A257,INDICADORES!$A$5:$AB$350,F$19))</f>
        <v>0</v>
      </c>
      <c r="G257" s="59">
        <f>VLOOKUP($A257,INDICADORES!$A$5:$AB$350,G$19)</f>
        <v>1</v>
      </c>
      <c r="H257" s="59">
        <f>VLOOKUP($A257,INDICADORES!$A$5:$AB$350,H$19)</f>
        <v>0.87379999999999991</v>
      </c>
      <c r="I257" s="59">
        <f>VLOOKUP($A257,INDICADORES!$A$5:$AB$350,I$19)</f>
        <v>1</v>
      </c>
      <c r="J257" s="59">
        <f>VLOOKUP($A257,INDICADORES!$A$5:$AB$350,J$19)</f>
        <v>0.98412499999999992</v>
      </c>
      <c r="K257" s="59">
        <f t="shared" si="27"/>
        <v>0.94713875000000003</v>
      </c>
      <c r="L257" s="37">
        <f t="shared" ref="L257:L288" si="34">RANK(K257,$K$257:$K$365,0)</f>
        <v>1</v>
      </c>
      <c r="M257" s="37">
        <f t="shared" si="28"/>
        <v>55</v>
      </c>
      <c r="N257" s="64">
        <f t="shared" si="29"/>
        <v>0.94713875000000003</v>
      </c>
      <c r="O257" s="65">
        <f t="shared" si="30"/>
        <v>2.3919381407672462E-2</v>
      </c>
      <c r="P257" s="38">
        <f t="shared" si="31"/>
        <v>124583548</v>
      </c>
      <c r="R257" s="39">
        <f>+P257-1</f>
        <v>124583547</v>
      </c>
    </row>
    <row r="258" spans="1:18" x14ac:dyDescent="0.25">
      <c r="A258" s="36">
        <v>6204</v>
      </c>
      <c r="B258" s="37">
        <v>5</v>
      </c>
      <c r="C258" s="36" t="s">
        <v>444</v>
      </c>
      <c r="D258" s="59">
        <f>VLOOKUP($A258,INDICADORES!$A$5:$AB$350,D$19)</f>
        <v>1</v>
      </c>
      <c r="E258" s="59">
        <f>IF(A258=5201,0,VLOOKUP($A258,INDICADORES!$A$5:$AB$350,E$19))</f>
        <v>1</v>
      </c>
      <c r="F258" s="59">
        <f>IF(A258=5201,0,VLOOKUP($A258,INDICADORES!$A$5:$AB$350,F$19))</f>
        <v>0.30334694681951485</v>
      </c>
      <c r="G258" s="59">
        <f>VLOOKUP($A258,INDICADORES!$A$5:$AB$350,G$19)</f>
        <v>1</v>
      </c>
      <c r="H258" s="59">
        <f>VLOOKUP($A258,INDICADORES!$A$5:$AB$350,H$19)</f>
        <v>0.78879999999999995</v>
      </c>
      <c r="I258" s="59">
        <f>VLOOKUP($A258,INDICADORES!$A$5:$AB$350,I$19)</f>
        <v>1</v>
      </c>
      <c r="J258" s="59">
        <f>VLOOKUP($A258,INDICADORES!$A$5:$AB$350,J$19)</f>
        <v>1</v>
      </c>
      <c r="K258" s="59">
        <f t="shared" si="27"/>
        <v>0.79415673670487874</v>
      </c>
      <c r="L258" s="37">
        <f t="shared" si="34"/>
        <v>2</v>
      </c>
      <c r="M258" s="37">
        <f t="shared" si="28"/>
        <v>55</v>
      </c>
      <c r="N258" s="64">
        <f t="shared" si="29"/>
        <v>0.79415673670487874</v>
      </c>
      <c r="O258" s="65">
        <f t="shared" si="30"/>
        <v>2.0055918821520614E-2</v>
      </c>
      <c r="P258" s="38">
        <f t="shared" si="31"/>
        <v>104460792</v>
      </c>
      <c r="R258" s="39">
        <f t="shared" si="32"/>
        <v>104460792</v>
      </c>
    </row>
    <row r="259" spans="1:18" x14ac:dyDescent="0.25">
      <c r="A259" s="36">
        <v>16305</v>
      </c>
      <c r="B259" s="37">
        <v>5</v>
      </c>
      <c r="C259" s="36" t="s">
        <v>675</v>
      </c>
      <c r="D259" s="64">
        <f>VLOOKUP($A259,INDICADORES!$A$5:$AB$350,D$19)</f>
        <v>1</v>
      </c>
      <c r="E259" s="64">
        <f>IF(A259=5201,0,VLOOKUP($A259,INDICADORES!$A$5:$AB$350,E$19))</f>
        <v>1</v>
      </c>
      <c r="F259" s="64">
        <f>IF(A259=5201,0,VLOOKUP($A259,INDICADORES!$A$5:$AB$350,F$19))</f>
        <v>0.162015999522688</v>
      </c>
      <c r="G259" s="64">
        <f>VLOOKUP($A259,INDICADORES!$A$5:$AB$350,G$19)</f>
        <v>1</v>
      </c>
      <c r="H259" s="64">
        <f>VLOOKUP($A259,INDICADORES!$A$5:$AB$350,H$19)</f>
        <v>0.87060000000000004</v>
      </c>
      <c r="I259" s="64">
        <f>VLOOKUP($A259,INDICADORES!$A$5:$AB$350,I$19)</f>
        <v>1</v>
      </c>
      <c r="J259" s="64">
        <f>VLOOKUP($A259,INDICADORES!$A$5:$AB$350,J$19)</f>
        <v>1</v>
      </c>
      <c r="K259" s="59">
        <f t="shared" si="27"/>
        <v>0.77109399988067207</v>
      </c>
      <c r="L259" s="37">
        <f t="shared" si="34"/>
        <v>3</v>
      </c>
      <c r="M259" s="37">
        <f t="shared" si="28"/>
        <v>55</v>
      </c>
      <c r="N259" s="64">
        <f t="shared" si="29"/>
        <v>0.77109399988067207</v>
      </c>
      <c r="O259" s="65">
        <f t="shared" si="30"/>
        <v>1.9473484201035528E-2</v>
      </c>
      <c r="P259" s="38">
        <f t="shared" si="31"/>
        <v>101427195</v>
      </c>
      <c r="R259" s="39">
        <f t="shared" si="32"/>
        <v>101427195</v>
      </c>
    </row>
    <row r="260" spans="1:18" x14ac:dyDescent="0.25">
      <c r="A260" s="36">
        <v>6203</v>
      </c>
      <c r="B260" s="37">
        <v>5</v>
      </c>
      <c r="C260" s="36" t="s">
        <v>431</v>
      </c>
      <c r="D260" s="59">
        <f>VLOOKUP($A260,INDICADORES!$A$5:$AB$350,D$19)</f>
        <v>1</v>
      </c>
      <c r="E260" s="59">
        <f>IF(A260=5201,0,VLOOKUP($A260,INDICADORES!$A$5:$AB$350,E$19))</f>
        <v>0.97254004576659037</v>
      </c>
      <c r="F260" s="59">
        <f>IF(A260=5201,0,VLOOKUP($A260,INDICADORES!$A$5:$AB$350,F$19))</f>
        <v>0.11141424315354737</v>
      </c>
      <c r="G260" s="59">
        <f>VLOOKUP($A260,INDICADORES!$A$5:$AB$350,G$19)</f>
        <v>1</v>
      </c>
      <c r="H260" s="59">
        <f>VLOOKUP($A260,INDICADORES!$A$5:$AB$350,H$19)</f>
        <v>0.92549999999999999</v>
      </c>
      <c r="I260" s="59">
        <f>VLOOKUP($A260,INDICADORES!$A$5:$AB$350,I$19)</f>
        <v>1</v>
      </c>
      <c r="J260" s="59">
        <f>VLOOKUP($A260,INDICADORES!$A$5:$AB$350,J$19)</f>
        <v>1</v>
      </c>
      <c r="K260" s="59">
        <f t="shared" si="27"/>
        <v>0.75706757680669357</v>
      </c>
      <c r="L260" s="37">
        <f t="shared" si="34"/>
        <v>4</v>
      </c>
      <c r="M260" s="37">
        <f t="shared" si="28"/>
        <v>55</v>
      </c>
      <c r="N260" s="64">
        <f t="shared" si="29"/>
        <v>0.75706757680669357</v>
      </c>
      <c r="O260" s="65">
        <f t="shared" si="30"/>
        <v>1.9119255886238071E-2</v>
      </c>
      <c r="P260" s="38">
        <f t="shared" si="31"/>
        <v>99582205</v>
      </c>
      <c r="R260" s="39">
        <f t="shared" si="32"/>
        <v>99582205</v>
      </c>
    </row>
    <row r="261" spans="1:18" x14ac:dyDescent="0.25">
      <c r="A261" s="36">
        <v>12402</v>
      </c>
      <c r="B261" s="37">
        <v>5</v>
      </c>
      <c r="C261" s="36" t="s">
        <v>589</v>
      </c>
      <c r="D261" s="59">
        <f>VLOOKUP($A261,INDICADORES!$A$5:$AB$350,D$19)</f>
        <v>1</v>
      </c>
      <c r="E261" s="59">
        <f>IF(A261=5201,0,VLOOKUP($A261,INDICADORES!$A$5:$AB$350,E$19))</f>
        <v>1</v>
      </c>
      <c r="F261" s="59">
        <f>IF(A261=5201,0,VLOOKUP($A261,INDICADORES!$A$5:$AB$350,F$19))</f>
        <v>3.5855369069658534E-2</v>
      </c>
      <c r="G261" s="59">
        <f>VLOOKUP($A261,INDICADORES!$A$5:$AB$350,G$19)</f>
        <v>1</v>
      </c>
      <c r="H261" s="59">
        <f>VLOOKUP($A261,INDICADORES!$A$5:$AB$350,H$19)</f>
        <v>0.98180000000000012</v>
      </c>
      <c r="I261" s="59">
        <f>VLOOKUP($A261,INDICADORES!$A$5:$AB$350,I$19)</f>
        <v>1</v>
      </c>
      <c r="J261" s="59">
        <f>VLOOKUP($A261,INDICADORES!$A$5:$AB$350,J$19)</f>
        <v>0.89582499999999998</v>
      </c>
      <c r="K261" s="59">
        <f t="shared" si="27"/>
        <v>0.75102509226741465</v>
      </c>
      <c r="L261" s="37">
        <f t="shared" si="34"/>
        <v>5</v>
      </c>
      <c r="M261" s="37">
        <f t="shared" si="28"/>
        <v>55</v>
      </c>
      <c r="N261" s="64">
        <f t="shared" si="29"/>
        <v>0.75102509226741465</v>
      </c>
      <c r="O261" s="65">
        <f t="shared" si="30"/>
        <v>1.8966656816307739E-2</v>
      </c>
      <c r="P261" s="38">
        <f t="shared" si="31"/>
        <v>98787396</v>
      </c>
      <c r="R261" s="39">
        <f t="shared" si="32"/>
        <v>98787396</v>
      </c>
    </row>
    <row r="262" spans="1:18" x14ac:dyDescent="0.25">
      <c r="A262" s="36">
        <v>8312</v>
      </c>
      <c r="B262" s="37">
        <v>5</v>
      </c>
      <c r="C262" s="36" t="s">
        <v>503</v>
      </c>
      <c r="D262" s="59">
        <f>VLOOKUP($A262,INDICADORES!$A$5:$AB$350,D$19)</f>
        <v>1</v>
      </c>
      <c r="E262" s="59">
        <f>IF(A262=5201,0,VLOOKUP($A262,INDICADORES!$A$5:$AB$350,E$19))</f>
        <v>0.98664122137404575</v>
      </c>
      <c r="F262" s="59">
        <f>IF(A262=5201,0,VLOOKUP($A262,INDICADORES!$A$5:$AB$350,F$19))</f>
        <v>6.6380604794638393E-2</v>
      </c>
      <c r="G262" s="59">
        <f>VLOOKUP($A262,INDICADORES!$A$5:$AB$350,G$19)</f>
        <v>1</v>
      </c>
      <c r="H262" s="59">
        <f>VLOOKUP($A262,INDICADORES!$A$5:$AB$350,H$19)</f>
        <v>0.91099999999999992</v>
      </c>
      <c r="I262" s="59">
        <f>VLOOKUP($A262,INDICADORES!$A$5:$AB$350,I$19)</f>
        <v>1</v>
      </c>
      <c r="J262" s="59">
        <f>VLOOKUP($A262,INDICADORES!$A$5:$AB$350,J$19)</f>
        <v>1</v>
      </c>
      <c r="K262" s="59">
        <f t="shared" si="27"/>
        <v>0.74856957867957563</v>
      </c>
      <c r="L262" s="37">
        <f t="shared" si="34"/>
        <v>6</v>
      </c>
      <c r="M262" s="37">
        <f t="shared" si="28"/>
        <v>55</v>
      </c>
      <c r="N262" s="64">
        <f t="shared" si="29"/>
        <v>0.74856957867957563</v>
      </c>
      <c r="O262" s="65">
        <f t="shared" si="30"/>
        <v>1.8904644396206413E-2</v>
      </c>
      <c r="P262" s="38">
        <f t="shared" si="31"/>
        <v>98464406</v>
      </c>
      <c r="R262" s="39">
        <f t="shared" si="32"/>
        <v>98464406</v>
      </c>
    </row>
    <row r="263" spans="1:18" x14ac:dyDescent="0.25">
      <c r="A263" s="36">
        <v>7403</v>
      </c>
      <c r="B263" s="37">
        <v>5</v>
      </c>
      <c r="C263" s="36" t="s">
        <v>469</v>
      </c>
      <c r="D263" s="59">
        <f>VLOOKUP($A263,INDICADORES!$A$5:$AB$350,D$19)</f>
        <v>1</v>
      </c>
      <c r="E263" s="59">
        <f>IF(A263=5201,0,VLOOKUP($A263,INDICADORES!$A$5:$AB$350,E$19))</f>
        <v>0.99856115107913668</v>
      </c>
      <c r="F263" s="59">
        <f>IF(A263=5201,0,VLOOKUP($A263,INDICADORES!$A$5:$AB$350,F$19))</f>
        <v>6.4128506863984011E-2</v>
      </c>
      <c r="G263" s="59">
        <f>VLOOKUP($A263,INDICADORES!$A$5:$AB$350,G$19)</f>
        <v>1</v>
      </c>
      <c r="H263" s="59">
        <f>VLOOKUP($A263,INDICADORES!$A$5:$AB$350,H$19)</f>
        <v>0.88209999999999988</v>
      </c>
      <c r="I263" s="59">
        <f>VLOOKUP($A263,INDICADORES!$A$5:$AB$350,I$19)</f>
        <v>1</v>
      </c>
      <c r="J263" s="59">
        <f>VLOOKUP($A263,INDICADORES!$A$5:$AB$350,J$19)</f>
        <v>1</v>
      </c>
      <c r="K263" s="59">
        <f t="shared" si="27"/>
        <v>0.74784352959369393</v>
      </c>
      <c r="L263" s="37">
        <f t="shared" si="34"/>
        <v>7</v>
      </c>
      <c r="M263" s="37">
        <f t="shared" si="28"/>
        <v>55</v>
      </c>
      <c r="N263" s="64">
        <f t="shared" si="29"/>
        <v>0.74784352959369393</v>
      </c>
      <c r="O263" s="65">
        <f t="shared" si="30"/>
        <v>1.8886308492405735E-2</v>
      </c>
      <c r="P263" s="38">
        <f t="shared" si="31"/>
        <v>98368903</v>
      </c>
      <c r="R263" s="39">
        <f t="shared" si="32"/>
        <v>98368903</v>
      </c>
    </row>
    <row r="264" spans="1:18" x14ac:dyDescent="0.25">
      <c r="A264" s="36">
        <v>16205</v>
      </c>
      <c r="B264" s="37">
        <v>5</v>
      </c>
      <c r="C264" s="36" t="s">
        <v>669</v>
      </c>
      <c r="D264" s="59">
        <f>VLOOKUP($A264,INDICADORES!$A$5:$AB$350,D$19)</f>
        <v>1</v>
      </c>
      <c r="E264" s="59">
        <f>IF(A264=5201,0,VLOOKUP($A264,INDICADORES!$A$5:$AB$350,E$19))</f>
        <v>0.9756838905775076</v>
      </c>
      <c r="F264" s="59">
        <f>IF(A264=5201,0,VLOOKUP($A264,INDICADORES!$A$5:$AB$350,F$19))</f>
        <v>3.2237350073822307E-2</v>
      </c>
      <c r="G264" s="59">
        <f>VLOOKUP($A264,INDICADORES!$A$5:$AB$350,G$19)</f>
        <v>1</v>
      </c>
      <c r="H264" s="59">
        <f>VLOOKUP($A264,INDICADORES!$A$5:$AB$350,H$19)</f>
        <v>0.97629999999999995</v>
      </c>
      <c r="I264" s="59">
        <f>VLOOKUP($A264,INDICADORES!$A$5:$AB$350,I$19)</f>
        <v>1</v>
      </c>
      <c r="J264" s="59">
        <f>VLOOKUP($A264,INDICADORES!$A$5:$AB$350,J$19)</f>
        <v>1</v>
      </c>
      <c r="K264" s="59">
        <f t="shared" si="27"/>
        <v>0.74599369922058334</v>
      </c>
      <c r="L264" s="37">
        <f t="shared" si="34"/>
        <v>8</v>
      </c>
      <c r="M264" s="37">
        <f t="shared" si="28"/>
        <v>55</v>
      </c>
      <c r="N264" s="64">
        <f t="shared" si="29"/>
        <v>0.74599369922058334</v>
      </c>
      <c r="O264" s="65">
        <f t="shared" si="30"/>
        <v>1.8839592213260859E-2</v>
      </c>
      <c r="P264" s="38">
        <f t="shared" si="31"/>
        <v>98125583</v>
      </c>
      <c r="R264" s="39">
        <f t="shared" si="32"/>
        <v>98125583</v>
      </c>
    </row>
    <row r="265" spans="1:18" x14ac:dyDescent="0.25">
      <c r="A265" s="36">
        <v>7105</v>
      </c>
      <c r="B265" s="37">
        <v>5</v>
      </c>
      <c r="C265" s="36" t="s">
        <v>449</v>
      </c>
      <c r="D265" s="59">
        <f>VLOOKUP($A265,INDICADORES!$A$5:$AB$350,D$19)</f>
        <v>1</v>
      </c>
      <c r="E265" s="59">
        <f>IF(A265=5201,0,VLOOKUP($A265,INDICADORES!$A$5:$AB$350,E$19))</f>
        <v>0.92696952271420352</v>
      </c>
      <c r="F265" s="59">
        <f>IF(A265=5201,0,VLOOKUP($A265,INDICADORES!$A$5:$AB$350,F$19))</f>
        <v>0.14418186522118928</v>
      </c>
      <c r="G265" s="59">
        <f>VLOOKUP($A265,INDICADORES!$A$5:$AB$350,G$19)</f>
        <v>1</v>
      </c>
      <c r="H265" s="59">
        <f>VLOOKUP($A265,INDICADORES!$A$5:$AB$350,H$19)</f>
        <v>0.88349999999999995</v>
      </c>
      <c r="I265" s="59">
        <f>VLOOKUP($A265,INDICADORES!$A$5:$AB$350,I$19)</f>
        <v>1</v>
      </c>
      <c r="J265" s="59">
        <f>VLOOKUP($A265,INDICADORES!$A$5:$AB$350,J$19)</f>
        <v>1</v>
      </c>
      <c r="K265" s="59">
        <f t="shared" si="27"/>
        <v>0.74300979925526867</v>
      </c>
      <c r="L265" s="37">
        <f t="shared" si="34"/>
        <v>9</v>
      </c>
      <c r="M265" s="37">
        <f t="shared" si="28"/>
        <v>55</v>
      </c>
      <c r="N265" s="64">
        <f t="shared" si="29"/>
        <v>0.74300979925526867</v>
      </c>
      <c r="O265" s="65">
        <f t="shared" si="30"/>
        <v>1.8764235734231041E-2</v>
      </c>
      <c r="P265" s="38">
        <f t="shared" si="31"/>
        <v>97733090</v>
      </c>
      <c r="Q265" s="66"/>
      <c r="R265" s="39">
        <f t="shared" si="32"/>
        <v>97733090</v>
      </c>
    </row>
    <row r="266" spans="1:18" x14ac:dyDescent="0.25">
      <c r="A266" s="36">
        <v>13505</v>
      </c>
      <c r="B266" s="37">
        <v>5</v>
      </c>
      <c r="C266" s="36" t="s">
        <v>634</v>
      </c>
      <c r="D266" s="59">
        <f>VLOOKUP($A266,INDICADORES!$A$5:$AB$350,D$19)</f>
        <v>1</v>
      </c>
      <c r="E266" s="59">
        <f>IF(A266=5201,0,VLOOKUP($A266,INDICADORES!$A$5:$AB$350,E$19))</f>
        <v>0.91428571428571426</v>
      </c>
      <c r="F266" s="59">
        <f>IF(A266=5201,0,VLOOKUP($A266,INDICADORES!$A$5:$AB$350,F$19))</f>
        <v>7.6579832452958491E-2</v>
      </c>
      <c r="G266" s="59">
        <f>VLOOKUP($A266,INDICADORES!$A$5:$AB$350,G$19)</f>
        <v>1</v>
      </c>
      <c r="H266" s="59">
        <f>VLOOKUP($A266,INDICADORES!$A$5:$AB$350,H$19)</f>
        <v>0.98150000000000004</v>
      </c>
      <c r="I266" s="59">
        <f>VLOOKUP($A266,INDICADORES!$A$5:$AB$350,I$19)</f>
        <v>1</v>
      </c>
      <c r="J266" s="59">
        <f>VLOOKUP($A266,INDICADORES!$A$5:$AB$350,J$19)</f>
        <v>1</v>
      </c>
      <c r="K266" s="59">
        <f t="shared" si="27"/>
        <v>0.73636995811323969</v>
      </c>
      <c r="L266" s="37">
        <f t="shared" si="34"/>
        <v>10</v>
      </c>
      <c r="M266" s="37">
        <f t="shared" si="28"/>
        <v>55</v>
      </c>
      <c r="N266" s="64">
        <f t="shared" si="29"/>
        <v>0.73636995811323969</v>
      </c>
      <c r="O266" s="65">
        <f t="shared" si="30"/>
        <v>1.8596550806587075E-2</v>
      </c>
      <c r="P266" s="38">
        <f t="shared" si="31"/>
        <v>96859707</v>
      </c>
      <c r="R266" s="39">
        <f t="shared" si="32"/>
        <v>96859707</v>
      </c>
    </row>
    <row r="267" spans="1:18" x14ac:dyDescent="0.25">
      <c r="A267" s="36">
        <v>11302</v>
      </c>
      <c r="B267" s="37">
        <v>5</v>
      </c>
      <c r="C267" s="36" t="s">
        <v>941</v>
      </c>
      <c r="D267" s="59">
        <f>VLOOKUP($A267,INDICADORES!$A$5:$AB$350,D$19)</f>
        <v>1</v>
      </c>
      <c r="E267" s="59">
        <f>IF(A267=5201,0,VLOOKUP($A267,INDICADORES!$A$5:$AB$350,E$19))</f>
        <v>0.93548387096774188</v>
      </c>
      <c r="F267" s="59">
        <f>IF(A267=5201,0,VLOOKUP($A267,INDICADORES!$A$5:$AB$350,F$19))</f>
        <v>1.4069527061941034E-2</v>
      </c>
      <c r="G267" s="59">
        <f>VLOOKUP($A267,INDICADORES!$A$5:$AB$350,G$19)</f>
        <v>1</v>
      </c>
      <c r="H267" s="59">
        <f>VLOOKUP($A267,INDICADORES!$A$5:$AB$350,H$19)</f>
        <v>1</v>
      </c>
      <c r="I267" s="59">
        <f>VLOOKUP($A267,INDICADORES!$A$5:$AB$350,I$19)</f>
        <v>1</v>
      </c>
      <c r="J267" s="59">
        <f>VLOOKUP($A267,INDICADORES!$A$5:$AB$350,J$19)</f>
        <v>0.97917500000000002</v>
      </c>
      <c r="K267" s="59">
        <f t="shared" si="27"/>
        <v>0.72989548660419501</v>
      </c>
      <c r="L267" s="37">
        <f t="shared" si="34"/>
        <v>11</v>
      </c>
      <c r="M267" s="37">
        <f t="shared" si="28"/>
        <v>55</v>
      </c>
      <c r="N267" s="64">
        <f t="shared" si="29"/>
        <v>0.72989548660419501</v>
      </c>
      <c r="O267" s="65">
        <f t="shared" si="30"/>
        <v>1.8433042182916099E-2</v>
      </c>
      <c r="P267" s="38">
        <f t="shared" si="31"/>
        <v>96008076</v>
      </c>
      <c r="R267" s="39">
        <f t="shared" si="32"/>
        <v>96008076</v>
      </c>
    </row>
    <row r="268" spans="1:18" x14ac:dyDescent="0.25">
      <c r="A268" s="36">
        <v>6309</v>
      </c>
      <c r="B268" s="37">
        <v>5</v>
      </c>
      <c r="C268" s="36" t="s">
        <v>442</v>
      </c>
      <c r="D268" s="59">
        <f>VLOOKUP($A268,INDICADORES!$A$5:$AB$350,D$19)</f>
        <v>1</v>
      </c>
      <c r="E268" s="59">
        <f>IF(A268=5201,0,VLOOKUP($A268,INDICADORES!$A$5:$AB$350,E$19))</f>
        <v>0.96062992125984248</v>
      </c>
      <c r="F268" s="59">
        <f>IF(A268=5201,0,VLOOKUP($A268,INDICADORES!$A$5:$AB$350,F$19))</f>
        <v>9.3275189525423338E-2</v>
      </c>
      <c r="G268" s="59">
        <f>VLOOKUP($A268,INDICADORES!$A$5:$AB$350,G$19)</f>
        <v>1</v>
      </c>
      <c r="H268" s="59">
        <f>VLOOKUP($A268,INDICADORES!$A$5:$AB$350,H$19)</f>
        <v>0.80519999999999992</v>
      </c>
      <c r="I268" s="59">
        <f>VLOOKUP($A268,INDICADORES!$A$5:$AB$350,I$19)</f>
        <v>0.99921073949368633</v>
      </c>
      <c r="J268" s="59">
        <f>VLOOKUP($A268,INDICADORES!$A$5:$AB$350,J$19)</f>
        <v>0.97917500000000002</v>
      </c>
      <c r="K268" s="59">
        <f t="shared" si="27"/>
        <v>0.72923855679698502</v>
      </c>
      <c r="L268" s="37">
        <f t="shared" si="34"/>
        <v>12</v>
      </c>
      <c r="M268" s="37">
        <f t="shared" si="28"/>
        <v>55</v>
      </c>
      <c r="N268" s="64">
        <f t="shared" si="29"/>
        <v>0.72923855679698502</v>
      </c>
      <c r="O268" s="65">
        <f t="shared" si="30"/>
        <v>1.8416451842148469E-2</v>
      </c>
      <c r="P268" s="38">
        <f t="shared" si="31"/>
        <v>95921666</v>
      </c>
      <c r="R268" s="39">
        <f t="shared" si="32"/>
        <v>95921666</v>
      </c>
    </row>
    <row r="269" spans="1:18" x14ac:dyDescent="0.25">
      <c r="A269" s="36">
        <v>9110</v>
      </c>
      <c r="B269" s="37">
        <v>5</v>
      </c>
      <c r="C269" s="36" t="s">
        <v>518</v>
      </c>
      <c r="D269" s="59">
        <f>VLOOKUP($A269,INDICADORES!$A$5:$AB$350,D$19)</f>
        <v>1</v>
      </c>
      <c r="E269" s="59">
        <f>IF(A269=5201,0,VLOOKUP($A269,INDICADORES!$A$5:$AB$350,E$19))</f>
        <v>0.98245614035087714</v>
      </c>
      <c r="F269" s="59">
        <f>IF(A269=5201,0,VLOOKUP($A269,INDICADORES!$A$5:$AB$350,F$19))</f>
        <v>4.1639244669670186E-2</v>
      </c>
      <c r="G269" s="59">
        <f>VLOOKUP($A269,INDICADORES!$A$5:$AB$350,G$19)</f>
        <v>1</v>
      </c>
      <c r="H269" s="59">
        <f>VLOOKUP($A269,INDICADORES!$A$5:$AB$350,H$19)</f>
        <v>0.83299999999999996</v>
      </c>
      <c r="I269" s="59">
        <f>VLOOKUP($A269,INDICADORES!$A$5:$AB$350,I$19)</f>
        <v>1</v>
      </c>
      <c r="J269" s="59">
        <f>VLOOKUP($A269,INDICADORES!$A$5:$AB$350,J$19)</f>
        <v>1</v>
      </c>
      <c r="K269" s="59">
        <f t="shared" si="27"/>
        <v>0.72921946029022466</v>
      </c>
      <c r="L269" s="37">
        <f t="shared" si="34"/>
        <v>13</v>
      </c>
      <c r="M269" s="37">
        <f t="shared" si="28"/>
        <v>55</v>
      </c>
      <c r="N269" s="64">
        <f t="shared" si="29"/>
        <v>0.72921946029022466</v>
      </c>
      <c r="O269" s="65">
        <f t="shared" si="30"/>
        <v>1.8415969572123349E-2</v>
      </c>
      <c r="P269" s="38">
        <f t="shared" si="31"/>
        <v>95919154</v>
      </c>
      <c r="R269" s="39">
        <f t="shared" si="32"/>
        <v>95919154</v>
      </c>
    </row>
    <row r="270" spans="1:18" x14ac:dyDescent="0.25">
      <c r="A270" s="36">
        <v>16302</v>
      </c>
      <c r="B270" s="37">
        <v>5</v>
      </c>
      <c r="C270" s="36" t="s">
        <v>662</v>
      </c>
      <c r="D270" s="59">
        <f>VLOOKUP($A270,INDICADORES!$A$5:$AB$350,D$19)</f>
        <v>1</v>
      </c>
      <c r="E270" s="59">
        <f>IF(A270=5201,0,VLOOKUP($A270,INDICADORES!$A$5:$AB$350,E$19))</f>
        <v>0.97246127366609292</v>
      </c>
      <c r="F270" s="59">
        <f>IF(A270=5201,0,VLOOKUP($A270,INDICADORES!$A$5:$AB$350,F$19))</f>
        <v>5.2161521164231305E-2</v>
      </c>
      <c r="G270" s="59">
        <f>VLOOKUP($A270,INDICADORES!$A$5:$AB$350,G$19)</f>
        <v>1</v>
      </c>
      <c r="H270" s="59">
        <f>VLOOKUP($A270,INDICADORES!$A$5:$AB$350,H$19)</f>
        <v>0.83829999999999993</v>
      </c>
      <c r="I270" s="59">
        <f>VLOOKUP($A270,INDICADORES!$A$5:$AB$350,I$19)</f>
        <v>1</v>
      </c>
      <c r="J270" s="59">
        <f>VLOOKUP($A270,INDICADORES!$A$5:$AB$350,J$19)</f>
        <v>1</v>
      </c>
      <c r="K270" s="59">
        <f t="shared" si="27"/>
        <v>0.72914682607419035</v>
      </c>
      <c r="L270" s="37">
        <f t="shared" si="34"/>
        <v>14</v>
      </c>
      <c r="M270" s="37">
        <f t="shared" si="28"/>
        <v>55</v>
      </c>
      <c r="N270" s="64">
        <f t="shared" si="29"/>
        <v>0.72914682607419035</v>
      </c>
      <c r="O270" s="65">
        <f t="shared" si="30"/>
        <v>1.8414135241602535E-2</v>
      </c>
      <c r="P270" s="38">
        <f t="shared" si="31"/>
        <v>95909600</v>
      </c>
      <c r="R270" s="39">
        <f t="shared" si="32"/>
        <v>95909600</v>
      </c>
    </row>
    <row r="271" spans="1:18" x14ac:dyDescent="0.25">
      <c r="A271" s="36">
        <v>14203</v>
      </c>
      <c r="B271" s="37">
        <v>5</v>
      </c>
      <c r="C271" s="36" t="s">
        <v>643</v>
      </c>
      <c r="D271" s="59">
        <f>VLOOKUP($A271,INDICADORES!$A$5:$AB$350,D$19)</f>
        <v>1</v>
      </c>
      <c r="E271" s="59">
        <f>IF(A271=5201,0,VLOOKUP($A271,INDICADORES!$A$5:$AB$350,E$19))</f>
        <v>0.80260521042084165</v>
      </c>
      <c r="F271" s="59">
        <f>IF(A271=5201,0,VLOOKUP($A271,INDICADORES!$A$5:$AB$350,F$19))</f>
        <v>0.29925391140586993</v>
      </c>
      <c r="G271" s="59">
        <f>VLOOKUP($A271,INDICADORES!$A$5:$AB$350,G$19)</f>
        <v>1</v>
      </c>
      <c r="H271" s="59">
        <f>VLOOKUP($A271,INDICADORES!$A$5:$AB$350,H$19)</f>
        <v>0.81669999999999998</v>
      </c>
      <c r="I271" s="59">
        <f>VLOOKUP($A271,INDICADORES!$A$5:$AB$350,I$19)</f>
        <v>1</v>
      </c>
      <c r="J271" s="59">
        <f>VLOOKUP($A271,INDICADORES!$A$5:$AB$350,J$19)</f>
        <v>1</v>
      </c>
      <c r="K271" s="59">
        <f t="shared" si="27"/>
        <v>0.72823030149876211</v>
      </c>
      <c r="L271" s="37">
        <f t="shared" si="34"/>
        <v>15</v>
      </c>
      <c r="M271" s="37">
        <f t="shared" si="28"/>
        <v>55</v>
      </c>
      <c r="N271" s="64">
        <f t="shared" si="29"/>
        <v>0.72823030149876211</v>
      </c>
      <c r="O271" s="65">
        <f t="shared" si="30"/>
        <v>1.8390989001530345E-2</v>
      </c>
      <c r="P271" s="38">
        <f t="shared" si="31"/>
        <v>95789043</v>
      </c>
      <c r="R271" s="39">
        <f t="shared" si="32"/>
        <v>95789043</v>
      </c>
    </row>
    <row r="272" spans="1:18" x14ac:dyDescent="0.25">
      <c r="A272" s="36">
        <v>16304</v>
      </c>
      <c r="B272" s="37">
        <v>5</v>
      </c>
      <c r="C272" s="36" t="s">
        <v>673</v>
      </c>
      <c r="D272" s="59">
        <f>VLOOKUP($A272,INDICADORES!$A$5:$AB$350,D$19)</f>
        <v>1</v>
      </c>
      <c r="E272" s="59">
        <f>IF(A272=5201,0,VLOOKUP($A272,INDICADORES!$A$5:$AB$350,E$19))</f>
        <v>0.91228070175438591</v>
      </c>
      <c r="F272" s="59">
        <f>IF(A272=5201,0,VLOOKUP($A272,INDICADORES!$A$5:$AB$350,F$19))</f>
        <v>4.5869121598598475E-2</v>
      </c>
      <c r="G272" s="59">
        <f>VLOOKUP($A272,INDICADORES!$A$5:$AB$350,G$19)</f>
        <v>1</v>
      </c>
      <c r="H272" s="59">
        <f>VLOOKUP($A272,INDICADORES!$A$5:$AB$350,H$19)</f>
        <v>0.97489999999999999</v>
      </c>
      <c r="I272" s="59">
        <f>VLOOKUP($A272,INDICADORES!$A$5:$AB$350,I$19)</f>
        <v>1</v>
      </c>
      <c r="J272" s="59">
        <f>VLOOKUP($A272,INDICADORES!$A$5:$AB$350,J$19)</f>
        <v>1</v>
      </c>
      <c r="K272" s="59">
        <f t="shared" si="27"/>
        <v>0.7270005260136847</v>
      </c>
      <c r="L272" s="37">
        <f t="shared" si="34"/>
        <v>16</v>
      </c>
      <c r="M272" s="37">
        <f t="shared" si="28"/>
        <v>55</v>
      </c>
      <c r="N272" s="64">
        <f t="shared" si="29"/>
        <v>0.7270005260136847</v>
      </c>
      <c r="O272" s="65">
        <f t="shared" si="30"/>
        <v>1.8359931810729768E-2</v>
      </c>
      <c r="P272" s="38">
        <f t="shared" si="31"/>
        <v>95627283</v>
      </c>
      <c r="R272" s="39">
        <f t="shared" si="32"/>
        <v>95627283</v>
      </c>
    </row>
    <row r="273" spans="1:18" x14ac:dyDescent="0.25">
      <c r="A273" s="36">
        <v>11102</v>
      </c>
      <c r="B273" s="37">
        <v>5</v>
      </c>
      <c r="C273" s="36" t="s">
        <v>571</v>
      </c>
      <c r="D273" s="59">
        <f>VLOOKUP($A273,INDICADORES!$A$5:$AB$350,D$19)</f>
        <v>1</v>
      </c>
      <c r="E273" s="59">
        <f>IF(A273=5201,0,VLOOKUP($A273,INDICADORES!$A$5:$AB$350,E$19))</f>
        <v>0.97872340425531912</v>
      </c>
      <c r="F273" s="59">
        <f>IF(A273=5201,0,VLOOKUP($A273,INDICADORES!$A$5:$AB$350,F$19))</f>
        <v>5.1985617804307417E-2</v>
      </c>
      <c r="G273" s="59">
        <f>VLOOKUP($A273,INDICADORES!$A$5:$AB$350,G$19)</f>
        <v>1</v>
      </c>
      <c r="H273" s="59">
        <f>VLOOKUP($A273,INDICADORES!$A$5:$AB$350,H$19)</f>
        <v>0.80409999999999993</v>
      </c>
      <c r="I273" s="59">
        <f>VLOOKUP($A273,INDICADORES!$A$5:$AB$350,I$19)</f>
        <v>0.99947625224650116</v>
      </c>
      <c r="J273" s="59">
        <f>VLOOKUP($A273,INDICADORES!$A$5:$AB$350,J$19)</f>
        <v>1</v>
      </c>
      <c r="K273" s="59">
        <f t="shared" si="27"/>
        <v>0.72613840855276368</v>
      </c>
      <c r="L273" s="37">
        <f t="shared" si="34"/>
        <v>17</v>
      </c>
      <c r="M273" s="37">
        <f t="shared" si="28"/>
        <v>55</v>
      </c>
      <c r="N273" s="64">
        <f t="shared" si="29"/>
        <v>0.72613840855276368</v>
      </c>
      <c r="O273" s="65">
        <f t="shared" si="30"/>
        <v>1.8338159587424591E-2</v>
      </c>
      <c r="P273" s="38">
        <f t="shared" si="31"/>
        <v>95513882</v>
      </c>
      <c r="R273" s="39">
        <f t="shared" si="32"/>
        <v>95513882</v>
      </c>
    </row>
    <row r="274" spans="1:18" x14ac:dyDescent="0.25">
      <c r="A274" s="36">
        <v>16203</v>
      </c>
      <c r="B274" s="37">
        <v>5</v>
      </c>
      <c r="C274" s="36" t="s">
        <v>661</v>
      </c>
      <c r="D274" s="59">
        <f>VLOOKUP($A274,INDICADORES!$A$5:$AB$350,D$19)</f>
        <v>1</v>
      </c>
      <c r="E274" s="59">
        <f>IF(A274=5201,0,VLOOKUP($A274,INDICADORES!$A$5:$AB$350,E$19))</f>
        <v>0.9089201877934272</v>
      </c>
      <c r="F274" s="59">
        <f>IF(A274=5201,0,VLOOKUP($A274,INDICADORES!$A$5:$AB$350,F$19))</f>
        <v>6.0934443146356765E-2</v>
      </c>
      <c r="G274" s="59">
        <f>VLOOKUP($A274,INDICADORES!$A$5:$AB$350,G$19)</f>
        <v>1</v>
      </c>
      <c r="H274" s="59">
        <f>VLOOKUP($A274,INDICADORES!$A$5:$AB$350,H$19)</f>
        <v>0.94689999999999996</v>
      </c>
      <c r="I274" s="59">
        <f>VLOOKUP($A274,INDICADORES!$A$5:$AB$350,I$19)</f>
        <v>1</v>
      </c>
      <c r="J274" s="59">
        <f>VLOOKUP($A274,INDICADORES!$A$5:$AB$350,J$19)</f>
        <v>1</v>
      </c>
      <c r="K274" s="59">
        <f t="shared" si="27"/>
        <v>0.72539067651428879</v>
      </c>
      <c r="L274" s="37">
        <f t="shared" si="34"/>
        <v>18</v>
      </c>
      <c r="M274" s="37">
        <f t="shared" si="28"/>
        <v>55</v>
      </c>
      <c r="N274" s="64">
        <f t="shared" si="29"/>
        <v>0.72539067651428879</v>
      </c>
      <c r="O274" s="65">
        <f t="shared" si="30"/>
        <v>1.8319276094568855E-2</v>
      </c>
      <c r="P274" s="38">
        <f t="shared" si="31"/>
        <v>95415528</v>
      </c>
      <c r="R274" s="39">
        <f t="shared" si="32"/>
        <v>95415528</v>
      </c>
    </row>
    <row r="275" spans="1:18" x14ac:dyDescent="0.25">
      <c r="A275" s="36">
        <v>4305</v>
      </c>
      <c r="B275" s="37">
        <v>5</v>
      </c>
      <c r="C275" s="36" t="s">
        <v>373</v>
      </c>
      <c r="D275" s="59">
        <f>VLOOKUP($A275,INDICADORES!$A$5:$AB$350,D$19)</f>
        <v>1</v>
      </c>
      <c r="E275" s="59">
        <f>IF(A275=5201,0,VLOOKUP($A275,INDICADORES!$A$5:$AB$350,E$19))</f>
        <v>0.97967479674796742</v>
      </c>
      <c r="F275" s="59">
        <f>IF(A275=5201,0,VLOOKUP($A275,INDICADORES!$A$5:$AB$350,F$19))</f>
        <v>6.0113897309300772E-2</v>
      </c>
      <c r="G275" s="59">
        <f>VLOOKUP($A275,INDICADORES!$A$5:$AB$350,G$19)</f>
        <v>1</v>
      </c>
      <c r="H275" s="59">
        <f>VLOOKUP($A275,INDICADORES!$A$5:$AB$350,H$19)</f>
        <v>0.76</v>
      </c>
      <c r="I275" s="59">
        <f>VLOOKUP($A275,INDICADORES!$A$5:$AB$350,I$19)</f>
        <v>1</v>
      </c>
      <c r="J275" s="59">
        <f>VLOOKUP($A275,INDICADORES!$A$5:$AB$350,J$19)</f>
        <v>1</v>
      </c>
      <c r="K275" s="59">
        <f t="shared" si="27"/>
        <v>0.72191465318911385</v>
      </c>
      <c r="L275" s="37">
        <f t="shared" si="34"/>
        <v>19</v>
      </c>
      <c r="M275" s="37">
        <f t="shared" si="28"/>
        <v>55</v>
      </c>
      <c r="N275" s="64">
        <f t="shared" si="29"/>
        <v>0.72191465318911385</v>
      </c>
      <c r="O275" s="65">
        <f t="shared" si="30"/>
        <v>1.8231491355852562E-2</v>
      </c>
      <c r="P275" s="38">
        <f t="shared" si="31"/>
        <v>94958303</v>
      </c>
      <c r="R275" s="39">
        <f t="shared" si="32"/>
        <v>94958303</v>
      </c>
    </row>
    <row r="276" spans="1:18" x14ac:dyDescent="0.25">
      <c r="A276" s="36">
        <v>16106</v>
      </c>
      <c r="B276" s="37">
        <v>5</v>
      </c>
      <c r="C276" s="36" t="s">
        <v>668</v>
      </c>
      <c r="D276" s="59">
        <f>VLOOKUP($A276,INDICADORES!$A$5:$AB$350,D$19)</f>
        <v>1</v>
      </c>
      <c r="E276" s="59">
        <f>IF(A276=5201,0,VLOOKUP($A276,INDICADORES!$A$5:$AB$350,E$19))</f>
        <v>0.91547049441786288</v>
      </c>
      <c r="F276" s="59">
        <f>IF(A276=5201,0,VLOOKUP($A276,INDICADORES!$A$5:$AB$350,F$19))</f>
        <v>7.2858323503173977E-2</v>
      </c>
      <c r="G276" s="59">
        <f>VLOOKUP($A276,INDICADORES!$A$5:$AB$350,G$19)</f>
        <v>1</v>
      </c>
      <c r="H276" s="59">
        <f>VLOOKUP($A276,INDICADORES!$A$5:$AB$350,H$19)</f>
        <v>0.88580000000000003</v>
      </c>
      <c r="I276" s="59">
        <f>VLOOKUP($A276,INDICADORES!$A$5:$AB$350,I$19)</f>
        <v>1</v>
      </c>
      <c r="J276" s="59">
        <f>VLOOKUP($A276,INDICADORES!$A$5:$AB$350,J$19)</f>
        <v>1</v>
      </c>
      <c r="K276" s="59">
        <f t="shared" si="27"/>
        <v>0.7214992539220455</v>
      </c>
      <c r="L276" s="37">
        <f t="shared" si="34"/>
        <v>20</v>
      </c>
      <c r="M276" s="37">
        <f t="shared" si="28"/>
        <v>55</v>
      </c>
      <c r="N276" s="64">
        <f t="shared" si="29"/>
        <v>0.7214992539220455</v>
      </c>
      <c r="O276" s="65">
        <f t="shared" si="30"/>
        <v>1.8221000713900183E-2</v>
      </c>
      <c r="P276" s="38">
        <f t="shared" si="31"/>
        <v>94903663</v>
      </c>
      <c r="R276" s="39">
        <f t="shared" si="32"/>
        <v>94903663</v>
      </c>
    </row>
    <row r="277" spans="1:18" x14ac:dyDescent="0.25">
      <c r="A277" s="36">
        <v>8104</v>
      </c>
      <c r="B277" s="37">
        <v>5</v>
      </c>
      <c r="C277" s="36" t="s">
        <v>478</v>
      </c>
      <c r="D277" s="59">
        <f>VLOOKUP($A277,INDICADORES!$A$5:$AB$350,D$19)</f>
        <v>1</v>
      </c>
      <c r="E277" s="59">
        <f>IF(A277=5201,0,VLOOKUP($A277,INDICADORES!$A$5:$AB$350,E$19))</f>
        <v>0.95850622406639008</v>
      </c>
      <c r="F277" s="59">
        <f>IF(A277=5201,0,VLOOKUP($A277,INDICADORES!$A$5:$AB$350,F$19))</f>
        <v>4.3963223771929037E-2</v>
      </c>
      <c r="G277" s="59">
        <f>VLOOKUP($A277,INDICADORES!$A$5:$AB$350,G$19)</f>
        <v>1</v>
      </c>
      <c r="H277" s="59">
        <f>VLOOKUP($A277,INDICADORES!$A$5:$AB$350,H$19)</f>
        <v>0.82959999999999989</v>
      </c>
      <c r="I277" s="59">
        <f>VLOOKUP($A277,INDICADORES!$A$5:$AB$350,I$19)</f>
        <v>1</v>
      </c>
      <c r="J277" s="59">
        <f>VLOOKUP($A277,INDICADORES!$A$5:$AB$350,J$19)</f>
        <v>1</v>
      </c>
      <c r="K277" s="59">
        <f t="shared" ref="K277:K340" si="35">IF(D277=0,0,IF(A277=5201,SUMPRODUCT(E277:J277,$E$15:$J$15),SUMPRODUCT(E277:J277,$E$16:$J$16)))</f>
        <v>0.72090798436621883</v>
      </c>
      <c r="L277" s="37">
        <f t="shared" si="34"/>
        <v>21</v>
      </c>
      <c r="M277" s="37">
        <f t="shared" ref="M277:M340" si="36">VLOOKUP(B277,$B$4:$E$9,4)</f>
        <v>55</v>
      </c>
      <c r="N277" s="64">
        <f t="shared" ref="N277:N340" si="37">IF(L277&lt;=M277,K277,0)</f>
        <v>0.72090798436621883</v>
      </c>
      <c r="O277" s="65">
        <f t="shared" ref="O277:O340" si="38">N277/VLOOKUP(B277,$B$4:$F$9,5,0)</f>
        <v>1.8206068580650894E-2</v>
      </c>
      <c r="P277" s="38">
        <f t="shared" ref="P277:P340" si="39">ROUND(O277*VLOOKUP(B277,$B$4:$F$9,3,0),0)</f>
        <v>94825889</v>
      </c>
      <c r="R277" s="39">
        <f t="shared" si="32"/>
        <v>94825889</v>
      </c>
    </row>
    <row r="278" spans="1:18" x14ac:dyDescent="0.25">
      <c r="A278" s="36">
        <v>6302</v>
      </c>
      <c r="B278" s="37">
        <v>5</v>
      </c>
      <c r="C278" s="36" t="s">
        <v>435</v>
      </c>
      <c r="D278" s="59">
        <f>VLOOKUP($A278,INDICADORES!$A$5:$AB$350,D$19)</f>
        <v>1</v>
      </c>
      <c r="E278" s="59">
        <f>IF(A278=5201,0,VLOOKUP($A278,INDICADORES!$A$5:$AB$350,E$19))</f>
        <v>0.95995145631067957</v>
      </c>
      <c r="F278" s="59">
        <f>IF(A278=5201,0,VLOOKUP($A278,INDICADORES!$A$5:$AB$350,F$19))</f>
        <v>6.6562872000558673E-2</v>
      </c>
      <c r="G278" s="59">
        <f>VLOOKUP($A278,INDICADORES!$A$5:$AB$350,G$19)</f>
        <v>1</v>
      </c>
      <c r="H278" s="59">
        <f>VLOOKUP($A278,INDICADORES!$A$5:$AB$350,H$19)</f>
        <v>0.78610000000000002</v>
      </c>
      <c r="I278" s="59">
        <f>VLOOKUP($A278,INDICADORES!$A$5:$AB$350,I$19)</f>
        <v>1</v>
      </c>
      <c r="J278" s="59">
        <f>VLOOKUP($A278,INDICADORES!$A$5:$AB$350,J$19)</f>
        <v>1</v>
      </c>
      <c r="K278" s="59">
        <f t="shared" si="35"/>
        <v>0.72053872770887761</v>
      </c>
      <c r="L278" s="37">
        <f t="shared" si="34"/>
        <v>22</v>
      </c>
      <c r="M278" s="37">
        <f t="shared" si="36"/>
        <v>55</v>
      </c>
      <c r="N278" s="64">
        <f t="shared" si="37"/>
        <v>0.72053872770887761</v>
      </c>
      <c r="O278" s="65">
        <f t="shared" si="38"/>
        <v>1.8196743240700156E-2</v>
      </c>
      <c r="P278" s="38">
        <f t="shared" si="39"/>
        <v>94777319</v>
      </c>
      <c r="R278" s="39">
        <f t="shared" ref="R278:R341" si="40">+P278</f>
        <v>94777319</v>
      </c>
    </row>
    <row r="279" spans="1:18" x14ac:dyDescent="0.25">
      <c r="A279" s="36">
        <v>9121</v>
      </c>
      <c r="B279" s="37">
        <v>5</v>
      </c>
      <c r="C279" s="36" t="s">
        <v>529</v>
      </c>
      <c r="D279" s="59">
        <f>VLOOKUP($A279,INDICADORES!$A$5:$AB$350,D$19)</f>
        <v>1</v>
      </c>
      <c r="E279" s="59">
        <f>IF(A279=5201,0,VLOOKUP($A279,INDICADORES!$A$5:$AB$350,E$19))</f>
        <v>0.87671232876712324</v>
      </c>
      <c r="F279" s="59">
        <f>IF(A279=5201,0,VLOOKUP($A279,INDICADORES!$A$5:$AB$350,F$19))</f>
        <v>9.8186234770908709E-2</v>
      </c>
      <c r="G279" s="59">
        <f>VLOOKUP($A279,INDICADORES!$A$5:$AB$350,G$19)</f>
        <v>1</v>
      </c>
      <c r="H279" s="59">
        <f>VLOOKUP($A279,INDICADORES!$A$5:$AB$350,H$19)</f>
        <v>0.92519999999999991</v>
      </c>
      <c r="I279" s="59">
        <f>VLOOKUP($A279,INDICADORES!$A$5:$AB$350,I$19)</f>
        <v>1</v>
      </c>
      <c r="J279" s="59">
        <f>VLOOKUP($A279,INDICADORES!$A$5:$AB$350,J$19)</f>
        <v>1</v>
      </c>
      <c r="K279" s="59">
        <f t="shared" si="35"/>
        <v>0.72017587376122039</v>
      </c>
      <c r="L279" s="37">
        <f t="shared" si="34"/>
        <v>23</v>
      </c>
      <c r="M279" s="37">
        <f t="shared" si="36"/>
        <v>55</v>
      </c>
      <c r="N279" s="64">
        <f t="shared" si="37"/>
        <v>0.72017587376122039</v>
      </c>
      <c r="O279" s="65">
        <f t="shared" si="38"/>
        <v>1.8187579597074243E-2</v>
      </c>
      <c r="P279" s="38">
        <f t="shared" si="39"/>
        <v>94729590</v>
      </c>
      <c r="R279" s="39">
        <f t="shared" si="40"/>
        <v>94729590</v>
      </c>
    </row>
    <row r="280" spans="1:18" x14ac:dyDescent="0.25">
      <c r="A280" s="36">
        <v>8109</v>
      </c>
      <c r="B280" s="37">
        <v>5</v>
      </c>
      <c r="C280" s="36" t="s">
        <v>483</v>
      </c>
      <c r="D280" s="59">
        <f>VLOOKUP($A280,INDICADORES!$A$5:$AB$350,D$19)</f>
        <v>1</v>
      </c>
      <c r="E280" s="59">
        <f>IF(A280=5201,0,VLOOKUP($A280,INDICADORES!$A$5:$AB$350,E$19))</f>
        <v>1</v>
      </c>
      <c r="F280" s="59">
        <f>IF(A280=5201,0,VLOOKUP($A280,INDICADORES!$A$5:$AB$350,F$19))</f>
        <v>7.6084727316992631E-2</v>
      </c>
      <c r="G280" s="59">
        <f>VLOOKUP($A280,INDICADORES!$A$5:$AB$350,G$19)</f>
        <v>1</v>
      </c>
      <c r="H280" s="59">
        <f>VLOOKUP($A280,INDICADORES!$A$5:$AB$350,H$19)</f>
        <v>0.66110000000000002</v>
      </c>
      <c r="I280" s="59">
        <f>VLOOKUP($A280,INDICADORES!$A$5:$AB$350,I$19)</f>
        <v>1</v>
      </c>
      <c r="J280" s="59">
        <f>VLOOKUP($A280,INDICADORES!$A$5:$AB$350,J$19)</f>
        <v>0.97917500000000002</v>
      </c>
      <c r="K280" s="59">
        <f t="shared" si="35"/>
        <v>0.71714493182924832</v>
      </c>
      <c r="L280" s="37">
        <f t="shared" si="34"/>
        <v>24</v>
      </c>
      <c r="M280" s="37">
        <f t="shared" si="36"/>
        <v>55</v>
      </c>
      <c r="N280" s="64">
        <f t="shared" si="37"/>
        <v>0.71714493182924832</v>
      </c>
      <c r="O280" s="65">
        <f t="shared" si="38"/>
        <v>1.8111035103360575E-2</v>
      </c>
      <c r="P280" s="38">
        <f t="shared" si="39"/>
        <v>94330910</v>
      </c>
      <c r="R280" s="39">
        <f t="shared" si="40"/>
        <v>94330910</v>
      </c>
    </row>
    <row r="281" spans="1:18" x14ac:dyDescent="0.25">
      <c r="A281" s="36">
        <v>9113</v>
      </c>
      <c r="B281" s="37">
        <v>5</v>
      </c>
      <c r="C281" s="36" t="s">
        <v>521</v>
      </c>
      <c r="D281" s="59">
        <f>VLOOKUP($A281,INDICADORES!$A$5:$AB$350,D$19)</f>
        <v>1</v>
      </c>
      <c r="E281" s="59">
        <f>IF(A281=5201,0,VLOOKUP($A281,INDICADORES!$A$5:$AB$350,E$19))</f>
        <v>0.94573643410852715</v>
      </c>
      <c r="F281" s="59">
        <f>IF(A281=5201,0,VLOOKUP($A281,INDICADORES!$A$5:$AB$350,F$19))</f>
        <v>3.4957326855383747E-2</v>
      </c>
      <c r="G281" s="59">
        <f>VLOOKUP($A281,INDICADORES!$A$5:$AB$350,G$19)</f>
        <v>1</v>
      </c>
      <c r="H281" s="59">
        <f>VLOOKUP($A281,INDICADORES!$A$5:$AB$350,H$19)</f>
        <v>0.84079999999999999</v>
      </c>
      <c r="I281" s="59">
        <f>VLOOKUP($A281,INDICADORES!$A$5:$AB$350,I$19)</f>
        <v>1</v>
      </c>
      <c r="J281" s="59">
        <f>VLOOKUP($A281,INDICADORES!$A$5:$AB$350,J$19)</f>
        <v>1</v>
      </c>
      <c r="K281" s="59">
        <f t="shared" si="35"/>
        <v>0.71586708365183049</v>
      </c>
      <c r="L281" s="37">
        <f t="shared" si="34"/>
        <v>25</v>
      </c>
      <c r="M281" s="37">
        <f t="shared" si="36"/>
        <v>55</v>
      </c>
      <c r="N281" s="64">
        <f t="shared" si="37"/>
        <v>0.71586708365183049</v>
      </c>
      <c r="O281" s="65">
        <f t="shared" si="38"/>
        <v>1.8078763867560375E-2</v>
      </c>
      <c r="P281" s="38">
        <f t="shared" si="39"/>
        <v>94162826</v>
      </c>
      <c r="R281" s="39">
        <f t="shared" si="40"/>
        <v>94162826</v>
      </c>
    </row>
    <row r="282" spans="1:18" x14ac:dyDescent="0.25">
      <c r="A282" s="36">
        <v>8204</v>
      </c>
      <c r="B282" s="37">
        <v>5</v>
      </c>
      <c r="C282" s="36" t="s">
        <v>490</v>
      </c>
      <c r="D282" s="59">
        <f>VLOOKUP($A282,INDICADORES!$A$5:$AB$350,D$19)</f>
        <v>1</v>
      </c>
      <c r="E282" s="59">
        <f>IF(A282=5201,0,VLOOKUP($A282,INDICADORES!$A$5:$AB$350,E$19))</f>
        <v>1</v>
      </c>
      <c r="F282" s="59">
        <f>IF(A282=5201,0,VLOOKUP($A282,INDICADORES!$A$5:$AB$350,F$19))</f>
        <v>2.8433452372502003E-2</v>
      </c>
      <c r="G282" s="59">
        <f>VLOOKUP($A282,INDICADORES!$A$5:$AB$350,G$19)</f>
        <v>1</v>
      </c>
      <c r="H282" s="59">
        <f>VLOOKUP($A282,INDICADORES!$A$5:$AB$350,H$19)</f>
        <v>0.75549999999999995</v>
      </c>
      <c r="I282" s="59">
        <f>VLOOKUP($A282,INDICADORES!$A$5:$AB$350,I$19)</f>
        <v>1</v>
      </c>
      <c r="J282" s="59">
        <f>VLOOKUP($A282,INDICADORES!$A$5:$AB$350,J$19)</f>
        <v>0.875</v>
      </c>
      <c r="K282" s="59">
        <f t="shared" si="35"/>
        <v>0.71418336309312547</v>
      </c>
      <c r="L282" s="37">
        <f t="shared" si="34"/>
        <v>26</v>
      </c>
      <c r="M282" s="37">
        <f t="shared" si="36"/>
        <v>55</v>
      </c>
      <c r="N282" s="64">
        <f t="shared" si="37"/>
        <v>0.71418336309312547</v>
      </c>
      <c r="O282" s="65">
        <f t="shared" si="38"/>
        <v>1.8036242585195351E-2</v>
      </c>
      <c r="P282" s="38">
        <f t="shared" si="39"/>
        <v>93941355</v>
      </c>
      <c r="R282" s="39">
        <f t="shared" si="40"/>
        <v>93941355</v>
      </c>
    </row>
    <row r="283" spans="1:18" x14ac:dyDescent="0.25">
      <c r="A283" s="36">
        <v>9116</v>
      </c>
      <c r="B283" s="37">
        <v>5</v>
      </c>
      <c r="C283" s="36" t="s">
        <v>524</v>
      </c>
      <c r="D283" s="59">
        <f>VLOOKUP($A283,INDICADORES!$A$5:$AB$350,D$19)</f>
        <v>1</v>
      </c>
      <c r="E283" s="59">
        <f>IF(A283=5201,0,VLOOKUP($A283,INDICADORES!$A$5:$AB$350,E$19))</f>
        <v>0.9324894514767933</v>
      </c>
      <c r="F283" s="59">
        <f>IF(A283=5201,0,VLOOKUP($A283,INDICADORES!$A$5:$AB$350,F$19))</f>
        <v>2.6999266406761074E-2</v>
      </c>
      <c r="G283" s="59">
        <f>VLOOKUP($A283,INDICADORES!$A$5:$AB$350,G$19)</f>
        <v>1</v>
      </c>
      <c r="H283" s="59">
        <f>VLOOKUP($A283,INDICADORES!$A$5:$AB$350,H$19)</f>
        <v>0.87109999999999999</v>
      </c>
      <c r="I283" s="59">
        <f>VLOOKUP($A283,INDICADORES!$A$5:$AB$350,I$19)</f>
        <v>1</v>
      </c>
      <c r="J283" s="59">
        <f>VLOOKUP($A283,INDICADORES!$A$5:$AB$350,J$19)</f>
        <v>1</v>
      </c>
      <c r="K283" s="59">
        <f t="shared" si="35"/>
        <v>0.71378612461856805</v>
      </c>
      <c r="L283" s="37">
        <f t="shared" si="34"/>
        <v>27</v>
      </c>
      <c r="M283" s="37">
        <f t="shared" si="36"/>
        <v>55</v>
      </c>
      <c r="N283" s="64">
        <f t="shared" si="37"/>
        <v>0.71378612461856805</v>
      </c>
      <c r="O283" s="65">
        <f t="shared" si="38"/>
        <v>1.8026210582405115E-2</v>
      </c>
      <c r="P283" s="38">
        <f t="shared" si="39"/>
        <v>93889103</v>
      </c>
      <c r="R283" s="39">
        <f t="shared" si="40"/>
        <v>93889103</v>
      </c>
    </row>
    <row r="284" spans="1:18" x14ac:dyDescent="0.25">
      <c r="A284" s="36">
        <v>6308</v>
      </c>
      <c r="B284" s="37">
        <v>5</v>
      </c>
      <c r="C284" s="36" t="s">
        <v>441</v>
      </c>
      <c r="D284" s="59">
        <f>VLOOKUP($A284,INDICADORES!$A$5:$AB$350,D$19)</f>
        <v>1</v>
      </c>
      <c r="E284" s="59">
        <f>IF(A284=5201,0,VLOOKUP($A284,INDICADORES!$A$5:$AB$350,E$19))</f>
        <v>0.95486111111111116</v>
      </c>
      <c r="F284" s="59">
        <f>IF(A284=5201,0,VLOOKUP($A284,INDICADORES!$A$5:$AB$350,F$19))</f>
        <v>8.5759739388214754E-2</v>
      </c>
      <c r="G284" s="59">
        <f>VLOOKUP($A284,INDICADORES!$A$5:$AB$350,G$19)</f>
        <v>1</v>
      </c>
      <c r="H284" s="59">
        <f>VLOOKUP($A284,INDICADORES!$A$5:$AB$350,H$19)</f>
        <v>0.73319999999999996</v>
      </c>
      <c r="I284" s="59">
        <f>VLOOKUP($A284,INDICADORES!$A$5:$AB$350,I$19)</f>
        <v>1</v>
      </c>
      <c r="J284" s="59">
        <f>VLOOKUP($A284,INDICADORES!$A$5:$AB$350,J$19)</f>
        <v>0.95735000000000003</v>
      </c>
      <c r="K284" s="59">
        <f t="shared" si="35"/>
        <v>0.71348882373594269</v>
      </c>
      <c r="L284" s="37">
        <f t="shared" si="34"/>
        <v>28</v>
      </c>
      <c r="M284" s="37">
        <f t="shared" si="36"/>
        <v>55</v>
      </c>
      <c r="N284" s="64">
        <f t="shared" si="37"/>
        <v>0.71348882373594269</v>
      </c>
      <c r="O284" s="65">
        <f t="shared" si="38"/>
        <v>1.8018702439375013E-2</v>
      </c>
      <c r="P284" s="38">
        <f t="shared" si="39"/>
        <v>93849997</v>
      </c>
      <c r="R284" s="39">
        <f t="shared" si="40"/>
        <v>93849997</v>
      </c>
    </row>
    <row r="285" spans="1:18" x14ac:dyDescent="0.25">
      <c r="A285" s="36">
        <v>10204</v>
      </c>
      <c r="B285" s="37">
        <v>5</v>
      </c>
      <c r="C285" s="36" t="s">
        <v>552</v>
      </c>
      <c r="D285" s="59">
        <f>VLOOKUP($A285,INDICADORES!$A$5:$AB$350,D$19)</f>
        <v>1</v>
      </c>
      <c r="E285" s="59">
        <f>IF(A285=5201,0,VLOOKUP($A285,INDICADORES!$A$5:$AB$350,E$19))</f>
        <v>0.9453125</v>
      </c>
      <c r="F285" s="59">
        <f>IF(A285=5201,0,VLOOKUP($A285,INDICADORES!$A$5:$AB$350,F$19))</f>
        <v>1.9898936883605726E-2</v>
      </c>
      <c r="G285" s="59">
        <f>VLOOKUP($A285,INDICADORES!$A$5:$AB$350,G$19)</f>
        <v>1</v>
      </c>
      <c r="H285" s="59">
        <f>VLOOKUP($A285,INDICADORES!$A$5:$AB$350,H$19)</f>
        <v>0.84650000000000003</v>
      </c>
      <c r="I285" s="59">
        <f>VLOOKUP($A285,INDICADORES!$A$5:$AB$350,I$19)</f>
        <v>1</v>
      </c>
      <c r="J285" s="59">
        <f>VLOOKUP($A285,INDICADORES!$A$5:$AB$350,J$19)</f>
        <v>1</v>
      </c>
      <c r="K285" s="59">
        <f t="shared" si="35"/>
        <v>0.71280910922090146</v>
      </c>
      <c r="L285" s="37">
        <f t="shared" si="34"/>
        <v>29</v>
      </c>
      <c r="M285" s="37">
        <f t="shared" si="36"/>
        <v>55</v>
      </c>
      <c r="N285" s="64">
        <f t="shared" si="37"/>
        <v>0.71280910922090146</v>
      </c>
      <c r="O285" s="65">
        <f t="shared" si="38"/>
        <v>1.8001536685430721E-2</v>
      </c>
      <c r="P285" s="38">
        <f t="shared" si="39"/>
        <v>93760590</v>
      </c>
      <c r="R285" s="39">
        <f t="shared" si="40"/>
        <v>93760590</v>
      </c>
    </row>
    <row r="286" spans="1:18" x14ac:dyDescent="0.25">
      <c r="A286" s="36">
        <v>7203</v>
      </c>
      <c r="B286" s="37">
        <v>5</v>
      </c>
      <c r="C286" s="36" t="s">
        <v>457</v>
      </c>
      <c r="D286" s="59">
        <f>VLOOKUP($A286,INDICADORES!$A$5:$AB$350,D$19)</f>
        <v>1</v>
      </c>
      <c r="E286" s="59">
        <f>IF(A286=5201,0,VLOOKUP($A286,INDICADORES!$A$5:$AB$350,E$19))</f>
        <v>0.8818316100443131</v>
      </c>
      <c r="F286" s="59">
        <f>IF(A286=5201,0,VLOOKUP($A286,INDICADORES!$A$5:$AB$350,F$19))</f>
        <v>4.7336237728655285E-2</v>
      </c>
      <c r="G286" s="59">
        <f>VLOOKUP($A286,INDICADORES!$A$5:$AB$350,G$19)</f>
        <v>1</v>
      </c>
      <c r="H286" s="59">
        <f>VLOOKUP($A286,INDICADORES!$A$5:$AB$350,H$19)</f>
        <v>0.94499999999999995</v>
      </c>
      <c r="I286" s="59">
        <f>VLOOKUP($A286,INDICADORES!$A$5:$AB$350,I$19)</f>
        <v>1</v>
      </c>
      <c r="J286" s="59">
        <f>VLOOKUP($A286,INDICADORES!$A$5:$AB$350,J$19)</f>
        <v>1</v>
      </c>
      <c r="K286" s="59">
        <f t="shared" si="35"/>
        <v>0.71222512294767348</v>
      </c>
      <c r="L286" s="37">
        <f t="shared" si="34"/>
        <v>30</v>
      </c>
      <c r="M286" s="37">
        <f t="shared" si="36"/>
        <v>55</v>
      </c>
      <c r="N286" s="64">
        <f t="shared" si="37"/>
        <v>0.71222512294767348</v>
      </c>
      <c r="O286" s="65">
        <f t="shared" si="38"/>
        <v>1.798678848681021E-2</v>
      </c>
      <c r="P286" s="38">
        <f t="shared" si="39"/>
        <v>93683774</v>
      </c>
      <c r="R286" s="39">
        <f t="shared" si="40"/>
        <v>93683774</v>
      </c>
    </row>
    <row r="287" spans="1:18" x14ac:dyDescent="0.25">
      <c r="A287" s="36">
        <v>16104</v>
      </c>
      <c r="B287" s="37">
        <v>5</v>
      </c>
      <c r="C287" s="36" t="s">
        <v>664</v>
      </c>
      <c r="D287" s="59">
        <f>VLOOKUP($A287,INDICADORES!$A$5:$AB$350,D$19)</f>
        <v>1</v>
      </c>
      <c r="E287" s="59">
        <f>IF(A287=5201,0,VLOOKUP($A287,INDICADORES!$A$5:$AB$350,E$19))</f>
        <v>0.86255924170616116</v>
      </c>
      <c r="F287" s="59">
        <f>IF(A287=5201,0,VLOOKUP($A287,INDICADORES!$A$5:$AB$350,F$19))</f>
        <v>3.8198808215833664E-2</v>
      </c>
      <c r="G287" s="59">
        <f>VLOOKUP($A287,INDICADORES!$A$5:$AB$350,G$19)</f>
        <v>1</v>
      </c>
      <c r="H287" s="59">
        <f>VLOOKUP($A287,INDICADORES!$A$5:$AB$350,H$19)</f>
        <v>0.99950000000000006</v>
      </c>
      <c r="I287" s="59">
        <f>VLOOKUP($A287,INDICADORES!$A$5:$AB$350,I$19)</f>
        <v>0.99945936236891497</v>
      </c>
      <c r="J287" s="59">
        <f>VLOOKUP($A287,INDICADORES!$A$5:$AB$350,J$19)</f>
        <v>1</v>
      </c>
      <c r="K287" s="59">
        <f t="shared" si="35"/>
        <v>0.71134340476956059</v>
      </c>
      <c r="L287" s="37">
        <f t="shared" si="34"/>
        <v>31</v>
      </c>
      <c r="M287" s="37">
        <f t="shared" si="36"/>
        <v>55</v>
      </c>
      <c r="N287" s="64">
        <f t="shared" si="37"/>
        <v>0.71134340476956059</v>
      </c>
      <c r="O287" s="65">
        <f t="shared" si="38"/>
        <v>1.7964521259968988E-2</v>
      </c>
      <c r="P287" s="38">
        <f t="shared" si="39"/>
        <v>93567796</v>
      </c>
      <c r="R287" s="39">
        <f t="shared" si="40"/>
        <v>93567796</v>
      </c>
    </row>
    <row r="288" spans="1:18" x14ac:dyDescent="0.25">
      <c r="A288" s="36">
        <v>12102</v>
      </c>
      <c r="B288" s="37">
        <v>5</v>
      </c>
      <c r="C288" s="36" t="s">
        <v>581</v>
      </c>
      <c r="D288" s="59">
        <f>VLOOKUP($A288,INDICADORES!$A$5:$AB$350,D$19)</f>
        <v>1</v>
      </c>
      <c r="E288" s="59">
        <f>IF(A288=5201,0,VLOOKUP($A288,INDICADORES!$A$5:$AB$350,E$19))</f>
        <v>0.9285714285714286</v>
      </c>
      <c r="F288" s="59">
        <f>IF(A288=5201,0,VLOOKUP($A288,INDICADORES!$A$5:$AB$350,F$19))</f>
        <v>2.181699354230374E-2</v>
      </c>
      <c r="G288" s="59">
        <f>VLOOKUP($A288,INDICADORES!$A$5:$AB$350,G$19)</f>
        <v>1</v>
      </c>
      <c r="H288" s="59">
        <f>VLOOKUP($A288,INDICADORES!$A$5:$AB$350,H$19)</f>
        <v>0.86980000000000002</v>
      </c>
      <c r="I288" s="59">
        <f>VLOOKUP($A288,INDICADORES!$A$5:$AB$350,I$19)</f>
        <v>1</v>
      </c>
      <c r="J288" s="59">
        <f>VLOOKUP($A288,INDICADORES!$A$5:$AB$350,J$19)</f>
        <v>1</v>
      </c>
      <c r="K288" s="59">
        <f t="shared" si="35"/>
        <v>0.710924248385576</v>
      </c>
      <c r="L288" s="37">
        <f t="shared" si="34"/>
        <v>32</v>
      </c>
      <c r="M288" s="37">
        <f t="shared" si="36"/>
        <v>55</v>
      </c>
      <c r="N288" s="64">
        <f t="shared" si="37"/>
        <v>0.710924248385576</v>
      </c>
      <c r="O288" s="65">
        <f t="shared" si="38"/>
        <v>1.7953935734439611E-2</v>
      </c>
      <c r="P288" s="38">
        <f t="shared" si="39"/>
        <v>93512661</v>
      </c>
      <c r="R288" s="39">
        <f t="shared" si="40"/>
        <v>93512661</v>
      </c>
    </row>
    <row r="289" spans="1:18" x14ac:dyDescent="0.25">
      <c r="A289" s="36">
        <v>15202</v>
      </c>
      <c r="B289" s="37">
        <v>5</v>
      </c>
      <c r="C289" s="36" t="s">
        <v>657</v>
      </c>
      <c r="D289" s="59">
        <f>VLOOKUP($A289,INDICADORES!$A$5:$AB$350,D$19)</f>
        <v>1</v>
      </c>
      <c r="E289" s="59">
        <f>IF(A289=5201,0,VLOOKUP($A289,INDICADORES!$A$5:$AB$350,E$19))</f>
        <v>1</v>
      </c>
      <c r="F289" s="59">
        <f>IF(A289=5201,0,VLOOKUP($A289,INDICADORES!$A$5:$AB$350,F$19))</f>
        <v>7.2137077163105462E-3</v>
      </c>
      <c r="G289" s="59">
        <f>VLOOKUP($A289,INDICADORES!$A$5:$AB$350,G$19)</f>
        <v>1</v>
      </c>
      <c r="H289" s="59">
        <f>VLOOKUP($A289,INDICADORES!$A$5:$AB$350,H$19)</f>
        <v>0.71790000000000009</v>
      </c>
      <c r="I289" s="59">
        <f>VLOOKUP($A289,INDICADORES!$A$5:$AB$350,I$19)</f>
        <v>1</v>
      </c>
      <c r="J289" s="59">
        <f>VLOOKUP($A289,INDICADORES!$A$5:$AB$350,J$19)</f>
        <v>1</v>
      </c>
      <c r="K289" s="59">
        <f t="shared" si="35"/>
        <v>0.70948842692907776</v>
      </c>
      <c r="L289" s="37">
        <f t="shared" ref="L289:L320" si="41">RANK(K289,$K$257:$K$365,0)</f>
        <v>33</v>
      </c>
      <c r="M289" s="37">
        <f t="shared" si="36"/>
        <v>55</v>
      </c>
      <c r="N289" s="64">
        <f t="shared" si="37"/>
        <v>0.70948842692907776</v>
      </c>
      <c r="O289" s="65">
        <f t="shared" si="38"/>
        <v>1.7917674984838455E-2</v>
      </c>
      <c r="P289" s="38">
        <f t="shared" si="39"/>
        <v>93323798</v>
      </c>
      <c r="R289" s="39">
        <f t="shared" si="40"/>
        <v>93323798</v>
      </c>
    </row>
    <row r="290" spans="1:18" x14ac:dyDescent="0.25">
      <c r="A290" s="36">
        <v>4302</v>
      </c>
      <c r="B290" s="37">
        <v>5</v>
      </c>
      <c r="C290" s="36" t="s">
        <v>370</v>
      </c>
      <c r="D290" s="59">
        <f>VLOOKUP($A290,INDICADORES!$A$5:$AB$350,D$19)</f>
        <v>1</v>
      </c>
      <c r="E290" s="59">
        <f>IF(A290=5201,0,VLOOKUP($A290,INDICADORES!$A$5:$AB$350,E$19))</f>
        <v>0.98976109215017061</v>
      </c>
      <c r="F290" s="59">
        <f>IF(A290=5201,0,VLOOKUP($A290,INDICADORES!$A$5:$AB$350,F$19))</f>
        <v>4.3051165790321283E-2</v>
      </c>
      <c r="G290" s="59">
        <f>VLOOKUP($A290,INDICADORES!$A$5:$AB$350,G$19)</f>
        <v>1</v>
      </c>
      <c r="H290" s="59">
        <f>VLOOKUP($A290,INDICADORES!$A$5:$AB$350,H$19)</f>
        <v>0.6926000000000001</v>
      </c>
      <c r="I290" s="59">
        <f>VLOOKUP($A290,INDICADORES!$A$5:$AB$350,I$19)</f>
        <v>1</v>
      </c>
      <c r="J290" s="59">
        <f>VLOOKUP($A290,INDICADORES!$A$5:$AB$350,J$19)</f>
        <v>0.96197499999999991</v>
      </c>
      <c r="K290" s="59">
        <f t="shared" si="35"/>
        <v>0.70916792370014003</v>
      </c>
      <c r="L290" s="37">
        <f t="shared" si="41"/>
        <v>34</v>
      </c>
      <c r="M290" s="37">
        <f t="shared" si="36"/>
        <v>55</v>
      </c>
      <c r="N290" s="64">
        <f t="shared" si="37"/>
        <v>0.70916792370014003</v>
      </c>
      <c r="O290" s="65">
        <f t="shared" si="38"/>
        <v>1.7909580881439822E-2</v>
      </c>
      <c r="P290" s="38">
        <f t="shared" si="39"/>
        <v>93281640</v>
      </c>
      <c r="R290" s="39">
        <f t="shared" si="40"/>
        <v>93281640</v>
      </c>
    </row>
    <row r="291" spans="1:18" x14ac:dyDescent="0.25">
      <c r="A291" s="36">
        <v>9205</v>
      </c>
      <c r="B291" s="37">
        <v>5</v>
      </c>
      <c r="C291" s="36" t="s">
        <v>508</v>
      </c>
      <c r="D291" s="59">
        <f>VLOOKUP($A291,INDICADORES!$A$5:$AB$350,D$19)</f>
        <v>1</v>
      </c>
      <c r="E291" s="59">
        <f>IF(A291=5201,0,VLOOKUP($A291,INDICADORES!$A$5:$AB$350,E$19))</f>
        <v>0.92031872509960155</v>
      </c>
      <c r="F291" s="59">
        <f>IF(A291=5201,0,VLOOKUP($A291,INDICADORES!$A$5:$AB$350,F$19))</f>
        <v>3.0364971543221864E-2</v>
      </c>
      <c r="G291" s="59">
        <f>VLOOKUP($A291,INDICADORES!$A$5:$AB$350,G$19)</f>
        <v>1</v>
      </c>
      <c r="H291" s="59">
        <f>VLOOKUP($A291,INDICADORES!$A$5:$AB$350,H$19)</f>
        <v>0.85909999999999997</v>
      </c>
      <c r="I291" s="59">
        <f>VLOOKUP($A291,INDICADORES!$A$5:$AB$350,I$19)</f>
        <v>1</v>
      </c>
      <c r="J291" s="59">
        <f>VLOOKUP($A291,INDICADORES!$A$5:$AB$350,J$19)</f>
        <v>1</v>
      </c>
      <c r="K291" s="59">
        <f t="shared" si="35"/>
        <v>0.70856779667066605</v>
      </c>
      <c r="L291" s="37">
        <f t="shared" si="41"/>
        <v>35</v>
      </c>
      <c r="M291" s="37">
        <f t="shared" si="36"/>
        <v>55</v>
      </c>
      <c r="N291" s="64">
        <f t="shared" si="37"/>
        <v>0.70856779667066605</v>
      </c>
      <c r="O291" s="65">
        <f t="shared" si="38"/>
        <v>1.7894425058376896E-2</v>
      </c>
      <c r="P291" s="38">
        <f t="shared" si="39"/>
        <v>93202701</v>
      </c>
      <c r="R291" s="39">
        <f t="shared" si="40"/>
        <v>93202701</v>
      </c>
    </row>
    <row r="292" spans="1:18" x14ac:dyDescent="0.25">
      <c r="A292" s="36">
        <v>4303</v>
      </c>
      <c r="B292" s="37">
        <v>5</v>
      </c>
      <c r="C292" s="36" t="s">
        <v>371</v>
      </c>
      <c r="D292" s="59">
        <f>VLOOKUP($A292,INDICADORES!$A$5:$AB$350,D$19)</f>
        <v>1</v>
      </c>
      <c r="E292" s="59">
        <f>IF(A292=5201,0,VLOOKUP($A292,INDICADORES!$A$5:$AB$350,E$19))</f>
        <v>0.93142057382785159</v>
      </c>
      <c r="F292" s="59">
        <f>IF(A292=5201,0,VLOOKUP($A292,INDICADORES!$A$5:$AB$350,F$19))</f>
        <v>5.6850366172694095E-2</v>
      </c>
      <c r="G292" s="59">
        <f>VLOOKUP($A292,INDICADORES!$A$5:$AB$350,G$19)</f>
        <v>1</v>
      </c>
      <c r="H292" s="59">
        <f>VLOOKUP($A292,INDICADORES!$A$5:$AB$350,H$19)</f>
        <v>0.78269999999999995</v>
      </c>
      <c r="I292" s="59">
        <f>VLOOKUP($A292,INDICADORES!$A$5:$AB$350,I$19)</f>
        <v>1</v>
      </c>
      <c r="J292" s="59">
        <f>VLOOKUP($A292,INDICADORES!$A$5:$AB$350,J$19)</f>
        <v>1</v>
      </c>
      <c r="K292" s="59">
        <f t="shared" si="35"/>
        <v>0.70761479238292158</v>
      </c>
      <c r="L292" s="37">
        <f t="shared" si="41"/>
        <v>36</v>
      </c>
      <c r="M292" s="37">
        <f t="shared" si="36"/>
        <v>55</v>
      </c>
      <c r="N292" s="64">
        <f t="shared" si="37"/>
        <v>0.70761479238292158</v>
      </c>
      <c r="O292" s="65">
        <f t="shared" si="38"/>
        <v>1.7870357546577058E-2</v>
      </c>
      <c r="P292" s="38">
        <f t="shared" si="39"/>
        <v>93077346</v>
      </c>
      <c r="R292" s="39">
        <f t="shared" si="40"/>
        <v>93077346</v>
      </c>
    </row>
    <row r="293" spans="1:18" x14ac:dyDescent="0.25">
      <c r="A293" s="36">
        <v>9111</v>
      </c>
      <c r="B293" s="37">
        <v>5</v>
      </c>
      <c r="C293" s="36" t="s">
        <v>519</v>
      </c>
      <c r="D293" s="59">
        <f>VLOOKUP($A293,INDICADORES!$A$5:$AB$350,D$19)</f>
        <v>1</v>
      </c>
      <c r="E293" s="59">
        <f>IF(A293=5201,0,VLOOKUP($A293,INDICADORES!$A$5:$AB$350,E$19))</f>
        <v>0.97808535178777389</v>
      </c>
      <c r="F293" s="59">
        <f>IF(A293=5201,0,VLOOKUP($A293,INDICADORES!$A$5:$AB$350,F$19))</f>
        <v>4.6214021383011256E-2</v>
      </c>
      <c r="G293" s="59">
        <f>VLOOKUP($A293,INDICADORES!$A$5:$AB$350,G$19)</f>
        <v>1</v>
      </c>
      <c r="H293" s="59">
        <f>VLOOKUP($A293,INDICADORES!$A$5:$AB$350,H$19)</f>
        <v>0.68559999999999999</v>
      </c>
      <c r="I293" s="59">
        <f>VLOOKUP($A293,INDICADORES!$A$5:$AB$350,I$19)</f>
        <v>1</v>
      </c>
      <c r="J293" s="59">
        <f>VLOOKUP($A293,INDICADORES!$A$5:$AB$350,J$19)</f>
        <v>1</v>
      </c>
      <c r="K293" s="59">
        <f t="shared" si="35"/>
        <v>0.70672337847147382</v>
      </c>
      <c r="L293" s="37">
        <f t="shared" si="41"/>
        <v>37</v>
      </c>
      <c r="M293" s="37">
        <f t="shared" si="36"/>
        <v>55</v>
      </c>
      <c r="N293" s="64">
        <f t="shared" si="37"/>
        <v>0.70672337847147382</v>
      </c>
      <c r="O293" s="65">
        <f t="shared" si="38"/>
        <v>1.7847845460211651E-2</v>
      </c>
      <c r="P293" s="38">
        <f t="shared" si="39"/>
        <v>92960093</v>
      </c>
      <c r="R293" s="39">
        <f t="shared" si="40"/>
        <v>92960093</v>
      </c>
    </row>
    <row r="294" spans="1:18" x14ac:dyDescent="0.25">
      <c r="A294" s="36">
        <v>7307</v>
      </c>
      <c r="B294" s="37">
        <v>5</v>
      </c>
      <c r="C294" s="36" t="s">
        <v>464</v>
      </c>
      <c r="D294" s="59">
        <f>VLOOKUP($A294,INDICADORES!$A$5:$AB$350,D$19)</f>
        <v>1</v>
      </c>
      <c r="E294" s="59">
        <f>IF(A294=5201,0,VLOOKUP($A294,INDICADORES!$A$5:$AB$350,E$19))</f>
        <v>0.95344129554655865</v>
      </c>
      <c r="F294" s="59">
        <f>IF(A294=5201,0,VLOOKUP($A294,INDICADORES!$A$5:$AB$350,F$19))</f>
        <v>0.14899386768820932</v>
      </c>
      <c r="G294" s="59">
        <f>VLOOKUP($A294,INDICADORES!$A$5:$AB$350,G$19)</f>
        <v>1</v>
      </c>
      <c r="H294" s="59">
        <f>VLOOKUP($A294,INDICADORES!$A$5:$AB$350,H$19)</f>
        <v>0.56110000000000004</v>
      </c>
      <c r="I294" s="59">
        <f>VLOOKUP($A294,INDICADORES!$A$5:$AB$350,I$19)</f>
        <v>1</v>
      </c>
      <c r="J294" s="59">
        <f>VLOOKUP($A294,INDICADORES!$A$5:$AB$350,J$19)</f>
        <v>1</v>
      </c>
      <c r="K294" s="59">
        <f t="shared" si="35"/>
        <v>0.70511792036334797</v>
      </c>
      <c r="L294" s="37">
        <f t="shared" si="41"/>
        <v>38</v>
      </c>
      <c r="M294" s="37">
        <f t="shared" si="36"/>
        <v>55</v>
      </c>
      <c r="N294" s="64">
        <f t="shared" si="37"/>
        <v>0.70511792036334797</v>
      </c>
      <c r="O294" s="65">
        <f t="shared" si="38"/>
        <v>1.7807300645819566E-2</v>
      </c>
      <c r="P294" s="38">
        <f t="shared" si="39"/>
        <v>92748916</v>
      </c>
      <c r="R294" s="39">
        <f t="shared" si="40"/>
        <v>92748916</v>
      </c>
    </row>
    <row r="295" spans="1:18" x14ac:dyDescent="0.25">
      <c r="A295" s="36">
        <v>14108</v>
      </c>
      <c r="B295" s="37">
        <v>5</v>
      </c>
      <c r="C295" s="36" t="s">
        <v>653</v>
      </c>
      <c r="D295" s="59">
        <f>VLOOKUP($A295,INDICADORES!$A$5:$AB$350,D$19)</f>
        <v>1</v>
      </c>
      <c r="E295" s="59">
        <f>IF(A295=5201,0,VLOOKUP($A295,INDICADORES!$A$5:$AB$350,E$19))</f>
        <v>0.8965968586387435</v>
      </c>
      <c r="F295" s="59">
        <f>IF(A295=5201,0,VLOOKUP($A295,INDICADORES!$A$5:$AB$350,F$19))</f>
        <v>9.3443757818596429E-2</v>
      </c>
      <c r="G295" s="59">
        <f>VLOOKUP($A295,INDICADORES!$A$5:$AB$350,G$19)</f>
        <v>1</v>
      </c>
      <c r="H295" s="59">
        <f>VLOOKUP($A295,INDICADORES!$A$5:$AB$350,H$19)</f>
        <v>0.75680000000000003</v>
      </c>
      <c r="I295" s="59">
        <f>VLOOKUP($A295,INDICADORES!$A$5:$AB$350,I$19)</f>
        <v>0.99311066658934966</v>
      </c>
      <c r="J295" s="59">
        <f>VLOOKUP($A295,INDICADORES!$A$5:$AB$350,J$19)</f>
        <v>1</v>
      </c>
      <c r="K295" s="59">
        <f t="shared" si="35"/>
        <v>0.70034537330767677</v>
      </c>
      <c r="L295" s="37">
        <f t="shared" si="41"/>
        <v>39</v>
      </c>
      <c r="M295" s="37">
        <f t="shared" si="36"/>
        <v>55</v>
      </c>
      <c r="N295" s="64">
        <f t="shared" si="37"/>
        <v>0.70034537330767677</v>
      </c>
      <c r="O295" s="65">
        <f t="shared" si="38"/>
        <v>1.7686773032193088E-2</v>
      </c>
      <c r="P295" s="38">
        <f t="shared" si="39"/>
        <v>92121151</v>
      </c>
      <c r="R295" s="39">
        <f t="shared" si="40"/>
        <v>92121151</v>
      </c>
    </row>
    <row r="296" spans="1:18" x14ac:dyDescent="0.25">
      <c r="A296" s="36">
        <v>6109</v>
      </c>
      <c r="B296" s="37">
        <v>5</v>
      </c>
      <c r="C296" s="36" t="s">
        <v>420</v>
      </c>
      <c r="D296" s="59">
        <f>VLOOKUP($A296,INDICADORES!$A$5:$AB$350,D$19)</f>
        <v>1</v>
      </c>
      <c r="E296" s="59">
        <f>IF(A296=5201,0,VLOOKUP($A296,INDICADORES!$A$5:$AB$350,E$19))</f>
        <v>0.98561151079136688</v>
      </c>
      <c r="F296" s="59">
        <f>IF(A296=5201,0,VLOOKUP($A296,INDICADORES!$A$5:$AB$350,F$19))</f>
        <v>7.6783041037359084E-2</v>
      </c>
      <c r="G296" s="59">
        <f>VLOOKUP($A296,INDICADORES!$A$5:$AB$350,G$19)</f>
        <v>0.8571428571428571</v>
      </c>
      <c r="H296" s="59">
        <f>VLOOKUP($A296,INDICADORES!$A$5:$AB$350,H$19)</f>
        <v>0.70680000000000009</v>
      </c>
      <c r="I296" s="59">
        <f>VLOOKUP($A296,INDICADORES!$A$5:$AB$350,I$19)</f>
        <v>1</v>
      </c>
      <c r="J296" s="59">
        <f>VLOOKUP($A296,INDICADORES!$A$5:$AB$350,J$19)</f>
        <v>1</v>
      </c>
      <c r="K296" s="59">
        <f t="shared" si="35"/>
        <v>0.69875121760774683</v>
      </c>
      <c r="L296" s="37">
        <f t="shared" si="41"/>
        <v>40</v>
      </c>
      <c r="M296" s="37">
        <f t="shared" si="36"/>
        <v>55</v>
      </c>
      <c r="N296" s="64">
        <f t="shared" si="37"/>
        <v>0.69875121760774683</v>
      </c>
      <c r="O296" s="65">
        <f t="shared" si="38"/>
        <v>1.7646513652867894E-2</v>
      </c>
      <c r="P296" s="38">
        <f t="shared" si="39"/>
        <v>91911460</v>
      </c>
      <c r="R296" s="39">
        <f t="shared" si="40"/>
        <v>91911460</v>
      </c>
    </row>
    <row r="297" spans="1:18" x14ac:dyDescent="0.25">
      <c r="A297" s="36">
        <v>11303</v>
      </c>
      <c r="B297" s="37">
        <v>5</v>
      </c>
      <c r="C297" s="36" t="s">
        <v>576</v>
      </c>
      <c r="D297" s="59">
        <f>VLOOKUP($A297,INDICADORES!$A$5:$AB$350,D$19)</f>
        <v>1</v>
      </c>
      <c r="E297" s="59">
        <f>IF(A297=5201,0,VLOOKUP($A297,INDICADORES!$A$5:$AB$350,E$19))</f>
        <v>0.94444444444444442</v>
      </c>
      <c r="F297" s="59">
        <f>IF(A297=5201,0,VLOOKUP($A297,INDICADORES!$A$5:$AB$350,F$19))</f>
        <v>1.1796714786690863E-2</v>
      </c>
      <c r="G297" s="59">
        <f>VLOOKUP($A297,INDICADORES!$A$5:$AB$350,G$19)</f>
        <v>1</v>
      </c>
      <c r="H297" s="59">
        <f>VLOOKUP($A297,INDICADORES!$A$5:$AB$350,H$19)</f>
        <v>0.7609999999999999</v>
      </c>
      <c r="I297" s="59">
        <f>VLOOKUP($A297,INDICADORES!$A$5:$AB$350,I$19)</f>
        <v>1</v>
      </c>
      <c r="J297" s="59">
        <f>VLOOKUP($A297,INDICADORES!$A$5:$AB$350,J$19)</f>
        <v>1</v>
      </c>
      <c r="K297" s="59">
        <f t="shared" si="35"/>
        <v>0.69765473425222835</v>
      </c>
      <c r="L297" s="37">
        <f t="shared" si="41"/>
        <v>41</v>
      </c>
      <c r="M297" s="37">
        <f t="shared" si="36"/>
        <v>55</v>
      </c>
      <c r="N297" s="64">
        <f t="shared" si="37"/>
        <v>0.69765473425222835</v>
      </c>
      <c r="O297" s="65">
        <f t="shared" si="38"/>
        <v>1.7618822669273559E-2</v>
      </c>
      <c r="P297" s="38">
        <f t="shared" si="39"/>
        <v>91767233</v>
      </c>
      <c r="R297" s="39">
        <f t="shared" si="40"/>
        <v>91767233</v>
      </c>
    </row>
    <row r="298" spans="1:18" x14ac:dyDescent="0.25">
      <c r="A298" s="36">
        <v>4104</v>
      </c>
      <c r="B298" s="37">
        <v>5</v>
      </c>
      <c r="C298" s="36" t="s">
        <v>362</v>
      </c>
      <c r="D298" s="59">
        <f>VLOOKUP($A298,INDICADORES!$A$5:$AB$350,D$19)</f>
        <v>1</v>
      </c>
      <c r="E298" s="59">
        <f>IF(A298=5201,0,VLOOKUP($A298,INDICADORES!$A$5:$AB$350,E$19))</f>
        <v>0.95238095238095233</v>
      </c>
      <c r="F298" s="59">
        <f>IF(A298=5201,0,VLOOKUP($A298,INDICADORES!$A$5:$AB$350,F$19))</f>
        <v>0.17744035432703914</v>
      </c>
      <c r="G298" s="59">
        <f>VLOOKUP($A298,INDICADORES!$A$5:$AB$350,G$19)</f>
        <v>1</v>
      </c>
      <c r="H298" s="59">
        <f>VLOOKUP($A298,INDICADORES!$A$5:$AB$350,H$19)</f>
        <v>0.47659999999999997</v>
      </c>
      <c r="I298" s="59">
        <f>VLOOKUP($A298,INDICADORES!$A$5:$AB$350,I$19)</f>
        <v>0.9973520290627379</v>
      </c>
      <c r="J298" s="59">
        <f>VLOOKUP($A298,INDICADORES!$A$5:$AB$350,J$19)</f>
        <v>0.97155000000000002</v>
      </c>
      <c r="K298" s="59">
        <f t="shared" si="35"/>
        <v>0.69762852336823011</v>
      </c>
      <c r="L298" s="37">
        <f t="shared" si="41"/>
        <v>42</v>
      </c>
      <c r="M298" s="37">
        <f t="shared" si="36"/>
        <v>55</v>
      </c>
      <c r="N298" s="64">
        <f t="shared" si="37"/>
        <v>0.69762852336823011</v>
      </c>
      <c r="O298" s="65">
        <f t="shared" si="38"/>
        <v>1.7618160730216176E-2</v>
      </c>
      <c r="P298" s="38">
        <f t="shared" si="39"/>
        <v>91763785</v>
      </c>
      <c r="R298" s="39">
        <f t="shared" si="40"/>
        <v>91763785</v>
      </c>
    </row>
    <row r="299" spans="1:18" x14ac:dyDescent="0.25">
      <c r="A299" s="36">
        <v>6307</v>
      </c>
      <c r="B299" s="37">
        <v>5</v>
      </c>
      <c r="C299" s="36" t="s">
        <v>440</v>
      </c>
      <c r="D299" s="59">
        <f>VLOOKUP($A299,INDICADORES!$A$5:$AB$350,D$19)</f>
        <v>1</v>
      </c>
      <c r="E299" s="59">
        <f>IF(A299=5201,0,VLOOKUP($A299,INDICADORES!$A$5:$AB$350,E$19))</f>
        <v>0.89134125636672323</v>
      </c>
      <c r="F299" s="59">
        <f>IF(A299=5201,0,VLOOKUP($A299,INDICADORES!$A$5:$AB$350,F$19))</f>
        <v>6.9071438215215789E-2</v>
      </c>
      <c r="G299" s="59">
        <f>VLOOKUP($A299,INDICADORES!$A$5:$AB$350,G$19)</f>
        <v>1</v>
      </c>
      <c r="H299" s="59">
        <f>VLOOKUP($A299,INDICADORES!$A$5:$AB$350,H$19)</f>
        <v>0.78610000000000002</v>
      </c>
      <c r="I299" s="59">
        <f>VLOOKUP($A299,INDICADORES!$A$5:$AB$350,I$19)</f>
        <v>1</v>
      </c>
      <c r="J299" s="59">
        <f>VLOOKUP($A299,INDICADORES!$A$5:$AB$350,J$19)</f>
        <v>1</v>
      </c>
      <c r="K299" s="59">
        <f t="shared" si="35"/>
        <v>0.69715229928215716</v>
      </c>
      <c r="L299" s="37">
        <f t="shared" si="41"/>
        <v>43</v>
      </c>
      <c r="M299" s="37">
        <f t="shared" si="36"/>
        <v>55</v>
      </c>
      <c r="N299" s="64">
        <f t="shared" si="37"/>
        <v>0.69715229928215716</v>
      </c>
      <c r="O299" s="65">
        <f t="shared" si="38"/>
        <v>1.7606133996487566E-2</v>
      </c>
      <c r="P299" s="38">
        <f t="shared" si="39"/>
        <v>91701144</v>
      </c>
      <c r="R299" s="39">
        <f t="shared" si="40"/>
        <v>91701144</v>
      </c>
    </row>
    <row r="300" spans="1:18" x14ac:dyDescent="0.25">
      <c r="A300" s="36">
        <v>16204</v>
      </c>
      <c r="B300" s="37">
        <v>5</v>
      </c>
      <c r="C300" s="36" t="s">
        <v>665</v>
      </c>
      <c r="D300" s="59">
        <f>VLOOKUP($A300,INDICADORES!$A$5:$AB$350,D$19)</f>
        <v>1</v>
      </c>
      <c r="E300" s="59">
        <f>IF(A300=5201,0,VLOOKUP($A300,INDICADORES!$A$5:$AB$350,E$19))</f>
        <v>0.96363636363636362</v>
      </c>
      <c r="F300" s="59">
        <f>IF(A300=5201,0,VLOOKUP($A300,INDICADORES!$A$5:$AB$350,F$19))</f>
        <v>3.5675813511003844E-2</v>
      </c>
      <c r="G300" s="59">
        <f>VLOOKUP($A300,INDICADORES!$A$5:$AB$350,G$19)</f>
        <v>1</v>
      </c>
      <c r="H300" s="59">
        <f>VLOOKUP($A300,INDICADORES!$A$5:$AB$350,H$19)</f>
        <v>0.67709999999999992</v>
      </c>
      <c r="I300" s="59">
        <f>VLOOKUP($A300,INDICADORES!$A$5:$AB$350,I$19)</f>
        <v>1</v>
      </c>
      <c r="J300" s="59">
        <f>VLOOKUP($A300,INDICADORES!$A$5:$AB$350,J$19)</f>
        <v>0.97917500000000002</v>
      </c>
      <c r="K300" s="59">
        <f t="shared" si="35"/>
        <v>0.69671543065047825</v>
      </c>
      <c r="L300" s="37">
        <f t="shared" si="41"/>
        <v>44</v>
      </c>
      <c r="M300" s="37">
        <f t="shared" si="36"/>
        <v>55</v>
      </c>
      <c r="N300" s="64">
        <f t="shared" si="37"/>
        <v>0.69671543065047825</v>
      </c>
      <c r="O300" s="65">
        <f t="shared" si="38"/>
        <v>1.7595101159507579E-2</v>
      </c>
      <c r="P300" s="38">
        <f t="shared" si="39"/>
        <v>91643680</v>
      </c>
      <c r="R300" s="39">
        <f t="shared" si="40"/>
        <v>91643680</v>
      </c>
    </row>
    <row r="301" spans="1:18" x14ac:dyDescent="0.25">
      <c r="A301" s="36">
        <v>10206</v>
      </c>
      <c r="B301" s="37">
        <v>5</v>
      </c>
      <c r="C301" s="36" t="s">
        <v>554</v>
      </c>
      <c r="D301" s="59">
        <f>VLOOKUP($A301,INDICADORES!$A$5:$AB$350,D$19)</f>
        <v>1</v>
      </c>
      <c r="E301" s="59">
        <f>IF(A301=5201,0,VLOOKUP($A301,INDICADORES!$A$5:$AB$350,E$19))</f>
        <v>0.97029702970297027</v>
      </c>
      <c r="F301" s="59">
        <f>IF(A301=5201,0,VLOOKUP($A301,INDICADORES!$A$5:$AB$350,F$19))</f>
        <v>2.4659889126768267E-2</v>
      </c>
      <c r="G301" s="59">
        <f>VLOOKUP($A301,INDICADORES!$A$5:$AB$350,G$19)</f>
        <v>1</v>
      </c>
      <c r="H301" s="59">
        <f>VLOOKUP($A301,INDICADORES!$A$5:$AB$350,H$19)</f>
        <v>0.65549999999999997</v>
      </c>
      <c r="I301" s="59">
        <f>VLOOKUP($A301,INDICADORES!$A$5:$AB$350,I$19)</f>
        <v>1</v>
      </c>
      <c r="J301" s="59">
        <f>VLOOKUP($A301,INDICADORES!$A$5:$AB$350,J$19)</f>
        <v>1</v>
      </c>
      <c r="K301" s="59">
        <f t="shared" si="35"/>
        <v>0.69409393267773167</v>
      </c>
      <c r="L301" s="37">
        <f t="shared" si="41"/>
        <v>45</v>
      </c>
      <c r="M301" s="37">
        <f t="shared" si="36"/>
        <v>55</v>
      </c>
      <c r="N301" s="64">
        <f t="shared" si="37"/>
        <v>0.69409393267773167</v>
      </c>
      <c r="O301" s="65">
        <f t="shared" si="38"/>
        <v>1.7528896910267894E-2</v>
      </c>
      <c r="P301" s="38">
        <f t="shared" si="39"/>
        <v>91298856</v>
      </c>
      <c r="R301" s="39">
        <f t="shared" si="40"/>
        <v>91298856</v>
      </c>
    </row>
    <row r="302" spans="1:18" x14ac:dyDescent="0.25">
      <c r="A302" s="36">
        <v>12103</v>
      </c>
      <c r="B302" s="37">
        <v>5</v>
      </c>
      <c r="C302" s="36" t="s">
        <v>582</v>
      </c>
      <c r="D302" s="59">
        <f>VLOOKUP($A302,INDICADORES!$A$5:$AB$350,D$19)</f>
        <v>1</v>
      </c>
      <c r="E302" s="59">
        <f>IF(A302=5201,0,VLOOKUP($A302,INDICADORES!$A$5:$AB$350,E$19))</f>
        <v>1</v>
      </c>
      <c r="F302" s="59">
        <f>IF(A302=5201,0,VLOOKUP($A302,INDICADORES!$A$5:$AB$350,F$19))</f>
        <v>3.0364885313111697E-2</v>
      </c>
      <c r="G302" s="59">
        <f>VLOOKUP($A302,INDICADORES!$A$5:$AB$350,G$19)</f>
        <v>1</v>
      </c>
      <c r="H302" s="59">
        <f>VLOOKUP($A302,INDICADORES!$A$5:$AB$350,H$19)</f>
        <v>0.65099999999999991</v>
      </c>
      <c r="I302" s="59">
        <f>VLOOKUP($A302,INDICADORES!$A$5:$AB$350,I$19)</f>
        <v>1</v>
      </c>
      <c r="J302" s="59">
        <f>VLOOKUP($A302,INDICADORES!$A$5:$AB$350,J$19)</f>
        <v>0.75</v>
      </c>
      <c r="K302" s="59">
        <f t="shared" si="35"/>
        <v>0.69274122132827798</v>
      </c>
      <c r="L302" s="37">
        <f t="shared" si="41"/>
        <v>46</v>
      </c>
      <c r="M302" s="37">
        <f t="shared" si="36"/>
        <v>55</v>
      </c>
      <c r="N302" s="64">
        <f t="shared" si="37"/>
        <v>0.69274122132827798</v>
      </c>
      <c r="O302" s="65">
        <f t="shared" si="38"/>
        <v>1.7494735053093249E-2</v>
      </c>
      <c r="P302" s="38">
        <f t="shared" si="39"/>
        <v>91120925</v>
      </c>
      <c r="R302" s="39">
        <f t="shared" si="40"/>
        <v>91120925</v>
      </c>
    </row>
    <row r="303" spans="1:18" x14ac:dyDescent="0.25">
      <c r="A303" s="36">
        <v>5404</v>
      </c>
      <c r="B303" s="37">
        <v>5</v>
      </c>
      <c r="C303" s="36" t="s">
        <v>390</v>
      </c>
      <c r="D303" s="59">
        <f>VLOOKUP($A303,INDICADORES!$A$5:$AB$350,D$19)</f>
        <v>1</v>
      </c>
      <c r="E303" s="59">
        <f>IF(A303=5201,0,VLOOKUP($A303,INDICADORES!$A$5:$AB$350,E$19))</f>
        <v>0.90689655172413797</v>
      </c>
      <c r="F303" s="59">
        <f>IF(A303=5201,0,VLOOKUP($A303,INDICADORES!$A$5:$AB$350,F$19))</f>
        <v>0.18092049871762031</v>
      </c>
      <c r="G303" s="59">
        <f>VLOOKUP($A303,INDICADORES!$A$5:$AB$350,G$19)</f>
        <v>1</v>
      </c>
      <c r="H303" s="59">
        <f>VLOOKUP($A303,INDICADORES!$A$5:$AB$350,H$19)</f>
        <v>0.61460000000000004</v>
      </c>
      <c r="I303" s="59">
        <f>VLOOKUP($A303,INDICADORES!$A$5:$AB$350,I$19)</f>
        <v>1</v>
      </c>
      <c r="J303" s="59">
        <f>VLOOKUP($A303,INDICADORES!$A$5:$AB$350,J$19)</f>
        <v>0.75</v>
      </c>
      <c r="K303" s="59">
        <f t="shared" si="35"/>
        <v>0.69233391778285336</v>
      </c>
      <c r="L303" s="37">
        <f t="shared" si="41"/>
        <v>47</v>
      </c>
      <c r="M303" s="37">
        <f t="shared" si="36"/>
        <v>55</v>
      </c>
      <c r="N303" s="64">
        <f t="shared" si="37"/>
        <v>0.69233391778285336</v>
      </c>
      <c r="O303" s="65">
        <f t="shared" si="38"/>
        <v>1.748444886339643E-2</v>
      </c>
      <c r="P303" s="38">
        <f t="shared" si="39"/>
        <v>91067350</v>
      </c>
      <c r="R303" s="39">
        <f t="shared" si="40"/>
        <v>91067350</v>
      </c>
    </row>
    <row r="304" spans="1:18" x14ac:dyDescent="0.25">
      <c r="A304" s="36">
        <v>8314</v>
      </c>
      <c r="B304" s="37">
        <v>5</v>
      </c>
      <c r="C304" s="36" t="s">
        <v>505</v>
      </c>
      <c r="D304" s="59">
        <f>VLOOKUP($A304,INDICADORES!$A$5:$AB$350,D$19)</f>
        <v>1</v>
      </c>
      <c r="E304" s="59">
        <f>IF(A304=5201,0,VLOOKUP($A304,INDICADORES!$A$5:$AB$350,E$19))</f>
        <v>0.89473684210526316</v>
      </c>
      <c r="F304" s="59">
        <f>IF(A304=5201,0,VLOOKUP($A304,INDICADORES!$A$5:$AB$350,F$19))</f>
        <v>4.1671805740346637E-2</v>
      </c>
      <c r="G304" s="59">
        <f>VLOOKUP($A304,INDICADORES!$A$5:$AB$350,G$19)</f>
        <v>1</v>
      </c>
      <c r="H304" s="59">
        <f>VLOOKUP($A304,INDICADORES!$A$5:$AB$350,H$19)</f>
        <v>0.7802</v>
      </c>
      <c r="I304" s="59">
        <f>VLOOKUP($A304,INDICADORES!$A$5:$AB$350,I$19)</f>
        <v>1</v>
      </c>
      <c r="J304" s="59">
        <f>VLOOKUP($A304,INDICADORES!$A$5:$AB$350,J$19)</f>
        <v>1</v>
      </c>
      <c r="K304" s="59">
        <f t="shared" si="35"/>
        <v>0.69060584617192877</v>
      </c>
      <c r="L304" s="37">
        <f t="shared" si="41"/>
        <v>48</v>
      </c>
      <c r="M304" s="37">
        <f t="shared" si="36"/>
        <v>55</v>
      </c>
      <c r="N304" s="64">
        <f t="shared" si="37"/>
        <v>0.69060584617192877</v>
      </c>
      <c r="O304" s="65">
        <f t="shared" si="38"/>
        <v>1.7440807523665079E-2</v>
      </c>
      <c r="P304" s="38">
        <f t="shared" si="39"/>
        <v>90840045</v>
      </c>
      <c r="R304" s="39">
        <f t="shared" si="40"/>
        <v>90840045</v>
      </c>
    </row>
    <row r="305" spans="1:19" x14ac:dyDescent="0.25">
      <c r="A305" s="36">
        <v>9206</v>
      </c>
      <c r="B305" s="37">
        <v>5</v>
      </c>
      <c r="C305" s="36" t="s">
        <v>534</v>
      </c>
      <c r="D305" s="59">
        <f>VLOOKUP($A305,INDICADORES!$A$5:$AB$350,D$19)</f>
        <v>1</v>
      </c>
      <c r="E305" s="59">
        <f>IF(A305=5201,0,VLOOKUP($A305,INDICADORES!$A$5:$AB$350,E$19))</f>
        <v>0.96907216494845361</v>
      </c>
      <c r="F305" s="59">
        <f>IF(A305=5201,0,VLOOKUP($A305,INDICADORES!$A$5:$AB$350,F$19))</f>
        <v>5.4200068932730903E-2</v>
      </c>
      <c r="G305" s="59">
        <f>VLOOKUP($A305,INDICADORES!$A$5:$AB$350,G$19)</f>
        <v>1</v>
      </c>
      <c r="H305" s="59">
        <f>VLOOKUP($A305,INDICADORES!$A$5:$AB$350,H$19)</f>
        <v>0.64769999999999994</v>
      </c>
      <c r="I305" s="59">
        <f>VLOOKUP($A305,INDICADORES!$A$5:$AB$350,I$19)</f>
        <v>1</v>
      </c>
      <c r="J305" s="59">
        <f>VLOOKUP($A305,INDICADORES!$A$5:$AB$350,J$19)</f>
        <v>0.8125</v>
      </c>
      <c r="K305" s="59">
        <f t="shared" si="35"/>
        <v>0.69050527496514147</v>
      </c>
      <c r="L305" s="37">
        <f t="shared" si="41"/>
        <v>49</v>
      </c>
      <c r="M305" s="37">
        <f t="shared" si="36"/>
        <v>55</v>
      </c>
      <c r="N305" s="64">
        <f t="shared" si="37"/>
        <v>0.69050527496514147</v>
      </c>
      <c r="O305" s="65">
        <f t="shared" si="38"/>
        <v>1.7438267662368331E-2</v>
      </c>
      <c r="P305" s="38">
        <f t="shared" si="39"/>
        <v>90826816</v>
      </c>
      <c r="R305" s="39">
        <f t="shared" si="40"/>
        <v>90826816</v>
      </c>
    </row>
    <row r="306" spans="1:19" x14ac:dyDescent="0.25">
      <c r="A306" s="36">
        <v>1402</v>
      </c>
      <c r="B306" s="37">
        <v>5</v>
      </c>
      <c r="C306" s="36" t="s">
        <v>340</v>
      </c>
      <c r="D306" s="59">
        <f>VLOOKUP($A306,INDICADORES!$A$5:$AB$350,D$19)</f>
        <v>1</v>
      </c>
      <c r="E306" s="59">
        <f>IF(A306=5201,0,VLOOKUP($A306,INDICADORES!$A$5:$AB$350,E$19))</f>
        <v>0.95</v>
      </c>
      <c r="F306" s="59">
        <f>IF(A306=5201,0,VLOOKUP($A306,INDICADORES!$A$5:$AB$350,F$19))</f>
        <v>2.6842593168258919E-3</v>
      </c>
      <c r="G306" s="59">
        <f>VLOOKUP($A306,INDICADORES!$A$5:$AB$350,G$19)</f>
        <v>1</v>
      </c>
      <c r="H306" s="59">
        <f>VLOOKUP($A306,INDICADORES!$A$5:$AB$350,H$19)</f>
        <v>0.71129999999999993</v>
      </c>
      <c r="I306" s="59">
        <f>VLOOKUP($A306,INDICADORES!$A$5:$AB$350,I$19)</f>
        <v>1</v>
      </c>
      <c r="J306" s="59">
        <f>VLOOKUP($A306,INDICADORES!$A$5:$AB$350,J$19)</f>
        <v>1</v>
      </c>
      <c r="K306" s="59">
        <f t="shared" si="35"/>
        <v>0.68986606482920654</v>
      </c>
      <c r="L306" s="37">
        <f t="shared" si="41"/>
        <v>50</v>
      </c>
      <c r="M306" s="37">
        <f t="shared" si="36"/>
        <v>55</v>
      </c>
      <c r="N306" s="64">
        <f t="shared" si="37"/>
        <v>0.68986606482920654</v>
      </c>
      <c r="O306" s="65">
        <f t="shared" si="38"/>
        <v>1.7422124820529079E-2</v>
      </c>
      <c r="P306" s="38">
        <f t="shared" si="39"/>
        <v>90742736</v>
      </c>
      <c r="R306" s="39">
        <f t="shared" si="40"/>
        <v>90742736</v>
      </c>
    </row>
    <row r="307" spans="1:19" x14ac:dyDescent="0.25">
      <c r="A307" s="36">
        <v>6113</v>
      </c>
      <c r="B307" s="37">
        <v>5</v>
      </c>
      <c r="C307" s="36" t="s">
        <v>424</v>
      </c>
      <c r="D307" s="59">
        <f>VLOOKUP($A307,INDICADORES!$A$5:$AB$350,D$19)</f>
        <v>1</v>
      </c>
      <c r="E307" s="59">
        <f>IF(A307=5201,0,VLOOKUP($A307,INDICADORES!$A$5:$AB$350,E$19))</f>
        <v>0.79712041884816753</v>
      </c>
      <c r="F307" s="59">
        <f>IF(A307=5201,0,VLOOKUP($A307,INDICADORES!$A$5:$AB$350,F$19))</f>
        <v>9.1635691851913462E-2</v>
      </c>
      <c r="G307" s="59">
        <f>VLOOKUP($A307,INDICADORES!$A$5:$AB$350,G$19)</f>
        <v>1</v>
      </c>
      <c r="H307" s="59">
        <f>VLOOKUP($A307,INDICADORES!$A$5:$AB$350,H$19)</f>
        <v>0.90029999999999999</v>
      </c>
      <c r="I307" s="59">
        <f>VLOOKUP($A307,INDICADORES!$A$5:$AB$350,I$19)</f>
        <v>1</v>
      </c>
      <c r="J307" s="59">
        <f>VLOOKUP($A307,INDICADORES!$A$5:$AB$350,J$19)</f>
        <v>1</v>
      </c>
      <c r="K307" s="59">
        <f t="shared" si="35"/>
        <v>0.68694606955983706</v>
      </c>
      <c r="L307" s="37">
        <f t="shared" si="41"/>
        <v>51</v>
      </c>
      <c r="M307" s="37">
        <f t="shared" si="36"/>
        <v>55</v>
      </c>
      <c r="N307" s="64">
        <f t="shared" si="37"/>
        <v>0.68694606955983706</v>
      </c>
      <c r="O307" s="65">
        <f t="shared" si="38"/>
        <v>1.7348382213591449E-2</v>
      </c>
      <c r="P307" s="38">
        <f t="shared" si="39"/>
        <v>90358650</v>
      </c>
      <c r="R307" s="39">
        <f t="shared" si="40"/>
        <v>90358650</v>
      </c>
    </row>
    <row r="308" spans="1:19" x14ac:dyDescent="0.25">
      <c r="A308" s="36">
        <v>8302</v>
      </c>
      <c r="B308" s="37">
        <v>5</v>
      </c>
      <c r="C308" s="36" t="s">
        <v>493</v>
      </c>
      <c r="D308" s="59">
        <f>VLOOKUP($A308,INDICADORES!$A$5:$AB$350,D$19)</f>
        <v>1</v>
      </c>
      <c r="E308" s="59">
        <f>IF(A308=5201,0,VLOOKUP($A308,INDICADORES!$A$5:$AB$350,E$19))</f>
        <v>0.89423076923076927</v>
      </c>
      <c r="F308" s="59">
        <f>IF(A308=5201,0,VLOOKUP($A308,INDICADORES!$A$5:$AB$350,F$19))</f>
        <v>8.1769286466075425E-2</v>
      </c>
      <c r="G308" s="59">
        <f>VLOOKUP($A308,INDICADORES!$A$5:$AB$350,G$19)</f>
        <v>1</v>
      </c>
      <c r="H308" s="59">
        <f>VLOOKUP($A308,INDICADORES!$A$5:$AB$350,H$19)</f>
        <v>0.69579999999999997</v>
      </c>
      <c r="I308" s="59">
        <f>VLOOKUP($A308,INDICADORES!$A$5:$AB$350,I$19)</f>
        <v>1</v>
      </c>
      <c r="J308" s="59">
        <f>VLOOKUP($A308,INDICADORES!$A$5:$AB$350,J$19)</f>
        <v>0.94642499999999996</v>
      </c>
      <c r="K308" s="59">
        <f t="shared" si="35"/>
        <v>0.68511434084728806</v>
      </c>
      <c r="L308" s="37">
        <f t="shared" si="41"/>
        <v>52</v>
      </c>
      <c r="M308" s="37">
        <f t="shared" si="36"/>
        <v>55</v>
      </c>
      <c r="N308" s="64">
        <f t="shared" si="37"/>
        <v>0.68511434084728806</v>
      </c>
      <c r="O308" s="65">
        <f t="shared" si="38"/>
        <v>1.730212308026928E-2</v>
      </c>
      <c r="P308" s="38">
        <f t="shared" si="39"/>
        <v>90117710</v>
      </c>
      <c r="R308" s="39">
        <f t="shared" si="40"/>
        <v>90117710</v>
      </c>
    </row>
    <row r="309" spans="1:19" x14ac:dyDescent="0.25">
      <c r="A309" s="36">
        <v>3302</v>
      </c>
      <c r="B309" s="37">
        <v>5</v>
      </c>
      <c r="C309" s="36" t="s">
        <v>356</v>
      </c>
      <c r="D309" s="59">
        <f>VLOOKUP($A309,INDICADORES!$A$5:$AB$350,D$19)</f>
        <v>1</v>
      </c>
      <c r="E309" s="59">
        <f>IF(A309=5201,0,VLOOKUP($A309,INDICADORES!$A$5:$AB$350,E$19))</f>
        <v>0.83576642335766427</v>
      </c>
      <c r="F309" s="59">
        <f>IF(A309=5201,0,VLOOKUP($A309,INDICADORES!$A$5:$AB$350,F$19))</f>
        <v>3.9415490282391594E-2</v>
      </c>
      <c r="G309" s="59">
        <f>VLOOKUP($A309,INDICADORES!$A$5:$AB$350,G$19)</f>
        <v>1</v>
      </c>
      <c r="H309" s="59">
        <f>VLOOKUP($A309,INDICADORES!$A$5:$AB$350,H$19)</f>
        <v>0.88419999999999999</v>
      </c>
      <c r="I309" s="59">
        <f>VLOOKUP($A309,INDICADORES!$A$5:$AB$350,I$19)</f>
        <v>1</v>
      </c>
      <c r="J309" s="59">
        <f>VLOOKUP($A309,INDICADORES!$A$5:$AB$350,J$19)</f>
        <v>1</v>
      </c>
      <c r="K309" s="59">
        <f t="shared" si="35"/>
        <v>0.68500212074578049</v>
      </c>
      <c r="L309" s="37">
        <f t="shared" si="41"/>
        <v>53</v>
      </c>
      <c r="M309" s="37">
        <f t="shared" si="36"/>
        <v>55</v>
      </c>
      <c r="N309" s="64">
        <f t="shared" si="37"/>
        <v>0.68500212074578049</v>
      </c>
      <c r="O309" s="65">
        <f t="shared" si="38"/>
        <v>1.7299289033610783E-2</v>
      </c>
      <c r="P309" s="38">
        <f t="shared" si="39"/>
        <v>90102949</v>
      </c>
      <c r="R309" s="39">
        <f t="shared" si="40"/>
        <v>90102949</v>
      </c>
    </row>
    <row r="310" spans="1:19" x14ac:dyDescent="0.25">
      <c r="A310" s="36">
        <v>5104</v>
      </c>
      <c r="B310" s="37">
        <v>5</v>
      </c>
      <c r="C310" s="36" t="s">
        <v>378</v>
      </c>
      <c r="D310" s="59">
        <f>VLOOKUP($A310,INDICADORES!$A$5:$AB$350,D$19)</f>
        <v>1</v>
      </c>
      <c r="E310" s="59">
        <f>IF(A310=5201,0,VLOOKUP($A310,INDICADORES!$A$5:$AB$350,E$19))</f>
        <v>0.96638655462184875</v>
      </c>
      <c r="F310" s="59">
        <f>IF(A310=5201,0,VLOOKUP($A310,INDICADORES!$A$5:$AB$350,F$19))</f>
        <v>3.3784437971202209E-2</v>
      </c>
      <c r="G310" s="59">
        <f>VLOOKUP($A310,INDICADORES!$A$5:$AB$350,G$19)</f>
        <v>1</v>
      </c>
      <c r="H310" s="59">
        <f>VLOOKUP($A310,INDICADORES!$A$5:$AB$350,H$19)</f>
        <v>0.56729999999999992</v>
      </c>
      <c r="I310" s="59">
        <f>VLOOKUP($A310,INDICADORES!$A$5:$AB$350,I$19)</f>
        <v>1</v>
      </c>
      <c r="J310" s="59">
        <f>VLOOKUP($A310,INDICADORES!$A$5:$AB$350,J$19)</f>
        <v>1</v>
      </c>
      <c r="K310" s="59">
        <f t="shared" si="35"/>
        <v>0.68177640361044767</v>
      </c>
      <c r="L310" s="37">
        <f t="shared" si="41"/>
        <v>54</v>
      </c>
      <c r="M310" s="37">
        <f t="shared" si="36"/>
        <v>55</v>
      </c>
      <c r="N310" s="64">
        <f t="shared" si="37"/>
        <v>0.68177640361044767</v>
      </c>
      <c r="O310" s="65">
        <f t="shared" si="38"/>
        <v>1.7217825617112104E-2</v>
      </c>
      <c r="P310" s="38">
        <f t="shared" si="39"/>
        <v>89678649</v>
      </c>
      <c r="Q310" s="66">
        <f>+D9</f>
        <v>5208477000</v>
      </c>
      <c r="R310" s="39">
        <f t="shared" si="40"/>
        <v>89678649</v>
      </c>
      <c r="S310" s="66">
        <f>+S311-Q310</f>
        <v>0</v>
      </c>
    </row>
    <row r="311" spans="1:19" x14ac:dyDescent="0.25">
      <c r="A311" s="36">
        <v>6206</v>
      </c>
      <c r="B311" s="37">
        <v>5</v>
      </c>
      <c r="C311" s="36" t="s">
        <v>433</v>
      </c>
      <c r="D311" s="59">
        <f>VLOOKUP($A311,INDICADORES!$A$5:$AB$350,D$19)</f>
        <v>1</v>
      </c>
      <c r="E311" s="59">
        <f>IF(A311=5201,0,VLOOKUP($A311,INDICADORES!$A$5:$AB$350,E$19))</f>
        <v>0.86631016042780751</v>
      </c>
      <c r="F311" s="59">
        <f>IF(A311=5201,0,VLOOKUP($A311,INDICADORES!$A$5:$AB$350,F$19))</f>
        <v>3.973621085932369E-2</v>
      </c>
      <c r="G311" s="59">
        <f>VLOOKUP($A311,INDICADORES!$A$5:$AB$350,G$19)</f>
        <v>1</v>
      </c>
      <c r="H311" s="59">
        <f>VLOOKUP($A311,INDICADORES!$A$5:$AB$350,H$19)</f>
        <v>0.93980000000000008</v>
      </c>
      <c r="I311" s="59">
        <f>VLOOKUP($A311,INDICADORES!$A$5:$AB$350,I$19)</f>
        <v>0.9967213767038573</v>
      </c>
      <c r="J311" s="59">
        <f>VLOOKUP($A311,INDICADORES!$A$5:$AB$350,J$19)</f>
        <v>0.51852500000000001</v>
      </c>
      <c r="K311" s="59">
        <f t="shared" si="35"/>
        <v>0.67987492769975655</v>
      </c>
      <c r="L311" s="37">
        <f t="shared" si="41"/>
        <v>55</v>
      </c>
      <c r="M311" s="37">
        <f t="shared" si="36"/>
        <v>55</v>
      </c>
      <c r="N311" s="64">
        <f t="shared" si="37"/>
        <v>0.67987492769975655</v>
      </c>
      <c r="O311" s="65">
        <f t="shared" si="38"/>
        <v>1.7169805063053555E-2</v>
      </c>
      <c r="P311" s="38">
        <f t="shared" si="39"/>
        <v>89428535</v>
      </c>
      <c r="Q311" s="66">
        <f>SUM(P257:P311)</f>
        <v>5208477001</v>
      </c>
      <c r="R311" s="39">
        <f t="shared" si="40"/>
        <v>89428535</v>
      </c>
      <c r="S311" s="66">
        <f>SUM(R257:R311)</f>
        <v>5208477000</v>
      </c>
    </row>
    <row r="312" spans="1:19" x14ac:dyDescent="0.25">
      <c r="A312" s="36">
        <v>7103</v>
      </c>
      <c r="B312" s="37">
        <v>5</v>
      </c>
      <c r="C312" s="36" t="s">
        <v>447</v>
      </c>
      <c r="D312" s="59">
        <f>VLOOKUP($A312,INDICADORES!$A$5:$AB$350,D$19)</f>
        <v>1</v>
      </c>
      <c r="E312" s="59">
        <f>IF(A312=5201,0,VLOOKUP($A312,INDICADORES!$A$5:$AB$350,E$19))</f>
        <v>0.92640692640692646</v>
      </c>
      <c r="F312" s="59">
        <f>IF(A312=5201,0,VLOOKUP($A312,INDICADORES!$A$5:$AB$350,F$19))</f>
        <v>5.8604293007737771E-2</v>
      </c>
      <c r="G312" s="59">
        <f>VLOOKUP($A312,INDICADORES!$A$5:$AB$350,G$19)</f>
        <v>1</v>
      </c>
      <c r="H312" s="59">
        <f>VLOOKUP($A312,INDICADORES!$A$5:$AB$350,H$19)</f>
        <v>0.59630000000000005</v>
      </c>
      <c r="I312" s="59">
        <f>VLOOKUP($A312,INDICADORES!$A$5:$AB$350,I$19)</f>
        <v>1</v>
      </c>
      <c r="J312" s="59">
        <f>VLOOKUP($A312,INDICADORES!$A$5:$AB$350,J$19)</f>
        <v>0.97917500000000002</v>
      </c>
      <c r="K312" s="59">
        <f t="shared" si="35"/>
        <v>0.67729724749435871</v>
      </c>
      <c r="L312" s="37">
        <f t="shared" si="41"/>
        <v>56</v>
      </c>
      <c r="M312" s="37">
        <f t="shared" si="36"/>
        <v>55</v>
      </c>
      <c r="N312" s="64">
        <f t="shared" si="37"/>
        <v>0</v>
      </c>
      <c r="O312" s="65">
        <f t="shared" si="38"/>
        <v>0</v>
      </c>
      <c r="P312" s="38">
        <f t="shared" si="39"/>
        <v>0</v>
      </c>
      <c r="R312" s="39">
        <f t="shared" si="40"/>
        <v>0</v>
      </c>
    </row>
    <row r="313" spans="1:19" x14ac:dyDescent="0.25">
      <c r="A313" s="36">
        <v>10209</v>
      </c>
      <c r="B313" s="37">
        <v>5</v>
      </c>
      <c r="C313" s="36" t="s">
        <v>557</v>
      </c>
      <c r="D313" s="59">
        <f>VLOOKUP($A313,INDICADORES!$A$5:$AB$350,D$19)</f>
        <v>1</v>
      </c>
      <c r="E313" s="59">
        <f>IF(A313=5201,0,VLOOKUP($A313,INDICADORES!$A$5:$AB$350,E$19))</f>
        <v>0.8077753779697624</v>
      </c>
      <c r="F313" s="59">
        <f>IF(A313=5201,0,VLOOKUP($A313,INDICADORES!$A$5:$AB$350,F$19))</f>
        <v>3.9896727897446353E-2</v>
      </c>
      <c r="G313" s="59">
        <f>VLOOKUP($A313,INDICADORES!$A$5:$AB$350,G$19)</f>
        <v>1</v>
      </c>
      <c r="H313" s="59">
        <f>VLOOKUP($A313,INDICADORES!$A$5:$AB$350,H$19)</f>
        <v>0.92449999999999999</v>
      </c>
      <c r="I313" s="59">
        <f>VLOOKUP($A313,INDICADORES!$A$5:$AB$350,I$19)</f>
        <v>1</v>
      </c>
      <c r="J313" s="59">
        <f>VLOOKUP($A313,INDICADORES!$A$5:$AB$350,J$19)</f>
        <v>0.91667500000000002</v>
      </c>
      <c r="K313" s="59">
        <f t="shared" si="35"/>
        <v>0.67720431426377847</v>
      </c>
      <c r="L313" s="37">
        <f t="shared" si="41"/>
        <v>57</v>
      </c>
      <c r="M313" s="37">
        <f t="shared" si="36"/>
        <v>55</v>
      </c>
      <c r="N313" s="64">
        <f t="shared" si="37"/>
        <v>0</v>
      </c>
      <c r="O313" s="65">
        <f t="shared" si="38"/>
        <v>0</v>
      </c>
      <c r="P313" s="38">
        <f t="shared" si="39"/>
        <v>0</v>
      </c>
      <c r="R313" s="39">
        <f t="shared" si="40"/>
        <v>0</v>
      </c>
    </row>
    <row r="314" spans="1:19" x14ac:dyDescent="0.25">
      <c r="A314" s="36">
        <v>16105</v>
      </c>
      <c r="B314" s="37">
        <v>5</v>
      </c>
      <c r="C314" s="36" t="s">
        <v>667</v>
      </c>
      <c r="D314" s="59">
        <f>VLOOKUP($A314,INDICADORES!$A$5:$AB$350,D$19)</f>
        <v>1</v>
      </c>
      <c r="E314" s="59">
        <f>IF(A314=5201,0,VLOOKUP($A314,INDICADORES!$A$5:$AB$350,E$19))</f>
        <v>0.75547445255474455</v>
      </c>
      <c r="F314" s="59">
        <f>IF(A314=5201,0,VLOOKUP($A314,INDICADORES!$A$5:$AB$350,F$19))</f>
        <v>0.10294336234942224</v>
      </c>
      <c r="G314" s="59">
        <f>VLOOKUP($A314,INDICADORES!$A$5:$AB$350,G$19)</f>
        <v>1</v>
      </c>
      <c r="H314" s="59">
        <f>VLOOKUP($A314,INDICADORES!$A$5:$AB$350,H$19)</f>
        <v>0.91139999999999999</v>
      </c>
      <c r="I314" s="59">
        <f>VLOOKUP($A314,INDICADORES!$A$5:$AB$350,I$19)</f>
        <v>1</v>
      </c>
      <c r="J314" s="59">
        <f>VLOOKUP($A314,INDICADORES!$A$5:$AB$350,J$19)</f>
        <v>1</v>
      </c>
      <c r="K314" s="59">
        <f t="shared" si="35"/>
        <v>0.67686189898151616</v>
      </c>
      <c r="L314" s="37">
        <f t="shared" si="41"/>
        <v>58</v>
      </c>
      <c r="M314" s="37">
        <f t="shared" si="36"/>
        <v>55</v>
      </c>
      <c r="N314" s="64">
        <f t="shared" si="37"/>
        <v>0</v>
      </c>
      <c r="O314" s="65">
        <f t="shared" si="38"/>
        <v>0</v>
      </c>
      <c r="P314" s="38">
        <f t="shared" si="39"/>
        <v>0</v>
      </c>
      <c r="R314" s="39">
        <f t="shared" si="40"/>
        <v>0</v>
      </c>
    </row>
    <row r="315" spans="1:19" x14ac:dyDescent="0.25">
      <c r="A315" s="36">
        <v>8308</v>
      </c>
      <c r="B315" s="37">
        <v>5</v>
      </c>
      <c r="C315" s="36" t="s">
        <v>499</v>
      </c>
      <c r="D315" s="59">
        <f>VLOOKUP($A315,INDICADORES!$A$5:$AB$350,D$19)</f>
        <v>1</v>
      </c>
      <c r="E315" s="59">
        <f>IF(A315=5201,0,VLOOKUP($A315,INDICADORES!$A$5:$AB$350,E$19))</f>
        <v>0.84033613445378152</v>
      </c>
      <c r="F315" s="59">
        <f>IF(A315=5201,0,VLOOKUP($A315,INDICADORES!$A$5:$AB$350,F$19))</f>
        <v>4.9927557949345287E-2</v>
      </c>
      <c r="G315" s="59">
        <f>VLOOKUP($A315,INDICADORES!$A$5:$AB$350,G$19)</f>
        <v>1</v>
      </c>
      <c r="H315" s="59">
        <f>VLOOKUP($A315,INDICADORES!$A$5:$AB$350,H$19)</f>
        <v>0.7298</v>
      </c>
      <c r="I315" s="59">
        <f>VLOOKUP($A315,INDICADORES!$A$5:$AB$350,I$19)</f>
        <v>1</v>
      </c>
      <c r="J315" s="59">
        <f>VLOOKUP($A315,INDICADORES!$A$5:$AB$350,J$19)</f>
        <v>1</v>
      </c>
      <c r="K315" s="59">
        <f t="shared" si="35"/>
        <v>0.66606953654615986</v>
      </c>
      <c r="L315" s="37">
        <f t="shared" si="41"/>
        <v>59</v>
      </c>
      <c r="M315" s="37">
        <f t="shared" si="36"/>
        <v>55</v>
      </c>
      <c r="N315" s="64">
        <f t="shared" si="37"/>
        <v>0</v>
      </c>
      <c r="O315" s="65">
        <f t="shared" si="38"/>
        <v>0</v>
      </c>
      <c r="P315" s="38">
        <f t="shared" si="39"/>
        <v>0</v>
      </c>
      <c r="R315" s="39">
        <f t="shared" si="40"/>
        <v>0</v>
      </c>
    </row>
    <row r="316" spans="1:19" x14ac:dyDescent="0.25">
      <c r="A316" s="36">
        <v>7106</v>
      </c>
      <c r="B316" s="37">
        <v>5</v>
      </c>
      <c r="C316" s="36" t="s">
        <v>450</v>
      </c>
      <c r="D316" s="59">
        <f>VLOOKUP($A316,INDICADORES!$A$5:$AB$350,D$19)</f>
        <v>1</v>
      </c>
      <c r="E316" s="59">
        <f>IF(A316=5201,0,VLOOKUP($A316,INDICADORES!$A$5:$AB$350,E$19))</f>
        <v>0.59498207885304655</v>
      </c>
      <c r="F316" s="59">
        <f>IF(A316=5201,0,VLOOKUP($A316,INDICADORES!$A$5:$AB$350,F$19))</f>
        <v>0.50713016836938718</v>
      </c>
      <c r="G316" s="59">
        <f>VLOOKUP($A316,INDICADORES!$A$5:$AB$350,G$19)</f>
        <v>1</v>
      </c>
      <c r="H316" s="59">
        <f>VLOOKUP($A316,INDICADORES!$A$5:$AB$350,H$19)</f>
        <v>0.60260000000000002</v>
      </c>
      <c r="I316" s="59">
        <f>VLOOKUP($A316,INDICADORES!$A$5:$AB$350,I$19)</f>
        <v>1</v>
      </c>
      <c r="J316" s="59">
        <f>VLOOKUP($A316,INDICADORES!$A$5:$AB$350,J$19)</f>
        <v>0.79167499999999991</v>
      </c>
      <c r="K316" s="59">
        <f t="shared" si="35"/>
        <v>0.66500001969091316</v>
      </c>
      <c r="L316" s="37">
        <f t="shared" si="41"/>
        <v>60</v>
      </c>
      <c r="M316" s="37">
        <f t="shared" si="36"/>
        <v>55</v>
      </c>
      <c r="N316" s="64">
        <f t="shared" si="37"/>
        <v>0</v>
      </c>
      <c r="O316" s="65">
        <f t="shared" si="38"/>
        <v>0</v>
      </c>
      <c r="P316" s="38">
        <f t="shared" si="39"/>
        <v>0</v>
      </c>
      <c r="R316" s="39">
        <f t="shared" si="40"/>
        <v>0</v>
      </c>
    </row>
    <row r="317" spans="1:19" x14ac:dyDescent="0.25">
      <c r="A317" s="36">
        <v>11203</v>
      </c>
      <c r="B317" s="37">
        <v>5</v>
      </c>
      <c r="C317" s="36" t="s">
        <v>573</v>
      </c>
      <c r="D317" s="59">
        <f>VLOOKUP($A317,INDICADORES!$A$5:$AB$350,D$19)</f>
        <v>1</v>
      </c>
      <c r="E317" s="59">
        <f>IF(A317=5201,0,VLOOKUP($A317,INDICADORES!$A$5:$AB$350,E$19))</f>
        <v>0.74468085106382975</v>
      </c>
      <c r="F317" s="59">
        <f>IF(A317=5201,0,VLOOKUP($A317,INDICADORES!$A$5:$AB$350,F$19))</f>
        <v>9.6645905900594659E-2</v>
      </c>
      <c r="G317" s="59">
        <f>VLOOKUP($A317,INDICADORES!$A$5:$AB$350,G$19)</f>
        <v>1</v>
      </c>
      <c r="H317" s="59">
        <f>VLOOKUP($A317,INDICADORES!$A$5:$AB$350,H$19)</f>
        <v>0.84849999999999992</v>
      </c>
      <c r="I317" s="59">
        <f>VLOOKUP($A317,INDICADORES!$A$5:$AB$350,I$19)</f>
        <v>1</v>
      </c>
      <c r="J317" s="59">
        <f>VLOOKUP($A317,INDICADORES!$A$5:$AB$350,J$19)</f>
        <v>1</v>
      </c>
      <c r="K317" s="59">
        <f t="shared" si="35"/>
        <v>0.66207477434748907</v>
      </c>
      <c r="L317" s="37">
        <f t="shared" si="41"/>
        <v>61</v>
      </c>
      <c r="M317" s="37">
        <f t="shared" si="36"/>
        <v>55</v>
      </c>
      <c r="N317" s="64">
        <f t="shared" si="37"/>
        <v>0</v>
      </c>
      <c r="O317" s="65">
        <f t="shared" si="38"/>
        <v>0</v>
      </c>
      <c r="P317" s="38">
        <f t="shared" si="39"/>
        <v>0</v>
      </c>
      <c r="R317" s="39">
        <f t="shared" si="40"/>
        <v>0</v>
      </c>
    </row>
    <row r="318" spans="1:19" x14ac:dyDescent="0.25">
      <c r="A318" s="36">
        <v>7107</v>
      </c>
      <c r="B318" s="37">
        <v>5</v>
      </c>
      <c r="C318" s="36" t="s">
        <v>451</v>
      </c>
      <c r="D318" s="59">
        <f>VLOOKUP($A318,INDICADORES!$A$5:$AB$350,D$19)</f>
        <v>1</v>
      </c>
      <c r="E318" s="59">
        <f>IF(A318=5201,0,VLOOKUP($A318,INDICADORES!$A$5:$AB$350,E$19))</f>
        <v>0.8764044943820225</v>
      </c>
      <c r="F318" s="59">
        <f>IF(A318=5201,0,VLOOKUP($A318,INDICADORES!$A$5:$AB$350,F$19))</f>
        <v>0.10809765685815804</v>
      </c>
      <c r="G318" s="59">
        <f>VLOOKUP($A318,INDICADORES!$A$5:$AB$350,G$19)</f>
        <v>1</v>
      </c>
      <c r="H318" s="59">
        <f>VLOOKUP($A318,INDICADORES!$A$5:$AB$350,H$19)</f>
        <v>0.64029999999999998</v>
      </c>
      <c r="I318" s="59">
        <f>VLOOKUP($A318,INDICADORES!$A$5:$AB$350,I$19)</f>
        <v>1</v>
      </c>
      <c r="J318" s="59">
        <f>VLOOKUP($A318,INDICADORES!$A$5:$AB$350,J$19)</f>
        <v>0.60482500000000006</v>
      </c>
      <c r="K318" s="59">
        <f t="shared" si="35"/>
        <v>0.66005223724824735</v>
      </c>
      <c r="L318" s="37">
        <f t="shared" si="41"/>
        <v>62</v>
      </c>
      <c r="M318" s="37">
        <f t="shared" si="36"/>
        <v>55</v>
      </c>
      <c r="N318" s="64">
        <f t="shared" si="37"/>
        <v>0</v>
      </c>
      <c r="O318" s="65">
        <f t="shared" si="38"/>
        <v>0</v>
      </c>
      <c r="P318" s="38">
        <f t="shared" si="39"/>
        <v>0</v>
      </c>
      <c r="R318" s="39">
        <f t="shared" si="40"/>
        <v>0</v>
      </c>
    </row>
    <row r="319" spans="1:19" x14ac:dyDescent="0.25">
      <c r="A319" s="36">
        <v>1404</v>
      </c>
      <c r="B319" s="37">
        <v>5</v>
      </c>
      <c r="C319" s="36" t="s">
        <v>336</v>
      </c>
      <c r="D319" s="59">
        <f>VLOOKUP($A319,INDICADORES!$A$5:$AB$350,D$19)</f>
        <v>1</v>
      </c>
      <c r="E319" s="59">
        <f>IF(A319=5201,0,VLOOKUP($A319,INDICADORES!$A$5:$AB$350,E$19))</f>
        <v>0.90697674418604646</v>
      </c>
      <c r="F319" s="59">
        <f>IF(A319=5201,0,VLOOKUP($A319,INDICADORES!$A$5:$AB$350,F$19))</f>
        <v>3.918058008471189E-2</v>
      </c>
      <c r="G319" s="59">
        <f>VLOOKUP($A319,INDICADORES!$A$5:$AB$350,G$19)</f>
        <v>1</v>
      </c>
      <c r="H319" s="59">
        <f>VLOOKUP($A319,INDICADORES!$A$5:$AB$350,H$19)</f>
        <v>0.55600000000000005</v>
      </c>
      <c r="I319" s="59">
        <f>VLOOKUP($A319,INDICADORES!$A$5:$AB$350,I$19)</f>
        <v>1</v>
      </c>
      <c r="J319" s="59">
        <f>VLOOKUP($A319,INDICADORES!$A$5:$AB$350,J$19)</f>
        <v>0.97917500000000002</v>
      </c>
      <c r="K319" s="59">
        <f t="shared" si="35"/>
        <v>0.65959575548629434</v>
      </c>
      <c r="L319" s="37">
        <f t="shared" si="41"/>
        <v>63</v>
      </c>
      <c r="M319" s="37">
        <f t="shared" si="36"/>
        <v>55</v>
      </c>
      <c r="N319" s="64">
        <f t="shared" si="37"/>
        <v>0</v>
      </c>
      <c r="O319" s="65">
        <f t="shared" si="38"/>
        <v>0</v>
      </c>
      <c r="P319" s="38">
        <f t="shared" si="39"/>
        <v>0</v>
      </c>
      <c r="R319" s="39">
        <f t="shared" si="40"/>
        <v>0</v>
      </c>
    </row>
    <row r="320" spans="1:19" x14ac:dyDescent="0.25">
      <c r="A320" s="36">
        <v>7110</v>
      </c>
      <c r="B320" s="37">
        <v>5</v>
      </c>
      <c r="C320" s="36" t="s">
        <v>454</v>
      </c>
      <c r="D320" s="59">
        <f>VLOOKUP($A320,INDICADORES!$A$5:$AB$350,D$19)</f>
        <v>1</v>
      </c>
      <c r="E320" s="59">
        <f>IF(A320=5201,0,VLOOKUP($A320,INDICADORES!$A$5:$AB$350,E$19))</f>
        <v>0.87650085763293306</v>
      </c>
      <c r="F320" s="59">
        <f>IF(A320=5201,0,VLOOKUP($A320,INDICADORES!$A$5:$AB$350,F$19))</f>
        <v>0.11649958843977587</v>
      </c>
      <c r="G320" s="59">
        <f>VLOOKUP($A320,INDICADORES!$A$5:$AB$350,G$19)</f>
        <v>1</v>
      </c>
      <c r="H320" s="59">
        <f>VLOOKUP($A320,INDICADORES!$A$5:$AB$350,H$19)</f>
        <v>0.48729999999999996</v>
      </c>
      <c r="I320" s="59">
        <f>VLOOKUP($A320,INDICADORES!$A$5:$AB$350,I$19)</f>
        <v>1</v>
      </c>
      <c r="J320" s="59">
        <f>VLOOKUP($A320,INDICADORES!$A$5:$AB$350,J$19)</f>
        <v>1</v>
      </c>
      <c r="K320" s="59">
        <f t="shared" si="35"/>
        <v>0.6589951972814706</v>
      </c>
      <c r="L320" s="37">
        <f t="shared" si="41"/>
        <v>64</v>
      </c>
      <c r="M320" s="37">
        <f t="shared" si="36"/>
        <v>55</v>
      </c>
      <c r="N320" s="64">
        <f t="shared" si="37"/>
        <v>0</v>
      </c>
      <c r="O320" s="65">
        <f t="shared" si="38"/>
        <v>0</v>
      </c>
      <c r="P320" s="38">
        <f t="shared" si="39"/>
        <v>0</v>
      </c>
      <c r="R320" s="39">
        <f t="shared" si="40"/>
        <v>0</v>
      </c>
    </row>
    <row r="321" spans="1:18" x14ac:dyDescent="0.25">
      <c r="A321" s="36">
        <v>4202</v>
      </c>
      <c r="B321" s="37">
        <v>5</v>
      </c>
      <c r="C321" s="36" t="s">
        <v>366</v>
      </c>
      <c r="D321" s="59">
        <f>VLOOKUP($A321,INDICADORES!$A$5:$AB$350,D$19)</f>
        <v>1</v>
      </c>
      <c r="E321" s="59">
        <f>IF(A321=5201,0,VLOOKUP($A321,INDICADORES!$A$5:$AB$350,E$19))</f>
        <v>0.89881956155143339</v>
      </c>
      <c r="F321" s="59">
        <f>IF(A321=5201,0,VLOOKUP($A321,INDICADORES!$A$5:$AB$350,F$19))</f>
        <v>8.1565272300450312E-2</v>
      </c>
      <c r="G321" s="59">
        <f>VLOOKUP($A321,INDICADORES!$A$5:$AB$350,G$19)</f>
        <v>1</v>
      </c>
      <c r="H321" s="59">
        <f>VLOOKUP($A321,INDICADORES!$A$5:$AB$350,H$19)</f>
        <v>0.51350000000000007</v>
      </c>
      <c r="I321" s="59">
        <f>VLOOKUP($A321,INDICADORES!$A$5:$AB$350,I$19)</f>
        <v>1</v>
      </c>
      <c r="J321" s="59">
        <f>VLOOKUP($A321,INDICADORES!$A$5:$AB$350,J$19)</f>
        <v>0.93352499999999994</v>
      </c>
      <c r="K321" s="59">
        <f t="shared" si="35"/>
        <v>0.6586794146181143</v>
      </c>
      <c r="L321" s="37">
        <f t="shared" ref="L321:L352" si="42">RANK(K321,$K$257:$K$365,0)</f>
        <v>65</v>
      </c>
      <c r="M321" s="37">
        <f t="shared" si="36"/>
        <v>55</v>
      </c>
      <c r="N321" s="64">
        <f t="shared" si="37"/>
        <v>0</v>
      </c>
      <c r="O321" s="65">
        <f t="shared" si="38"/>
        <v>0</v>
      </c>
      <c r="P321" s="38">
        <f t="shared" si="39"/>
        <v>0</v>
      </c>
      <c r="R321" s="39">
        <f t="shared" si="40"/>
        <v>0</v>
      </c>
    </row>
    <row r="322" spans="1:18" x14ac:dyDescent="0.25">
      <c r="A322" s="36">
        <v>7305</v>
      </c>
      <c r="B322" s="37">
        <v>5</v>
      </c>
      <c r="C322" s="36" t="s">
        <v>462</v>
      </c>
      <c r="D322" s="59">
        <f>VLOOKUP($A322,INDICADORES!$A$5:$AB$350,D$19)</f>
        <v>1</v>
      </c>
      <c r="E322" s="59">
        <f>IF(A322=5201,0,VLOOKUP($A322,INDICADORES!$A$5:$AB$350,E$19))</f>
        <v>0.77419354838709675</v>
      </c>
      <c r="F322" s="59">
        <f>IF(A322=5201,0,VLOOKUP($A322,INDICADORES!$A$5:$AB$350,F$19))</f>
        <v>0.1606215530433438</v>
      </c>
      <c r="G322" s="59">
        <f>VLOOKUP($A322,INDICADORES!$A$5:$AB$350,G$19)</f>
        <v>1</v>
      </c>
      <c r="H322" s="59">
        <f>VLOOKUP($A322,INDICADORES!$A$5:$AB$350,H$19)</f>
        <v>0.71510000000000007</v>
      </c>
      <c r="I322" s="59">
        <f>VLOOKUP($A322,INDICADORES!$A$5:$AB$350,I$19)</f>
        <v>1</v>
      </c>
      <c r="J322" s="59">
        <f>VLOOKUP($A322,INDICADORES!$A$5:$AB$350,J$19)</f>
        <v>0.75</v>
      </c>
      <c r="K322" s="59">
        <f t="shared" si="35"/>
        <v>0.65588813019631986</v>
      </c>
      <c r="L322" s="37">
        <f t="shared" si="42"/>
        <v>66</v>
      </c>
      <c r="M322" s="37">
        <f t="shared" si="36"/>
        <v>55</v>
      </c>
      <c r="N322" s="64">
        <f t="shared" si="37"/>
        <v>0</v>
      </c>
      <c r="O322" s="65">
        <f t="shared" si="38"/>
        <v>0</v>
      </c>
      <c r="P322" s="38">
        <f t="shared" si="39"/>
        <v>0</v>
      </c>
      <c r="R322" s="39">
        <f t="shared" si="40"/>
        <v>0</v>
      </c>
    </row>
    <row r="323" spans="1:18" x14ac:dyDescent="0.25">
      <c r="A323" s="36">
        <v>15201</v>
      </c>
      <c r="B323" s="37">
        <v>5</v>
      </c>
      <c r="C323" s="36" t="s">
        <v>656</v>
      </c>
      <c r="D323" s="59">
        <f>VLOOKUP($A323,INDICADORES!$A$5:$AB$350,D$19)</f>
        <v>1</v>
      </c>
      <c r="E323" s="59">
        <f>IF(A323=5201,0,VLOOKUP($A323,INDICADORES!$A$5:$AB$350,E$19))</f>
        <v>0.95412844036697253</v>
      </c>
      <c r="F323" s="59">
        <f>IF(A323=5201,0,VLOOKUP($A323,INDICADORES!$A$5:$AB$350,F$19))</f>
        <v>3.3899448216482699E-2</v>
      </c>
      <c r="G323" s="59">
        <f>VLOOKUP($A323,INDICADORES!$A$5:$AB$350,G$19)</f>
        <v>1</v>
      </c>
      <c r="H323" s="59">
        <f>VLOOKUP($A323,INDICADORES!$A$5:$AB$350,H$19)</f>
        <v>0.50639999999999996</v>
      </c>
      <c r="I323" s="59">
        <f>VLOOKUP($A323,INDICADORES!$A$5:$AB$350,I$19)</f>
        <v>1</v>
      </c>
      <c r="J323" s="59">
        <f>VLOOKUP($A323,INDICADORES!$A$5:$AB$350,J$19)</f>
        <v>0.69972499999999993</v>
      </c>
      <c r="K323" s="59">
        <f t="shared" si="35"/>
        <v>0.6533660661825611</v>
      </c>
      <c r="L323" s="37">
        <f t="shared" si="42"/>
        <v>67</v>
      </c>
      <c r="M323" s="37">
        <f t="shared" si="36"/>
        <v>55</v>
      </c>
      <c r="N323" s="64">
        <f t="shared" si="37"/>
        <v>0</v>
      </c>
      <c r="O323" s="65">
        <f t="shared" si="38"/>
        <v>0</v>
      </c>
      <c r="P323" s="38">
        <f t="shared" si="39"/>
        <v>0</v>
      </c>
      <c r="R323" s="39">
        <f t="shared" si="40"/>
        <v>0</v>
      </c>
    </row>
    <row r="324" spans="1:18" x14ac:dyDescent="0.25">
      <c r="A324" s="36">
        <v>2202</v>
      </c>
      <c r="B324" s="37">
        <v>5</v>
      </c>
      <c r="C324" s="36" t="s">
        <v>346</v>
      </c>
      <c r="D324" s="59">
        <f>VLOOKUP($A324,INDICADORES!$A$5:$AB$350,D$19)</f>
        <v>1</v>
      </c>
      <c r="E324" s="59">
        <f>IF(A324=5201,0,VLOOKUP($A324,INDICADORES!$A$5:$AB$350,E$19))</f>
        <v>0.83333333333333337</v>
      </c>
      <c r="F324" s="59">
        <f>IF(A324=5201,0,VLOOKUP($A324,INDICADORES!$A$5:$AB$350,F$19))</f>
        <v>4.7049960332215916E-2</v>
      </c>
      <c r="G324" s="59">
        <f>VLOOKUP($A324,INDICADORES!$A$5:$AB$350,G$19)</f>
        <v>1</v>
      </c>
      <c r="H324" s="59">
        <f>VLOOKUP($A324,INDICADORES!$A$5:$AB$350,H$19)</f>
        <v>0.66090000000000004</v>
      </c>
      <c r="I324" s="59">
        <f>VLOOKUP($A324,INDICADORES!$A$5:$AB$350,I$19)</f>
        <v>1</v>
      </c>
      <c r="J324" s="59">
        <f>VLOOKUP($A324,INDICADORES!$A$5:$AB$350,J$19)</f>
        <v>1</v>
      </c>
      <c r="K324" s="59">
        <f t="shared" si="35"/>
        <v>0.65256415674972068</v>
      </c>
      <c r="L324" s="37">
        <f t="shared" si="42"/>
        <v>68</v>
      </c>
      <c r="M324" s="37">
        <f t="shared" si="36"/>
        <v>55</v>
      </c>
      <c r="N324" s="64">
        <f t="shared" si="37"/>
        <v>0</v>
      </c>
      <c r="O324" s="65">
        <f t="shared" si="38"/>
        <v>0</v>
      </c>
      <c r="P324" s="38">
        <f t="shared" si="39"/>
        <v>0</v>
      </c>
      <c r="R324" s="39">
        <f t="shared" si="40"/>
        <v>0</v>
      </c>
    </row>
    <row r="325" spans="1:18" x14ac:dyDescent="0.25">
      <c r="A325" s="36">
        <v>7109</v>
      </c>
      <c r="B325" s="37">
        <v>5</v>
      </c>
      <c r="C325" s="36" t="s">
        <v>453</v>
      </c>
      <c r="D325" s="59">
        <f>VLOOKUP($A325,INDICADORES!$A$5:$AB$350,D$19)</f>
        <v>1</v>
      </c>
      <c r="E325" s="59">
        <f>IF(A325=5201,0,VLOOKUP($A325,INDICADORES!$A$5:$AB$350,E$19))</f>
        <v>0.7341370558375635</v>
      </c>
      <c r="F325" s="59">
        <f>IF(A325=5201,0,VLOOKUP($A325,INDICADORES!$A$5:$AB$350,F$19))</f>
        <v>9.0688490288872728E-2</v>
      </c>
      <c r="G325" s="59">
        <f>VLOOKUP($A325,INDICADORES!$A$5:$AB$350,G$19)</f>
        <v>1</v>
      </c>
      <c r="H325" s="59">
        <f>VLOOKUP($A325,INDICADORES!$A$5:$AB$350,H$19)</f>
        <v>0.7752</v>
      </c>
      <c r="I325" s="59">
        <f>VLOOKUP($A325,INDICADORES!$A$5:$AB$350,I$19)</f>
        <v>1</v>
      </c>
      <c r="J325" s="59">
        <f>VLOOKUP($A325,INDICADORES!$A$5:$AB$350,J$19)</f>
        <v>1</v>
      </c>
      <c r="K325" s="59">
        <f t="shared" si="35"/>
        <v>0.64590009211536548</v>
      </c>
      <c r="L325" s="37">
        <f t="shared" si="42"/>
        <v>69</v>
      </c>
      <c r="M325" s="37">
        <f t="shared" si="36"/>
        <v>55</v>
      </c>
      <c r="N325" s="64">
        <f t="shared" si="37"/>
        <v>0</v>
      </c>
      <c r="O325" s="65">
        <f t="shared" si="38"/>
        <v>0</v>
      </c>
      <c r="P325" s="38">
        <f t="shared" si="39"/>
        <v>0</v>
      </c>
      <c r="R325" s="39">
        <f t="shared" si="40"/>
        <v>0</v>
      </c>
    </row>
    <row r="326" spans="1:18" x14ac:dyDescent="0.25">
      <c r="A326" s="36">
        <v>7408</v>
      </c>
      <c r="B326" s="37">
        <v>5</v>
      </c>
      <c r="C326" s="36" t="s">
        <v>474</v>
      </c>
      <c r="D326" s="59">
        <f>VLOOKUP($A326,INDICADORES!$A$5:$AB$350,D$19)</f>
        <v>1</v>
      </c>
      <c r="E326" s="59">
        <f>IF(A326=5201,0,VLOOKUP($A326,INDICADORES!$A$5:$AB$350,E$19))</f>
        <v>0.71578947368421053</v>
      </c>
      <c r="F326" s="59">
        <f>IF(A326=5201,0,VLOOKUP($A326,INDICADORES!$A$5:$AB$350,F$19))</f>
        <v>7.6941690143020783E-2</v>
      </c>
      <c r="G326" s="59">
        <f>VLOOKUP($A326,INDICADORES!$A$5:$AB$350,G$19)</f>
        <v>1</v>
      </c>
      <c r="H326" s="59">
        <f>VLOOKUP($A326,INDICADORES!$A$5:$AB$350,H$19)</f>
        <v>0.83219999999999994</v>
      </c>
      <c r="I326" s="59">
        <f>VLOOKUP($A326,INDICADORES!$A$5:$AB$350,I$19)</f>
        <v>0.99798418382105947</v>
      </c>
      <c r="J326" s="59">
        <f>VLOOKUP($A326,INDICADORES!$A$5:$AB$350,J$19)</f>
        <v>0.98147499999999999</v>
      </c>
      <c r="K326" s="59">
        <f t="shared" si="35"/>
        <v>0.64356469751628187</v>
      </c>
      <c r="L326" s="37">
        <f t="shared" si="42"/>
        <v>70</v>
      </c>
      <c r="M326" s="37">
        <f t="shared" si="36"/>
        <v>55</v>
      </c>
      <c r="N326" s="64">
        <f t="shared" si="37"/>
        <v>0</v>
      </c>
      <c r="O326" s="65">
        <f t="shared" si="38"/>
        <v>0</v>
      </c>
      <c r="P326" s="38">
        <f t="shared" si="39"/>
        <v>0</v>
      </c>
      <c r="R326" s="39">
        <f t="shared" si="40"/>
        <v>0</v>
      </c>
    </row>
    <row r="327" spans="1:18" x14ac:dyDescent="0.25">
      <c r="A327" s="36">
        <v>12303</v>
      </c>
      <c r="B327" s="37">
        <v>5</v>
      </c>
      <c r="C327" s="36" t="s">
        <v>587</v>
      </c>
      <c r="D327" s="59">
        <f>VLOOKUP($A327,INDICADORES!$A$5:$AB$350,D$19)</f>
        <v>1</v>
      </c>
      <c r="E327" s="59">
        <f>IF(A327=5201,0,VLOOKUP($A327,INDICADORES!$A$5:$AB$350,E$19))</f>
        <v>0.8666666666666667</v>
      </c>
      <c r="F327" s="59">
        <f>IF(A327=5201,0,VLOOKUP($A327,INDICADORES!$A$5:$AB$350,F$19))</f>
        <v>1.8823051219415653E-2</v>
      </c>
      <c r="G327" s="59">
        <f>VLOOKUP($A327,INDICADORES!$A$5:$AB$350,G$19)</f>
        <v>1</v>
      </c>
      <c r="H327" s="59">
        <f>VLOOKUP($A327,INDICADORES!$A$5:$AB$350,H$19)</f>
        <v>0.64980000000000004</v>
      </c>
      <c r="I327" s="59">
        <f>VLOOKUP($A327,INDICADORES!$A$5:$AB$350,I$19)</f>
        <v>1</v>
      </c>
      <c r="J327" s="59">
        <f>VLOOKUP($A327,INDICADORES!$A$5:$AB$350,J$19)</f>
        <v>0.75</v>
      </c>
      <c r="K327" s="59">
        <f t="shared" si="35"/>
        <v>0.64300909613818724</v>
      </c>
      <c r="L327" s="37">
        <f t="shared" si="42"/>
        <v>71</v>
      </c>
      <c r="M327" s="37">
        <f t="shared" si="36"/>
        <v>55</v>
      </c>
      <c r="N327" s="64">
        <f t="shared" si="37"/>
        <v>0</v>
      </c>
      <c r="O327" s="65">
        <f t="shared" si="38"/>
        <v>0</v>
      </c>
      <c r="P327" s="38">
        <f t="shared" si="39"/>
        <v>0</v>
      </c>
      <c r="R327" s="39">
        <f t="shared" si="40"/>
        <v>0</v>
      </c>
    </row>
    <row r="328" spans="1:18" x14ac:dyDescent="0.25">
      <c r="A328" s="36">
        <v>9118</v>
      </c>
      <c r="B328" s="37">
        <v>5</v>
      </c>
      <c r="C328" s="36" t="s">
        <v>526</v>
      </c>
      <c r="D328" s="59">
        <f>VLOOKUP($A328,INDICADORES!$A$5:$AB$350,D$19)</f>
        <v>1</v>
      </c>
      <c r="E328" s="59">
        <f>IF(A328=5201,0,VLOOKUP($A328,INDICADORES!$A$5:$AB$350,E$19))</f>
        <v>0.80672268907563027</v>
      </c>
      <c r="F328" s="59">
        <f>IF(A328=5201,0,VLOOKUP($A328,INDICADORES!$A$5:$AB$350,F$19))</f>
        <v>3.0590555528021694E-2</v>
      </c>
      <c r="G328" s="59">
        <f>VLOOKUP($A328,INDICADORES!$A$5:$AB$350,G$19)</f>
        <v>1</v>
      </c>
      <c r="H328" s="59">
        <f>VLOOKUP($A328,INDICADORES!$A$5:$AB$350,H$19)</f>
        <v>0.66290000000000004</v>
      </c>
      <c r="I328" s="59">
        <f>VLOOKUP($A328,INDICADORES!$A$5:$AB$350,I$19)</f>
        <v>1</v>
      </c>
      <c r="J328" s="59">
        <f>VLOOKUP($A328,INDICADORES!$A$5:$AB$350,J$19)</f>
        <v>0.92032499999999995</v>
      </c>
      <c r="K328" s="59">
        <f t="shared" si="35"/>
        <v>0.63545183005847605</v>
      </c>
      <c r="L328" s="37">
        <f t="shared" si="42"/>
        <v>72</v>
      </c>
      <c r="M328" s="37">
        <f t="shared" si="36"/>
        <v>55</v>
      </c>
      <c r="N328" s="64">
        <f t="shared" si="37"/>
        <v>0</v>
      </c>
      <c r="O328" s="65">
        <f t="shared" si="38"/>
        <v>0</v>
      </c>
      <c r="P328" s="38">
        <f t="shared" si="39"/>
        <v>0</v>
      </c>
      <c r="R328" s="39">
        <f t="shared" si="40"/>
        <v>0</v>
      </c>
    </row>
    <row r="329" spans="1:18" x14ac:dyDescent="0.25">
      <c r="A329" s="36">
        <v>16107</v>
      </c>
      <c r="B329" s="37">
        <v>5</v>
      </c>
      <c r="C329" s="36" t="s">
        <v>670</v>
      </c>
      <c r="D329" s="59">
        <f>VLOOKUP($A329,INDICADORES!$A$5:$AB$350,D$19)</f>
        <v>1</v>
      </c>
      <c r="E329" s="59">
        <f>IF(A329=5201,0,VLOOKUP($A329,INDICADORES!$A$5:$AB$350,E$19))</f>
        <v>0.80982905982905984</v>
      </c>
      <c r="F329" s="59">
        <f>IF(A329=5201,0,VLOOKUP($A329,INDICADORES!$A$5:$AB$350,F$19))</f>
        <v>4.5983504829245563E-2</v>
      </c>
      <c r="G329" s="59">
        <f>VLOOKUP($A329,INDICADORES!$A$5:$AB$350,G$19)</f>
        <v>1</v>
      </c>
      <c r="H329" s="59">
        <f>VLOOKUP($A329,INDICADORES!$A$5:$AB$350,H$19)</f>
        <v>0.625</v>
      </c>
      <c r="I329" s="59">
        <f>VLOOKUP($A329,INDICADORES!$A$5:$AB$350,I$19)</f>
        <v>1</v>
      </c>
      <c r="J329" s="59">
        <f>VLOOKUP($A329,INDICADORES!$A$5:$AB$350,J$19)</f>
        <v>0.88262499999999999</v>
      </c>
      <c r="K329" s="59">
        <f t="shared" si="35"/>
        <v>0.63281729714748236</v>
      </c>
      <c r="L329" s="37">
        <f t="shared" si="42"/>
        <v>73</v>
      </c>
      <c r="M329" s="37">
        <f t="shared" si="36"/>
        <v>55</v>
      </c>
      <c r="N329" s="64">
        <f t="shared" si="37"/>
        <v>0</v>
      </c>
      <c r="O329" s="65">
        <f t="shared" si="38"/>
        <v>0</v>
      </c>
      <c r="P329" s="38">
        <f t="shared" si="39"/>
        <v>0</v>
      </c>
      <c r="R329" s="39">
        <f t="shared" si="40"/>
        <v>0</v>
      </c>
    </row>
    <row r="330" spans="1:18" x14ac:dyDescent="0.25">
      <c r="A330" s="36">
        <v>7202</v>
      </c>
      <c r="B330" s="37">
        <v>5</v>
      </c>
      <c r="C330" s="36" t="s">
        <v>456</v>
      </c>
      <c r="D330" s="59">
        <f>VLOOKUP($A330,INDICADORES!$A$5:$AB$350,D$19)</f>
        <v>1</v>
      </c>
      <c r="E330" s="59">
        <f>IF(A330=5201,0,VLOOKUP($A330,INDICADORES!$A$5:$AB$350,E$19))</f>
        <v>0.84293193717277481</v>
      </c>
      <c r="F330" s="59">
        <f>IF(A330=5201,0,VLOOKUP($A330,INDICADORES!$A$5:$AB$350,F$19))</f>
        <v>5.4752013630408845E-2</v>
      </c>
      <c r="G330" s="59">
        <f>VLOOKUP($A330,INDICADORES!$A$5:$AB$350,G$19)</f>
        <v>1</v>
      </c>
      <c r="H330" s="59">
        <f>VLOOKUP($A330,INDICADORES!$A$5:$AB$350,H$19)</f>
        <v>0.64769999999999994</v>
      </c>
      <c r="I330" s="59">
        <f>VLOOKUP($A330,INDICADORES!$A$5:$AB$350,I$19)</f>
        <v>1</v>
      </c>
      <c r="J330" s="59">
        <f>VLOOKUP($A330,INDICADORES!$A$5:$AB$350,J$19)</f>
        <v>0.50924999999999998</v>
      </c>
      <c r="K330" s="59">
        <f t="shared" si="35"/>
        <v>0.63133168141807339</v>
      </c>
      <c r="L330" s="37">
        <f t="shared" si="42"/>
        <v>74</v>
      </c>
      <c r="M330" s="37">
        <f t="shared" si="36"/>
        <v>55</v>
      </c>
      <c r="N330" s="64">
        <f t="shared" si="37"/>
        <v>0</v>
      </c>
      <c r="O330" s="65">
        <f t="shared" si="38"/>
        <v>0</v>
      </c>
      <c r="P330" s="38">
        <f t="shared" si="39"/>
        <v>0</v>
      </c>
      <c r="R330" s="39">
        <f t="shared" si="40"/>
        <v>0</v>
      </c>
    </row>
    <row r="331" spans="1:18" x14ac:dyDescent="0.25">
      <c r="A331" s="36">
        <v>8307</v>
      </c>
      <c r="B331" s="37">
        <v>5</v>
      </c>
      <c r="C331" s="36" t="s">
        <v>498</v>
      </c>
      <c r="D331" s="59">
        <f>VLOOKUP($A331,INDICADORES!$A$5:$AB$350,D$19)</f>
        <v>1</v>
      </c>
      <c r="E331" s="59">
        <f>IF(A331=5201,0,VLOOKUP($A331,INDICADORES!$A$5:$AB$350,E$19))</f>
        <v>0.75367647058823528</v>
      </c>
      <c r="F331" s="59">
        <f>IF(A331=5201,0,VLOOKUP($A331,INDICADORES!$A$5:$AB$350,F$19))</f>
        <v>0.10093810323545115</v>
      </c>
      <c r="G331" s="59">
        <f>VLOOKUP($A331,INDICADORES!$A$5:$AB$350,G$19)</f>
        <v>1</v>
      </c>
      <c r="H331" s="59">
        <f>VLOOKUP($A331,INDICADORES!$A$5:$AB$350,H$19)</f>
        <v>0.60340000000000005</v>
      </c>
      <c r="I331" s="59">
        <f>VLOOKUP($A331,INDICADORES!$A$5:$AB$350,I$19)</f>
        <v>1</v>
      </c>
      <c r="J331" s="59">
        <f>VLOOKUP($A331,INDICADORES!$A$5:$AB$350,J$19)</f>
        <v>1</v>
      </c>
      <c r="K331" s="59">
        <f t="shared" si="35"/>
        <v>0.6295312905147451</v>
      </c>
      <c r="L331" s="37">
        <f t="shared" si="42"/>
        <v>75</v>
      </c>
      <c r="M331" s="37">
        <f t="shared" si="36"/>
        <v>55</v>
      </c>
      <c r="N331" s="64">
        <f t="shared" si="37"/>
        <v>0</v>
      </c>
      <c r="O331" s="65">
        <f t="shared" si="38"/>
        <v>0</v>
      </c>
      <c r="P331" s="38">
        <f t="shared" si="39"/>
        <v>0</v>
      </c>
      <c r="R331" s="39">
        <f t="shared" si="40"/>
        <v>0</v>
      </c>
    </row>
    <row r="332" spans="1:18" x14ac:dyDescent="0.25">
      <c r="A332" s="36">
        <v>9117</v>
      </c>
      <c r="B332" s="37">
        <v>5</v>
      </c>
      <c r="C332" s="36" t="s">
        <v>525</v>
      </c>
      <c r="D332" s="59">
        <f>VLOOKUP($A332,INDICADORES!$A$5:$AB$350,D$19)</f>
        <v>1</v>
      </c>
      <c r="E332" s="59">
        <f>IF(A332=5201,0,VLOOKUP($A332,INDICADORES!$A$5:$AB$350,E$19))</f>
        <v>0.76595744680851063</v>
      </c>
      <c r="F332" s="59">
        <f>IF(A332=5201,0,VLOOKUP($A332,INDICADORES!$A$5:$AB$350,F$19))</f>
        <v>3.8519126274207005E-2</v>
      </c>
      <c r="G332" s="59">
        <f>VLOOKUP($A332,INDICADORES!$A$5:$AB$350,G$19)</f>
        <v>1</v>
      </c>
      <c r="H332" s="59">
        <f>VLOOKUP($A332,INDICADORES!$A$5:$AB$350,H$19)</f>
        <v>0.7611</v>
      </c>
      <c r="I332" s="59">
        <f>VLOOKUP($A332,INDICADORES!$A$5:$AB$350,I$19)</f>
        <v>1</v>
      </c>
      <c r="J332" s="59">
        <f>VLOOKUP($A332,INDICADORES!$A$5:$AB$350,J$19)</f>
        <v>0.75</v>
      </c>
      <c r="K332" s="59">
        <f t="shared" si="35"/>
        <v>0.62937988795153044</v>
      </c>
      <c r="L332" s="37">
        <f t="shared" si="42"/>
        <v>76</v>
      </c>
      <c r="M332" s="37">
        <f t="shared" si="36"/>
        <v>55</v>
      </c>
      <c r="N332" s="64">
        <f t="shared" si="37"/>
        <v>0</v>
      </c>
      <c r="O332" s="65">
        <f t="shared" si="38"/>
        <v>0</v>
      </c>
      <c r="P332" s="38">
        <f t="shared" si="39"/>
        <v>0</v>
      </c>
      <c r="R332" s="39">
        <f t="shared" si="40"/>
        <v>0</v>
      </c>
    </row>
    <row r="333" spans="1:18" x14ac:dyDescent="0.25">
      <c r="A333" s="36">
        <v>9106</v>
      </c>
      <c r="B333" s="37">
        <v>5</v>
      </c>
      <c r="C333" s="36" t="s">
        <v>514</v>
      </c>
      <c r="D333" s="59">
        <f>VLOOKUP($A333,INDICADORES!$A$5:$AB$350,D$19)</f>
        <v>1</v>
      </c>
      <c r="E333" s="59">
        <f>IF(A333=5201,0,VLOOKUP($A333,INDICADORES!$A$5:$AB$350,E$19))</f>
        <v>0.67213114754098358</v>
      </c>
      <c r="F333" s="59">
        <f>IF(A333=5201,0,VLOOKUP($A333,INDICADORES!$A$5:$AB$350,F$19))</f>
        <v>3.7627231388175614E-2</v>
      </c>
      <c r="G333" s="59">
        <f>VLOOKUP($A333,INDICADORES!$A$5:$AB$350,G$19)</f>
        <v>1</v>
      </c>
      <c r="H333" s="59">
        <f>VLOOKUP($A333,INDICADORES!$A$5:$AB$350,H$19)</f>
        <v>0.80769999999999997</v>
      </c>
      <c r="I333" s="59">
        <f>VLOOKUP($A333,INDICADORES!$A$5:$AB$350,I$19)</f>
        <v>1</v>
      </c>
      <c r="J333" s="59">
        <f>VLOOKUP($A333,INDICADORES!$A$5:$AB$350,J$19)</f>
        <v>1</v>
      </c>
      <c r="K333" s="59">
        <f t="shared" si="35"/>
        <v>0.61580770948638819</v>
      </c>
      <c r="L333" s="37">
        <f t="shared" si="42"/>
        <v>77</v>
      </c>
      <c r="M333" s="37">
        <f t="shared" si="36"/>
        <v>55</v>
      </c>
      <c r="N333" s="64">
        <f t="shared" si="37"/>
        <v>0</v>
      </c>
      <c r="O333" s="65">
        <f t="shared" si="38"/>
        <v>0</v>
      </c>
      <c r="P333" s="38">
        <f t="shared" si="39"/>
        <v>0</v>
      </c>
      <c r="R333" s="39">
        <f t="shared" si="40"/>
        <v>0</v>
      </c>
    </row>
    <row r="334" spans="1:18" x14ac:dyDescent="0.25">
      <c r="A334" s="36">
        <v>9102</v>
      </c>
      <c r="B334" s="37">
        <v>5</v>
      </c>
      <c r="C334" s="36" t="s">
        <v>510</v>
      </c>
      <c r="D334" s="59">
        <f>VLOOKUP($A334,INDICADORES!$A$5:$AB$350,D$19)</f>
        <v>1</v>
      </c>
      <c r="E334" s="59">
        <f>IF(A334=5201,0,VLOOKUP($A334,INDICADORES!$A$5:$AB$350,E$19))</f>
        <v>0.70445103857566771</v>
      </c>
      <c r="F334" s="59">
        <f>IF(A334=5201,0,VLOOKUP($A334,INDICADORES!$A$5:$AB$350,F$19))</f>
        <v>3.9603732291178889E-2</v>
      </c>
      <c r="G334" s="59">
        <f>VLOOKUP($A334,INDICADORES!$A$5:$AB$350,G$19)</f>
        <v>1</v>
      </c>
      <c r="H334" s="59">
        <f>VLOOKUP($A334,INDICADORES!$A$5:$AB$350,H$19)</f>
        <v>0.72310000000000008</v>
      </c>
      <c r="I334" s="59">
        <f>VLOOKUP($A334,INDICADORES!$A$5:$AB$350,I$19)</f>
        <v>1</v>
      </c>
      <c r="J334" s="59">
        <f>VLOOKUP($A334,INDICADORES!$A$5:$AB$350,J$19)</f>
        <v>1</v>
      </c>
      <c r="K334" s="59">
        <f t="shared" si="35"/>
        <v>0.61492379657427854</v>
      </c>
      <c r="L334" s="37">
        <f t="shared" si="42"/>
        <v>78</v>
      </c>
      <c r="M334" s="37">
        <f t="shared" si="36"/>
        <v>55</v>
      </c>
      <c r="N334" s="64">
        <f t="shared" si="37"/>
        <v>0</v>
      </c>
      <c r="O334" s="65">
        <f t="shared" si="38"/>
        <v>0</v>
      </c>
      <c r="P334" s="38">
        <f t="shared" si="39"/>
        <v>0</v>
      </c>
      <c r="R334" s="39">
        <f t="shared" si="40"/>
        <v>0</v>
      </c>
    </row>
    <row r="335" spans="1:18" x14ac:dyDescent="0.25">
      <c r="A335" s="36">
        <v>9208</v>
      </c>
      <c r="B335" s="37">
        <v>5</v>
      </c>
      <c r="C335" s="36" t="s">
        <v>536</v>
      </c>
      <c r="D335" s="59">
        <f>VLOOKUP($A335,INDICADORES!$A$5:$AB$350,D$19)</f>
        <v>1</v>
      </c>
      <c r="E335" s="59">
        <f>IF(A335=5201,0,VLOOKUP($A335,INDICADORES!$A$5:$AB$350,E$19))</f>
        <v>0.82989690721649489</v>
      </c>
      <c r="F335" s="59">
        <f>IF(A335=5201,0,VLOOKUP($A335,INDICADORES!$A$5:$AB$350,F$19))</f>
        <v>3.7954060290152504E-2</v>
      </c>
      <c r="G335" s="59">
        <f>VLOOKUP($A335,INDICADORES!$A$5:$AB$350,G$19)</f>
        <v>0.9285714285714286</v>
      </c>
      <c r="H335" s="59">
        <f>VLOOKUP($A335,INDICADORES!$A$5:$AB$350,H$19)</f>
        <v>0.47770000000000001</v>
      </c>
      <c r="I335" s="59">
        <f>VLOOKUP($A335,INDICADORES!$A$5:$AB$350,I$19)</f>
        <v>1</v>
      </c>
      <c r="J335" s="59">
        <f>VLOOKUP($A335,INDICADORES!$A$5:$AB$350,J$19)</f>
        <v>1</v>
      </c>
      <c r="K335" s="59">
        <f t="shared" si="35"/>
        <v>0.61089314688402574</v>
      </c>
      <c r="L335" s="37">
        <f t="shared" si="42"/>
        <v>79</v>
      </c>
      <c r="M335" s="37">
        <f t="shared" si="36"/>
        <v>55</v>
      </c>
      <c r="N335" s="64">
        <f t="shared" si="37"/>
        <v>0</v>
      </c>
      <c r="O335" s="65">
        <f t="shared" si="38"/>
        <v>0</v>
      </c>
      <c r="P335" s="38">
        <f t="shared" si="39"/>
        <v>0</v>
      </c>
      <c r="R335" s="39">
        <f t="shared" si="40"/>
        <v>0</v>
      </c>
    </row>
    <row r="336" spans="1:18" x14ac:dyDescent="0.25">
      <c r="A336" s="36">
        <v>8313</v>
      </c>
      <c r="B336" s="37">
        <v>5</v>
      </c>
      <c r="C336" s="36" t="s">
        <v>504</v>
      </c>
      <c r="D336" s="59">
        <f>VLOOKUP($A336,INDICADORES!$A$5:$AB$350,D$19)</f>
        <v>1</v>
      </c>
      <c r="E336" s="59">
        <f>IF(A336=5201,0,VLOOKUP($A336,INDICADORES!$A$5:$AB$350,E$19))</f>
        <v>0.59074299634591965</v>
      </c>
      <c r="F336" s="59">
        <f>IF(A336=5201,0,VLOOKUP($A336,INDICADORES!$A$5:$AB$350,F$19))</f>
        <v>7.6452656736116967E-2</v>
      </c>
      <c r="G336" s="59">
        <f>VLOOKUP($A336,INDICADORES!$A$5:$AB$350,G$19)</f>
        <v>1</v>
      </c>
      <c r="H336" s="59">
        <f>VLOOKUP($A336,INDICADORES!$A$5:$AB$350,H$19)</f>
        <v>0.89469999999999994</v>
      </c>
      <c r="I336" s="59">
        <f>VLOOKUP($A336,INDICADORES!$A$5:$AB$350,I$19)</f>
        <v>1</v>
      </c>
      <c r="J336" s="59">
        <f>VLOOKUP($A336,INDICADORES!$A$5:$AB$350,J$19)</f>
        <v>1</v>
      </c>
      <c r="K336" s="59">
        <f t="shared" si="35"/>
        <v>0.61007821290510122</v>
      </c>
      <c r="L336" s="37">
        <f t="shared" si="42"/>
        <v>80</v>
      </c>
      <c r="M336" s="37">
        <f t="shared" si="36"/>
        <v>55</v>
      </c>
      <c r="N336" s="64">
        <f t="shared" si="37"/>
        <v>0</v>
      </c>
      <c r="O336" s="65">
        <f t="shared" si="38"/>
        <v>0</v>
      </c>
      <c r="P336" s="38">
        <f t="shared" si="39"/>
        <v>0</v>
      </c>
      <c r="Q336" s="66"/>
      <c r="R336" s="39">
        <f t="shared" si="40"/>
        <v>0</v>
      </c>
    </row>
    <row r="337" spans="1:18" x14ac:dyDescent="0.25">
      <c r="A337" s="36">
        <v>8207</v>
      </c>
      <c r="B337" s="37">
        <v>5</v>
      </c>
      <c r="C337" s="36" t="s">
        <v>507</v>
      </c>
      <c r="D337" s="59">
        <f>VLOOKUP($A337,INDICADORES!$A$5:$AB$350,D$19)</f>
        <v>1</v>
      </c>
      <c r="E337" s="59">
        <f>IF(A337=5201,0,VLOOKUP($A337,INDICADORES!$A$5:$AB$350,E$19))</f>
        <v>0.69199999999999995</v>
      </c>
      <c r="F337" s="59">
        <f>IF(A337=5201,0,VLOOKUP($A337,INDICADORES!$A$5:$AB$350,F$19))</f>
        <v>2.7725702438123535E-2</v>
      </c>
      <c r="G337" s="59">
        <f>VLOOKUP($A337,INDICADORES!$A$5:$AB$350,G$19)</f>
        <v>1</v>
      </c>
      <c r="H337" s="59">
        <f>VLOOKUP($A337,INDICADORES!$A$5:$AB$350,H$19)</f>
        <v>0.7409</v>
      </c>
      <c r="I337" s="59">
        <f>VLOOKUP($A337,INDICADORES!$A$5:$AB$350,I$19)</f>
        <v>1</v>
      </c>
      <c r="J337" s="59">
        <f>VLOOKUP($A337,INDICADORES!$A$5:$AB$350,J$19)</f>
        <v>0.95832499999999998</v>
      </c>
      <c r="K337" s="59">
        <f t="shared" si="35"/>
        <v>0.60818267560953088</v>
      </c>
      <c r="L337" s="37">
        <f t="shared" si="42"/>
        <v>81</v>
      </c>
      <c r="M337" s="37">
        <f t="shared" si="36"/>
        <v>55</v>
      </c>
      <c r="N337" s="64">
        <f t="shared" si="37"/>
        <v>0</v>
      </c>
      <c r="O337" s="65">
        <f t="shared" si="38"/>
        <v>0</v>
      </c>
      <c r="P337" s="38">
        <f t="shared" si="39"/>
        <v>0</v>
      </c>
      <c r="R337" s="39">
        <f t="shared" si="40"/>
        <v>0</v>
      </c>
    </row>
    <row r="338" spans="1:18" x14ac:dyDescent="0.25">
      <c r="A338" s="36">
        <v>7104</v>
      </c>
      <c r="B338" s="37">
        <v>5</v>
      </c>
      <c r="C338" s="36" t="s">
        <v>448</v>
      </c>
      <c r="D338" s="59">
        <f>VLOOKUP($A338,INDICADORES!$A$5:$AB$350,D$19)</f>
        <v>1</v>
      </c>
      <c r="E338" s="59">
        <f>IF(A338=5201,0,VLOOKUP($A338,INDICADORES!$A$5:$AB$350,E$19))</f>
        <v>0.7142857142857143</v>
      </c>
      <c r="F338" s="59">
        <f>IF(A338=5201,0,VLOOKUP($A338,INDICADORES!$A$5:$AB$350,F$19))</f>
        <v>5.5529799948720253E-2</v>
      </c>
      <c r="G338" s="59">
        <f>VLOOKUP($A338,INDICADORES!$A$5:$AB$350,G$19)</f>
        <v>1</v>
      </c>
      <c r="H338" s="59">
        <f>VLOOKUP($A338,INDICADORES!$A$5:$AB$350,H$19)</f>
        <v>0.55299999999999994</v>
      </c>
      <c r="I338" s="59">
        <f>VLOOKUP($A338,INDICADORES!$A$5:$AB$350,I$19)</f>
        <v>1</v>
      </c>
      <c r="J338" s="59">
        <f>VLOOKUP($A338,INDICADORES!$A$5:$AB$350,J$19)</f>
        <v>1</v>
      </c>
      <c r="K338" s="59">
        <f t="shared" si="35"/>
        <v>0.5968324499871801</v>
      </c>
      <c r="L338" s="37">
        <f t="shared" si="42"/>
        <v>82</v>
      </c>
      <c r="M338" s="37">
        <f t="shared" si="36"/>
        <v>55</v>
      </c>
      <c r="N338" s="64">
        <f t="shared" si="37"/>
        <v>0</v>
      </c>
      <c r="O338" s="65">
        <f t="shared" si="38"/>
        <v>0</v>
      </c>
      <c r="P338" s="38">
        <f t="shared" si="39"/>
        <v>0</v>
      </c>
      <c r="R338" s="39">
        <f t="shared" si="40"/>
        <v>0</v>
      </c>
    </row>
    <row r="339" spans="1:18" x14ac:dyDescent="0.25">
      <c r="A339" s="36">
        <v>14102</v>
      </c>
      <c r="B339" s="37">
        <v>5</v>
      </c>
      <c r="C339" s="36" t="s">
        <v>647</v>
      </c>
      <c r="D339" s="59">
        <f>VLOOKUP($A339,INDICADORES!$A$5:$AB$350,D$19)</f>
        <v>1</v>
      </c>
      <c r="E339" s="59">
        <f>IF(A339=5201,0,VLOOKUP($A339,INDICADORES!$A$5:$AB$350,E$19))</f>
        <v>0.68926553672316382</v>
      </c>
      <c r="F339" s="59">
        <f>IF(A339=5201,0,VLOOKUP($A339,INDICADORES!$A$5:$AB$350,F$19))</f>
        <v>1.8430126083758939E-2</v>
      </c>
      <c r="G339" s="59">
        <f>VLOOKUP($A339,INDICADORES!$A$5:$AB$350,G$19)</f>
        <v>1</v>
      </c>
      <c r="H339" s="59">
        <f>VLOOKUP($A339,INDICADORES!$A$5:$AB$350,H$19)</f>
        <v>0.6794</v>
      </c>
      <c r="I339" s="59">
        <f>VLOOKUP($A339,INDICADORES!$A$5:$AB$350,I$19)</f>
        <v>1</v>
      </c>
      <c r="J339" s="59">
        <f>VLOOKUP($A339,INDICADORES!$A$5:$AB$350,J$19)</f>
        <v>0.95832499999999998</v>
      </c>
      <c r="K339" s="59">
        <f t="shared" si="35"/>
        <v>0.59567671937404709</v>
      </c>
      <c r="L339" s="37">
        <f t="shared" si="42"/>
        <v>83</v>
      </c>
      <c r="M339" s="37">
        <f t="shared" si="36"/>
        <v>55</v>
      </c>
      <c r="N339" s="64">
        <f t="shared" si="37"/>
        <v>0</v>
      </c>
      <c r="O339" s="65">
        <f t="shared" si="38"/>
        <v>0</v>
      </c>
      <c r="P339" s="38">
        <f t="shared" si="39"/>
        <v>0</v>
      </c>
      <c r="R339" s="39">
        <f t="shared" si="40"/>
        <v>0</v>
      </c>
    </row>
    <row r="340" spans="1:18" x14ac:dyDescent="0.25">
      <c r="A340" s="36">
        <v>7303</v>
      </c>
      <c r="B340" s="37">
        <v>5</v>
      </c>
      <c r="C340" s="36" t="s">
        <v>460</v>
      </c>
      <c r="D340" s="59">
        <f>VLOOKUP($A340,INDICADORES!$A$5:$AB$350,D$19)</f>
        <v>1</v>
      </c>
      <c r="E340" s="59">
        <f>IF(A340=5201,0,VLOOKUP($A340,INDICADORES!$A$5:$AB$350,E$19))</f>
        <v>0.6364238410596027</v>
      </c>
      <c r="F340" s="59">
        <f>IF(A340=5201,0,VLOOKUP($A340,INDICADORES!$A$5:$AB$350,F$19))</f>
        <v>7.0214647224634927E-2</v>
      </c>
      <c r="G340" s="59">
        <f>VLOOKUP($A340,INDICADORES!$A$5:$AB$350,G$19)</f>
        <v>1</v>
      </c>
      <c r="H340" s="59">
        <f>VLOOKUP($A340,INDICADORES!$A$5:$AB$350,H$19)</f>
        <v>0.69099999999999995</v>
      </c>
      <c r="I340" s="59">
        <f>VLOOKUP($A340,INDICADORES!$A$5:$AB$350,I$19)</f>
        <v>1</v>
      </c>
      <c r="J340" s="59">
        <f>VLOOKUP($A340,INDICADORES!$A$5:$AB$350,J$19)</f>
        <v>1</v>
      </c>
      <c r="K340" s="59">
        <f t="shared" si="35"/>
        <v>0.59395200617701971</v>
      </c>
      <c r="L340" s="37">
        <f t="shared" si="42"/>
        <v>84</v>
      </c>
      <c r="M340" s="37">
        <f t="shared" si="36"/>
        <v>55</v>
      </c>
      <c r="N340" s="64">
        <f t="shared" si="37"/>
        <v>0</v>
      </c>
      <c r="O340" s="65">
        <f t="shared" si="38"/>
        <v>0</v>
      </c>
      <c r="P340" s="38">
        <f t="shared" si="39"/>
        <v>0</v>
      </c>
      <c r="R340" s="39">
        <f t="shared" si="40"/>
        <v>0</v>
      </c>
    </row>
    <row r="341" spans="1:18" x14ac:dyDescent="0.25">
      <c r="A341" s="36">
        <v>4304</v>
      </c>
      <c r="B341" s="37">
        <v>5</v>
      </c>
      <c r="C341" s="36" t="s">
        <v>372</v>
      </c>
      <c r="D341" s="59">
        <f>VLOOKUP($A341,INDICADORES!$A$5:$AB$350,D$19)</f>
        <v>1</v>
      </c>
      <c r="E341" s="59">
        <f>IF(A341=5201,0,VLOOKUP($A341,INDICADORES!$A$5:$AB$350,E$19))</f>
        <v>0.71940298507462686</v>
      </c>
      <c r="F341" s="59">
        <f>IF(A341=5201,0,VLOOKUP($A341,INDICADORES!$A$5:$AB$350,F$19))</f>
        <v>7.7755875973483074E-2</v>
      </c>
      <c r="G341" s="59">
        <f>VLOOKUP($A341,INDICADORES!$A$5:$AB$350,G$19)</f>
        <v>1</v>
      </c>
      <c r="H341" s="59">
        <f>VLOOKUP($A341,INDICADORES!$A$5:$AB$350,H$19)</f>
        <v>0.52910000000000001</v>
      </c>
      <c r="I341" s="59">
        <f>VLOOKUP($A341,INDICADORES!$A$5:$AB$350,I$19)</f>
        <v>1</v>
      </c>
      <c r="J341" s="59">
        <f>VLOOKUP($A341,INDICADORES!$A$5:$AB$350,J$19)</f>
        <v>0.72022500000000012</v>
      </c>
      <c r="K341" s="59">
        <f t="shared" ref="K341:K365" si="43">IF(D341=0,0,IF(A341=5201,SUMPRODUCT(E341:J341,$E$15:$J$15),SUMPRODUCT(E341:J341,$E$16:$J$16)))</f>
        <v>0.58660626376949032</v>
      </c>
      <c r="L341" s="37">
        <f t="shared" si="42"/>
        <v>85</v>
      </c>
      <c r="M341" s="37">
        <f t="shared" ref="M341:M365" si="44">VLOOKUP(B341,$B$4:$E$9,4)</f>
        <v>55</v>
      </c>
      <c r="N341" s="64">
        <f t="shared" ref="N341:N365" si="45">IF(L341&lt;=M341,K341,0)</f>
        <v>0</v>
      </c>
      <c r="O341" s="65">
        <f t="shared" ref="O341:O365" si="46">N341/VLOOKUP(B341,$B$4:$F$9,5,0)</f>
        <v>0</v>
      </c>
      <c r="P341" s="38">
        <f t="shared" ref="P341:P365" si="47">ROUND(O341*VLOOKUP(B341,$B$4:$F$9,3,0),0)</f>
        <v>0</v>
      </c>
      <c r="R341" s="39">
        <f t="shared" si="40"/>
        <v>0</v>
      </c>
    </row>
    <row r="342" spans="1:18" x14ac:dyDescent="0.25">
      <c r="A342" s="36">
        <v>9105</v>
      </c>
      <c r="B342" s="37">
        <v>5</v>
      </c>
      <c r="C342" s="36" t="s">
        <v>513</v>
      </c>
      <c r="D342" s="59">
        <f>VLOOKUP($A342,INDICADORES!$A$5:$AB$350,D$19)</f>
        <v>1</v>
      </c>
      <c r="E342" s="59">
        <f>IF(A342=5201,0,VLOOKUP($A342,INDICADORES!$A$5:$AB$350,E$19))</f>
        <v>0.61028192371475953</v>
      </c>
      <c r="F342" s="59">
        <f>IF(A342=5201,0,VLOOKUP($A342,INDICADORES!$A$5:$AB$350,F$19))</f>
        <v>7.3803080205158578E-2</v>
      </c>
      <c r="G342" s="59">
        <f>VLOOKUP($A342,INDICADORES!$A$5:$AB$350,G$19)</f>
        <v>1</v>
      </c>
      <c r="H342" s="59">
        <f>VLOOKUP($A342,INDICADORES!$A$5:$AB$350,H$19)</f>
        <v>0.67900000000000005</v>
      </c>
      <c r="I342" s="59">
        <f>VLOOKUP($A342,INDICADORES!$A$5:$AB$350,I$19)</f>
        <v>1</v>
      </c>
      <c r="J342" s="59">
        <f>VLOOKUP($A342,INDICADORES!$A$5:$AB$350,J$19)</f>
        <v>1</v>
      </c>
      <c r="K342" s="59">
        <f t="shared" si="43"/>
        <v>0.58389944335145549</v>
      </c>
      <c r="L342" s="37">
        <f t="shared" si="42"/>
        <v>86</v>
      </c>
      <c r="M342" s="37">
        <f t="shared" si="44"/>
        <v>55</v>
      </c>
      <c r="N342" s="64">
        <f t="shared" si="45"/>
        <v>0</v>
      </c>
      <c r="O342" s="65">
        <f t="shared" si="46"/>
        <v>0</v>
      </c>
      <c r="P342" s="38">
        <f t="shared" si="47"/>
        <v>0</v>
      </c>
      <c r="R342" s="39">
        <f t="shared" ref="R342:R365" si="48">+P342</f>
        <v>0</v>
      </c>
    </row>
    <row r="343" spans="1:18" x14ac:dyDescent="0.25">
      <c r="A343" s="36">
        <v>7302</v>
      </c>
      <c r="B343" s="37">
        <v>5</v>
      </c>
      <c r="C343" s="36" t="s">
        <v>459</v>
      </c>
      <c r="D343" s="59">
        <f>VLOOKUP($A343,INDICADORES!$A$5:$AB$350,D$19)</f>
        <v>1</v>
      </c>
      <c r="E343" s="59">
        <f>IF(A343=5201,0,VLOOKUP($A343,INDICADORES!$A$5:$AB$350,E$19))</f>
        <v>0.45521601685985247</v>
      </c>
      <c r="F343" s="59">
        <f>IF(A343=5201,0,VLOOKUP($A343,INDICADORES!$A$5:$AB$350,F$19))</f>
        <v>7.6516631890514691E-2</v>
      </c>
      <c r="G343" s="59">
        <f>VLOOKUP($A343,INDICADORES!$A$5:$AB$350,G$19)</f>
        <v>1</v>
      </c>
      <c r="H343" s="59">
        <f>VLOOKUP($A343,INDICADORES!$A$5:$AB$350,H$19)</f>
        <v>0.93909999999999993</v>
      </c>
      <c r="I343" s="59">
        <f>VLOOKUP($A343,INDICADORES!$A$5:$AB$350,I$19)</f>
        <v>0.99903502337842576</v>
      </c>
      <c r="J343" s="59">
        <f>VLOOKUP($A343,INDICADORES!$A$5:$AB$350,J$19)</f>
        <v>0.98974999999999991</v>
      </c>
      <c r="K343" s="59">
        <f t="shared" si="43"/>
        <v>0.56875901504249826</v>
      </c>
      <c r="L343" s="37">
        <f t="shared" si="42"/>
        <v>87</v>
      </c>
      <c r="M343" s="37">
        <f t="shared" si="44"/>
        <v>55</v>
      </c>
      <c r="N343" s="64">
        <f t="shared" si="45"/>
        <v>0</v>
      </c>
      <c r="O343" s="65">
        <f t="shared" si="46"/>
        <v>0</v>
      </c>
      <c r="P343" s="38">
        <f t="shared" si="47"/>
        <v>0</v>
      </c>
      <c r="R343" s="39">
        <f t="shared" si="48"/>
        <v>0</v>
      </c>
    </row>
    <row r="344" spans="1:18" x14ac:dyDescent="0.25">
      <c r="A344" s="36">
        <v>8309</v>
      </c>
      <c r="B344" s="37">
        <v>5</v>
      </c>
      <c r="C344" s="36" t="s">
        <v>500</v>
      </c>
      <c r="D344" s="59">
        <f>VLOOKUP($A344,INDICADORES!$A$5:$AB$350,D$19)</f>
        <v>1</v>
      </c>
      <c r="E344" s="59">
        <f>IF(A344=5201,0,VLOOKUP($A344,INDICADORES!$A$5:$AB$350,E$19))</f>
        <v>0.56660412757973733</v>
      </c>
      <c r="F344" s="59">
        <f>IF(A344=5201,0,VLOOKUP($A344,INDICADORES!$A$5:$AB$350,F$19))</f>
        <v>4.0501554407892312E-2</v>
      </c>
      <c r="G344" s="59">
        <f>VLOOKUP($A344,INDICADORES!$A$5:$AB$350,G$19)</f>
        <v>1</v>
      </c>
      <c r="H344" s="59">
        <f>VLOOKUP($A344,INDICADORES!$A$5:$AB$350,H$19)</f>
        <v>0.65930000000000011</v>
      </c>
      <c r="I344" s="59">
        <f>VLOOKUP($A344,INDICADORES!$A$5:$AB$350,I$19)</f>
        <v>1</v>
      </c>
      <c r="J344" s="59">
        <f>VLOOKUP($A344,INDICADORES!$A$5:$AB$350,J$19)</f>
        <v>1</v>
      </c>
      <c r="K344" s="59">
        <f t="shared" si="43"/>
        <v>0.55733183325488123</v>
      </c>
      <c r="L344" s="37">
        <f t="shared" si="42"/>
        <v>88</v>
      </c>
      <c r="M344" s="37">
        <f t="shared" si="44"/>
        <v>55</v>
      </c>
      <c r="N344" s="64">
        <f t="shared" si="45"/>
        <v>0</v>
      </c>
      <c r="O344" s="65">
        <f t="shared" si="46"/>
        <v>0</v>
      </c>
      <c r="P344" s="38">
        <f t="shared" si="47"/>
        <v>0</v>
      </c>
      <c r="R344" s="39">
        <f t="shared" si="48"/>
        <v>0</v>
      </c>
    </row>
    <row r="345" spans="1:18" x14ac:dyDescent="0.25">
      <c r="A345" s="36">
        <v>13504</v>
      </c>
      <c r="B345" s="37">
        <v>5</v>
      </c>
      <c r="C345" s="36" t="s">
        <v>633</v>
      </c>
      <c r="D345" s="59">
        <f>VLOOKUP($A345,INDICADORES!$A$5:$AB$350,D$19)</f>
        <v>1</v>
      </c>
      <c r="E345" s="59">
        <f>IF(A345=5201,0,VLOOKUP($A345,INDICADORES!$A$5:$AB$350,E$19))</f>
        <v>0.41351074718526099</v>
      </c>
      <c r="F345" s="59">
        <f>IF(A345=5201,0,VLOOKUP($A345,INDICADORES!$A$5:$AB$350,F$19))</f>
        <v>0.17554847379598013</v>
      </c>
      <c r="G345" s="59">
        <f>VLOOKUP($A345,INDICADORES!$A$5:$AB$350,G$19)</f>
        <v>1</v>
      </c>
      <c r="H345" s="59">
        <f>VLOOKUP($A345,INDICADORES!$A$5:$AB$350,H$19)</f>
        <v>0.45760000000000001</v>
      </c>
      <c r="I345" s="59">
        <f>VLOOKUP($A345,INDICADORES!$A$5:$AB$350,I$19)</f>
        <v>0.99854400531597387</v>
      </c>
      <c r="J345" s="59">
        <f>VLOOKUP($A345,INDICADORES!$A$5:$AB$350,J$19)</f>
        <v>1</v>
      </c>
      <c r="K345" s="59">
        <f t="shared" si="43"/>
        <v>0.5071830802296351</v>
      </c>
      <c r="L345" s="37">
        <f t="shared" si="42"/>
        <v>89</v>
      </c>
      <c r="M345" s="37">
        <f t="shared" si="44"/>
        <v>55</v>
      </c>
      <c r="N345" s="64">
        <f t="shared" si="45"/>
        <v>0</v>
      </c>
      <c r="O345" s="65">
        <f t="shared" si="46"/>
        <v>0</v>
      </c>
      <c r="P345" s="38">
        <f t="shared" si="47"/>
        <v>0</v>
      </c>
      <c r="R345" s="39">
        <f t="shared" si="48"/>
        <v>0</v>
      </c>
    </row>
    <row r="346" spans="1:18" x14ac:dyDescent="0.25">
      <c r="A346" s="36">
        <v>10207</v>
      </c>
      <c r="B346" s="37">
        <v>5</v>
      </c>
      <c r="C346" s="36" t="s">
        <v>555</v>
      </c>
      <c r="D346" s="59">
        <f>VLOOKUP($A346,INDICADORES!$A$5:$AB$350,D$19)</f>
        <v>1</v>
      </c>
      <c r="E346" s="59">
        <f>IF(A346=5201,0,VLOOKUP($A346,INDICADORES!$A$5:$AB$350,E$19))</f>
        <v>0.82702702702702702</v>
      </c>
      <c r="F346" s="59">
        <f>IF(A346=5201,0,VLOOKUP($A346,INDICADORES!$A$5:$AB$350,F$19))</f>
        <v>0</v>
      </c>
      <c r="G346" s="59">
        <f>VLOOKUP($A346,INDICADORES!$A$5:$AB$350,G$19)</f>
        <v>0</v>
      </c>
      <c r="H346" s="59">
        <f>VLOOKUP($A346,INDICADORES!$A$5:$AB$350,H$19)</f>
        <v>0.57509999999999994</v>
      </c>
      <c r="I346" s="59">
        <f>VLOOKUP($A346,INDICADORES!$A$5:$AB$350,I$19)</f>
        <v>0</v>
      </c>
      <c r="J346" s="59">
        <f>VLOOKUP($A346,INDICADORES!$A$5:$AB$350,J$19)</f>
        <v>1</v>
      </c>
      <c r="K346" s="59">
        <f t="shared" si="43"/>
        <v>0.42572445945945941</v>
      </c>
      <c r="L346" s="37">
        <f t="shared" si="42"/>
        <v>90</v>
      </c>
      <c r="M346" s="37">
        <f t="shared" si="44"/>
        <v>55</v>
      </c>
      <c r="N346" s="64">
        <f t="shared" si="45"/>
        <v>0</v>
      </c>
      <c r="O346" s="65">
        <f t="shared" si="46"/>
        <v>0</v>
      </c>
      <c r="P346" s="38">
        <f t="shared" si="47"/>
        <v>0</v>
      </c>
      <c r="R346" s="39">
        <f t="shared" si="48"/>
        <v>0</v>
      </c>
    </row>
    <row r="347" spans="1:18" x14ac:dyDescent="0.25">
      <c r="A347" s="36">
        <v>7405</v>
      </c>
      <c r="B347" s="37">
        <v>5</v>
      </c>
      <c r="C347" s="36" t="s">
        <v>471</v>
      </c>
      <c r="D347" s="59">
        <f>VLOOKUP($A347,INDICADORES!$A$5:$AB$350,D$19)</f>
        <v>1</v>
      </c>
      <c r="E347" s="59">
        <f>IF(A347=5201,0,VLOOKUP($A347,INDICADORES!$A$5:$AB$350,E$19))</f>
        <v>0</v>
      </c>
      <c r="F347" s="59">
        <f>IF(A347=5201,0,VLOOKUP($A347,INDICADORES!$A$5:$AB$350,F$19))</f>
        <v>8.8245843976178837E-2</v>
      </c>
      <c r="G347" s="59">
        <f>VLOOKUP($A347,INDICADORES!$A$5:$AB$350,G$19)</f>
        <v>1</v>
      </c>
      <c r="H347" s="59">
        <f>VLOOKUP($A347,INDICADORES!$A$5:$AB$350,H$19)</f>
        <v>0.9617</v>
      </c>
      <c r="I347" s="59">
        <f>VLOOKUP($A347,INDICADORES!$A$5:$AB$350,I$19)</f>
        <v>1</v>
      </c>
      <c r="J347" s="59">
        <f>VLOOKUP($A347,INDICADORES!$A$5:$AB$350,J$19)</f>
        <v>0.50924999999999998</v>
      </c>
      <c r="K347" s="59">
        <f t="shared" si="43"/>
        <v>0.39177896099404469</v>
      </c>
      <c r="L347" s="37">
        <f t="shared" si="42"/>
        <v>91</v>
      </c>
      <c r="M347" s="37">
        <f t="shared" si="44"/>
        <v>55</v>
      </c>
      <c r="N347" s="64">
        <f t="shared" si="45"/>
        <v>0</v>
      </c>
      <c r="O347" s="65">
        <f t="shared" si="46"/>
        <v>0</v>
      </c>
      <c r="P347" s="38">
        <f t="shared" si="47"/>
        <v>0</v>
      </c>
      <c r="R347" s="39">
        <f t="shared" si="48"/>
        <v>0</v>
      </c>
    </row>
    <row r="348" spans="1:18" x14ac:dyDescent="0.25">
      <c r="A348" s="36">
        <v>5705</v>
      </c>
      <c r="B348" s="37">
        <v>5</v>
      </c>
      <c r="C348" s="36" t="s">
        <v>405</v>
      </c>
      <c r="D348" s="59">
        <f>VLOOKUP($A348,INDICADORES!$A$5:$AB$350,D$19)</f>
        <v>1</v>
      </c>
      <c r="E348" s="59">
        <f>IF(A348=5201,0,VLOOKUP($A348,INDICADORES!$A$5:$AB$350,E$19))</f>
        <v>0</v>
      </c>
      <c r="F348" s="59">
        <f>IF(A348=5201,0,VLOOKUP($A348,INDICADORES!$A$5:$AB$350,F$19))</f>
        <v>5.402618079754215E-2</v>
      </c>
      <c r="G348" s="59">
        <f>VLOOKUP($A348,INDICADORES!$A$5:$AB$350,G$19)</f>
        <v>1</v>
      </c>
      <c r="H348" s="59">
        <f>VLOOKUP($A348,INDICADORES!$A$5:$AB$350,H$19)</f>
        <v>0.86170000000000002</v>
      </c>
      <c r="I348" s="59">
        <f>VLOOKUP($A348,INDICADORES!$A$5:$AB$350,I$19)</f>
        <v>1</v>
      </c>
      <c r="J348" s="59">
        <f>VLOOKUP($A348,INDICADORES!$A$5:$AB$350,J$19)</f>
        <v>0.64087500000000008</v>
      </c>
      <c r="K348" s="59">
        <f t="shared" si="43"/>
        <v>0.37480529519938555</v>
      </c>
      <c r="L348" s="37">
        <f t="shared" si="42"/>
        <v>92</v>
      </c>
      <c r="M348" s="37">
        <f t="shared" si="44"/>
        <v>55</v>
      </c>
      <c r="N348" s="64">
        <f t="shared" si="45"/>
        <v>0</v>
      </c>
      <c r="O348" s="65">
        <f t="shared" si="46"/>
        <v>0</v>
      </c>
      <c r="P348" s="38">
        <f t="shared" si="47"/>
        <v>0</v>
      </c>
      <c r="R348" s="39">
        <f t="shared" si="48"/>
        <v>0</v>
      </c>
    </row>
    <row r="349" spans="1:18" x14ac:dyDescent="0.25">
      <c r="A349" s="36">
        <v>8105</v>
      </c>
      <c r="B349" s="37">
        <v>5</v>
      </c>
      <c r="C349" s="36" t="s">
        <v>479</v>
      </c>
      <c r="D349" s="59">
        <f>VLOOKUP($A349,INDICADORES!$A$5:$AB$350,D$19)</f>
        <v>1</v>
      </c>
      <c r="E349" s="59">
        <f>IF(A349=5201,0,VLOOKUP($A349,INDICADORES!$A$5:$AB$350,E$19))</f>
        <v>0</v>
      </c>
      <c r="F349" s="59">
        <f>IF(A349=5201,0,VLOOKUP($A349,INDICADORES!$A$5:$AB$350,F$19))</f>
        <v>6.538022330511567E-2</v>
      </c>
      <c r="G349" s="59">
        <f>VLOOKUP($A349,INDICADORES!$A$5:$AB$350,G$19)</f>
        <v>1</v>
      </c>
      <c r="H349" s="59">
        <f>VLOOKUP($A349,INDICADORES!$A$5:$AB$350,H$19)</f>
        <v>0.79830000000000001</v>
      </c>
      <c r="I349" s="59">
        <f>VLOOKUP($A349,INDICADORES!$A$5:$AB$350,I$19)</f>
        <v>1</v>
      </c>
      <c r="J349" s="59">
        <f>VLOOKUP($A349,INDICADORES!$A$5:$AB$350,J$19)</f>
        <v>0.57210000000000005</v>
      </c>
      <c r="K349" s="59">
        <f t="shared" si="43"/>
        <v>0.36469505582627887</v>
      </c>
      <c r="L349" s="37">
        <f t="shared" si="42"/>
        <v>93</v>
      </c>
      <c r="M349" s="37">
        <f t="shared" si="44"/>
        <v>55</v>
      </c>
      <c r="N349" s="64">
        <f t="shared" si="45"/>
        <v>0</v>
      </c>
      <c r="O349" s="65">
        <f t="shared" si="46"/>
        <v>0</v>
      </c>
      <c r="P349" s="38">
        <f t="shared" si="47"/>
        <v>0</v>
      </c>
      <c r="R349" s="39">
        <f t="shared" si="48"/>
        <v>0</v>
      </c>
    </row>
    <row r="350" spans="1:18" x14ac:dyDescent="0.25">
      <c r="A350" s="36">
        <v>6205</v>
      </c>
      <c r="B350" s="37">
        <v>5</v>
      </c>
      <c r="C350" s="36" t="s">
        <v>432</v>
      </c>
      <c r="D350" s="59">
        <f>VLOOKUP($A350,INDICADORES!$A$5:$AB$350,D$19)</f>
        <v>1</v>
      </c>
      <c r="E350" s="59">
        <f>IF(A350=5201,0,VLOOKUP($A350,INDICADORES!$A$5:$AB$350,E$19))</f>
        <v>0</v>
      </c>
      <c r="F350" s="59">
        <f>IF(A350=5201,0,VLOOKUP($A350,INDICADORES!$A$5:$AB$350,F$19))</f>
        <v>2.7602613202273571E-2</v>
      </c>
      <c r="G350" s="59">
        <f>VLOOKUP($A350,INDICADORES!$A$5:$AB$350,G$19)</f>
        <v>1</v>
      </c>
      <c r="H350" s="59">
        <f>VLOOKUP($A350,INDICADORES!$A$5:$AB$350,H$19)</f>
        <v>0.76090000000000002</v>
      </c>
      <c r="I350" s="59">
        <f>VLOOKUP($A350,INDICADORES!$A$5:$AB$350,I$19)</f>
        <v>0.99795142182034702</v>
      </c>
      <c r="J350" s="59">
        <f>VLOOKUP($A350,INDICADORES!$A$5:$AB$350,J$19)</f>
        <v>0.51852500000000001</v>
      </c>
      <c r="K350" s="59">
        <f t="shared" si="43"/>
        <v>0.34685947439158571</v>
      </c>
      <c r="L350" s="37">
        <f t="shared" si="42"/>
        <v>94</v>
      </c>
      <c r="M350" s="37">
        <f t="shared" si="44"/>
        <v>55</v>
      </c>
      <c r="N350" s="64">
        <f t="shared" si="45"/>
        <v>0</v>
      </c>
      <c r="O350" s="65">
        <f t="shared" si="46"/>
        <v>0</v>
      </c>
      <c r="P350" s="38">
        <f t="shared" si="47"/>
        <v>0</v>
      </c>
      <c r="R350" s="39">
        <f t="shared" si="48"/>
        <v>0</v>
      </c>
    </row>
    <row r="351" spans="1:18" x14ac:dyDescent="0.25">
      <c r="A351" s="36">
        <v>1403</v>
      </c>
      <c r="B351" s="37">
        <v>5</v>
      </c>
      <c r="C351" s="36" t="s">
        <v>334</v>
      </c>
      <c r="D351" s="59">
        <f>VLOOKUP($A351,INDICADORES!$A$5:$AB$350,D$19)</f>
        <v>1</v>
      </c>
      <c r="E351" s="59">
        <f>IF(A351=5201,0,VLOOKUP($A351,INDICADORES!$A$5:$AB$350,E$19))</f>
        <v>0</v>
      </c>
      <c r="F351" s="59">
        <f>IF(A351=5201,0,VLOOKUP($A351,INDICADORES!$A$5:$AB$350,F$19))</f>
        <v>7.5023170053509225E-2</v>
      </c>
      <c r="G351" s="59">
        <f>VLOOKUP($A351,INDICADORES!$A$5:$AB$350,G$19)</f>
        <v>1</v>
      </c>
      <c r="H351" s="59">
        <f>VLOOKUP($A351,INDICADORES!$A$5:$AB$350,H$19)</f>
        <v>0.65890000000000004</v>
      </c>
      <c r="I351" s="59">
        <f>VLOOKUP($A351,INDICADORES!$A$5:$AB$350,I$19)</f>
        <v>1</v>
      </c>
      <c r="J351" s="59">
        <f>VLOOKUP($A351,INDICADORES!$A$5:$AB$350,J$19)</f>
        <v>0.51852500000000001</v>
      </c>
      <c r="K351" s="59">
        <f t="shared" si="43"/>
        <v>0.34351704251337728</v>
      </c>
      <c r="L351" s="37">
        <f t="shared" si="42"/>
        <v>95</v>
      </c>
      <c r="M351" s="37">
        <f t="shared" si="44"/>
        <v>55</v>
      </c>
      <c r="N351" s="64">
        <f t="shared" si="45"/>
        <v>0</v>
      </c>
      <c r="O351" s="65">
        <f t="shared" si="46"/>
        <v>0</v>
      </c>
      <c r="P351" s="38">
        <f t="shared" si="47"/>
        <v>0</v>
      </c>
      <c r="R351" s="39">
        <f t="shared" si="48"/>
        <v>0</v>
      </c>
    </row>
    <row r="352" spans="1:18" x14ac:dyDescent="0.25">
      <c r="A352" s="36">
        <v>15102</v>
      </c>
      <c r="B352" s="37">
        <v>5</v>
      </c>
      <c r="C352" s="36" t="s">
        <v>655</v>
      </c>
      <c r="D352" s="59">
        <f>VLOOKUP($A352,INDICADORES!$A$5:$AB$350,D$19)</f>
        <v>1</v>
      </c>
      <c r="E352" s="59">
        <f>IF(A352=5201,0,VLOOKUP($A352,INDICADORES!$A$5:$AB$350,E$19))</f>
        <v>0</v>
      </c>
      <c r="F352" s="59">
        <f>IF(A352=5201,0,VLOOKUP($A352,INDICADORES!$A$5:$AB$350,F$19))</f>
        <v>6.9491239901534621E-2</v>
      </c>
      <c r="G352" s="59">
        <f>VLOOKUP($A352,INDICADORES!$A$5:$AB$350,G$19)</f>
        <v>1</v>
      </c>
      <c r="H352" s="59">
        <f>VLOOKUP($A352,INDICADORES!$A$5:$AB$350,H$19)</f>
        <v>0.46240000000000003</v>
      </c>
      <c r="I352" s="59">
        <f>VLOOKUP($A352,INDICADORES!$A$5:$AB$350,I$19)</f>
        <v>1</v>
      </c>
      <c r="J352" s="59">
        <f>VLOOKUP($A352,INDICADORES!$A$5:$AB$350,J$19)</f>
        <v>0.30522500000000002</v>
      </c>
      <c r="K352" s="59">
        <f t="shared" si="43"/>
        <v>0.30199405997538364</v>
      </c>
      <c r="L352" s="37">
        <f t="shared" si="42"/>
        <v>96</v>
      </c>
      <c r="M352" s="37">
        <f t="shared" si="44"/>
        <v>55</v>
      </c>
      <c r="N352" s="64">
        <f t="shared" si="45"/>
        <v>0</v>
      </c>
      <c r="O352" s="65">
        <f t="shared" si="46"/>
        <v>0</v>
      </c>
      <c r="P352" s="38">
        <f t="shared" si="47"/>
        <v>0</v>
      </c>
      <c r="R352" s="39">
        <f t="shared" si="48"/>
        <v>0</v>
      </c>
    </row>
    <row r="353" spans="1:18" x14ac:dyDescent="0.25">
      <c r="A353" s="36">
        <v>4204</v>
      </c>
      <c r="B353" s="37">
        <v>5</v>
      </c>
      <c r="C353" s="36" t="s">
        <v>368</v>
      </c>
      <c r="D353" s="59">
        <f>VLOOKUP($A353,INDICADORES!$A$5:$AB$350,D$19)</f>
        <v>0</v>
      </c>
      <c r="E353" s="59">
        <f>IF(A353=5201,0,VLOOKUP($A353,INDICADORES!$A$5:$AB$350,E$19))</f>
        <v>0</v>
      </c>
      <c r="F353" s="59">
        <f>IF(A353=5201,0,VLOOKUP($A353,INDICADORES!$A$5:$AB$350,F$19))</f>
        <v>0.21338989790893703</v>
      </c>
      <c r="G353" s="59">
        <f>VLOOKUP($A353,INDICADORES!$A$5:$AB$350,G$19)</f>
        <v>1</v>
      </c>
      <c r="H353" s="59">
        <f>VLOOKUP($A353,INDICADORES!$A$5:$AB$350,H$19)</f>
        <v>0.66379999999999995</v>
      </c>
      <c r="I353" s="59">
        <f>VLOOKUP($A353,INDICADORES!$A$5:$AB$350,I$19)</f>
        <v>1</v>
      </c>
      <c r="J353" s="59">
        <f>VLOOKUP($A353,INDICADORES!$A$5:$AB$350,J$19)</f>
        <v>0.50924999999999998</v>
      </c>
      <c r="K353" s="59">
        <f t="shared" si="43"/>
        <v>0</v>
      </c>
      <c r="L353" s="37">
        <f t="shared" ref="L353:L365" si="49">RANK(K353,$K$257:$K$365,0)</f>
        <v>97</v>
      </c>
      <c r="M353" s="37">
        <f t="shared" si="44"/>
        <v>55</v>
      </c>
      <c r="N353" s="64">
        <f t="shared" si="45"/>
        <v>0</v>
      </c>
      <c r="O353" s="65">
        <f t="shared" si="46"/>
        <v>0</v>
      </c>
      <c r="P353" s="38">
        <f t="shared" si="47"/>
        <v>0</v>
      </c>
      <c r="R353" s="39">
        <f t="shared" si="48"/>
        <v>0</v>
      </c>
    </row>
    <row r="354" spans="1:18" x14ac:dyDescent="0.25">
      <c r="A354" s="36">
        <v>6304</v>
      </c>
      <c r="B354" s="37">
        <v>5</v>
      </c>
      <c r="C354" s="36" t="s">
        <v>437</v>
      </c>
      <c r="D354" s="59">
        <f>VLOOKUP($A354,INDICADORES!$A$5:$AB$350,D$19)</f>
        <v>0</v>
      </c>
      <c r="E354" s="59">
        <f>IF(A354=5201,0,VLOOKUP($A354,INDICADORES!$A$5:$AB$350,E$19))</f>
        <v>0.83464566929133854</v>
      </c>
      <c r="F354" s="59">
        <f>IF(A354=5201,0,VLOOKUP($A354,INDICADORES!$A$5:$AB$350,F$19))</f>
        <v>6.0729577871503668E-2</v>
      </c>
      <c r="G354" s="59">
        <f>VLOOKUP($A354,INDICADORES!$A$5:$AB$350,G$19)</f>
        <v>1</v>
      </c>
      <c r="H354" s="59">
        <f>VLOOKUP($A354,INDICADORES!$A$5:$AB$350,H$19)</f>
        <v>0.68069999999999997</v>
      </c>
      <c r="I354" s="59">
        <f>VLOOKUP($A354,INDICADORES!$A$5:$AB$350,I$19)</f>
        <v>1</v>
      </c>
      <c r="J354" s="59">
        <f>VLOOKUP($A354,INDICADORES!$A$5:$AB$350,J$19)</f>
        <v>1</v>
      </c>
      <c r="K354" s="59">
        <f t="shared" si="43"/>
        <v>0</v>
      </c>
      <c r="L354" s="37">
        <f t="shared" si="49"/>
        <v>97</v>
      </c>
      <c r="M354" s="37">
        <f t="shared" si="44"/>
        <v>55</v>
      </c>
      <c r="N354" s="64">
        <f t="shared" si="45"/>
        <v>0</v>
      </c>
      <c r="O354" s="65">
        <f t="shared" si="46"/>
        <v>0</v>
      </c>
      <c r="P354" s="38">
        <f t="shared" si="47"/>
        <v>0</v>
      </c>
      <c r="R354" s="39">
        <f t="shared" si="48"/>
        <v>0</v>
      </c>
    </row>
    <row r="355" spans="1:18" x14ac:dyDescent="0.25">
      <c r="A355" s="36">
        <v>7108</v>
      </c>
      <c r="B355" s="37">
        <v>5</v>
      </c>
      <c r="C355" s="36" t="s">
        <v>452</v>
      </c>
      <c r="D355" s="59">
        <f>VLOOKUP($A355,INDICADORES!$A$5:$AB$350,D$19)</f>
        <v>0</v>
      </c>
      <c r="E355" s="59">
        <f>IF(A355=5201,0,VLOOKUP($A355,INDICADORES!$A$5:$AB$350,E$19))</f>
        <v>0.56432038834951459</v>
      </c>
      <c r="F355" s="59">
        <f>IF(A355=5201,0,VLOOKUP($A355,INDICADORES!$A$5:$AB$350,F$19))</f>
        <v>0.24816046764523936</v>
      </c>
      <c r="G355" s="59">
        <f>VLOOKUP($A355,INDICADORES!$A$5:$AB$350,G$19)</f>
        <v>1</v>
      </c>
      <c r="H355" s="59">
        <f>VLOOKUP($A355,INDICADORES!$A$5:$AB$350,H$19)</f>
        <v>0.92949999999999999</v>
      </c>
      <c r="I355" s="59">
        <f>VLOOKUP($A355,INDICADORES!$A$5:$AB$350,I$19)</f>
        <v>1</v>
      </c>
      <c r="J355" s="59">
        <f>VLOOKUP($A355,INDICADORES!$A$5:$AB$350,J$19)</f>
        <v>0.9375</v>
      </c>
      <c r="K355" s="59">
        <f t="shared" si="43"/>
        <v>0</v>
      </c>
      <c r="L355" s="37">
        <f t="shared" si="49"/>
        <v>97</v>
      </c>
      <c r="M355" s="37">
        <f t="shared" si="44"/>
        <v>55</v>
      </c>
      <c r="N355" s="64">
        <f t="shared" si="45"/>
        <v>0</v>
      </c>
      <c r="O355" s="65">
        <f t="shared" si="46"/>
        <v>0</v>
      </c>
      <c r="P355" s="38">
        <f t="shared" si="47"/>
        <v>0</v>
      </c>
      <c r="R355" s="39">
        <f t="shared" si="48"/>
        <v>0</v>
      </c>
    </row>
    <row r="356" spans="1:18" x14ac:dyDescent="0.25">
      <c r="A356" s="36">
        <v>7402</v>
      </c>
      <c r="B356" s="37">
        <v>5</v>
      </c>
      <c r="C356" s="36" t="s">
        <v>468</v>
      </c>
      <c r="D356" s="59">
        <f>VLOOKUP($A356,INDICADORES!$A$5:$AB$350,D$19)</f>
        <v>0</v>
      </c>
      <c r="E356" s="59">
        <f>IF(A356=5201,0,VLOOKUP($A356,INDICADORES!$A$5:$AB$350,E$19))</f>
        <v>0.63359639233370912</v>
      </c>
      <c r="F356" s="59">
        <f>IF(A356=5201,0,VLOOKUP($A356,INDICADORES!$A$5:$AB$350,F$19))</f>
        <v>0.41929379069428047</v>
      </c>
      <c r="G356" s="59">
        <f>VLOOKUP($A356,INDICADORES!$A$5:$AB$350,G$19)</f>
        <v>1</v>
      </c>
      <c r="H356" s="59">
        <f>VLOOKUP($A356,INDICADORES!$A$5:$AB$350,H$19)</f>
        <v>0.71230000000000004</v>
      </c>
      <c r="I356" s="59">
        <f>VLOOKUP($A356,INDICADORES!$A$5:$AB$350,I$19)</f>
        <v>1</v>
      </c>
      <c r="J356" s="59">
        <f>VLOOKUP($A356,INDICADORES!$A$5:$AB$350,J$19)</f>
        <v>1</v>
      </c>
      <c r="K356" s="59">
        <f t="shared" si="43"/>
        <v>0</v>
      </c>
      <c r="L356" s="37">
        <f t="shared" si="49"/>
        <v>97</v>
      </c>
      <c r="M356" s="37">
        <f t="shared" si="44"/>
        <v>55</v>
      </c>
      <c r="N356" s="64">
        <f t="shared" si="45"/>
        <v>0</v>
      </c>
      <c r="O356" s="65">
        <f t="shared" si="46"/>
        <v>0</v>
      </c>
      <c r="P356" s="38">
        <f t="shared" si="47"/>
        <v>0</v>
      </c>
      <c r="R356" s="39">
        <f t="shared" si="48"/>
        <v>0</v>
      </c>
    </row>
    <row r="357" spans="1:18" x14ac:dyDescent="0.25">
      <c r="A357" s="36">
        <v>7407</v>
      </c>
      <c r="B357" s="37">
        <v>5</v>
      </c>
      <c r="C357" s="36" t="s">
        <v>473</v>
      </c>
      <c r="D357" s="59">
        <f>VLOOKUP($A357,INDICADORES!$A$5:$AB$350,D$19)</f>
        <v>0</v>
      </c>
      <c r="E357" s="59">
        <f>IF(A357=5201,0,VLOOKUP($A357,INDICADORES!$A$5:$AB$350,E$19))</f>
        <v>0.63694267515923564</v>
      </c>
      <c r="F357" s="59">
        <f>IF(A357=5201,0,VLOOKUP($A357,INDICADORES!$A$5:$AB$350,F$19))</f>
        <v>5.3810671331120725E-2</v>
      </c>
      <c r="G357" s="59">
        <f>VLOOKUP($A357,INDICADORES!$A$5:$AB$350,G$19)</f>
        <v>1</v>
      </c>
      <c r="H357" s="59">
        <f>VLOOKUP($A357,INDICADORES!$A$5:$AB$350,H$19)</f>
        <v>0.89599999999999991</v>
      </c>
      <c r="I357" s="59">
        <f>VLOOKUP($A357,INDICADORES!$A$5:$AB$350,I$19)</f>
        <v>0.99858616942931677</v>
      </c>
      <c r="J357" s="59">
        <f>VLOOKUP($A357,INDICADORES!$A$5:$AB$350,J$19)</f>
        <v>0.93220000000000003</v>
      </c>
      <c r="K357" s="59">
        <f t="shared" si="43"/>
        <v>0</v>
      </c>
      <c r="L357" s="37">
        <f t="shared" si="49"/>
        <v>97</v>
      </c>
      <c r="M357" s="37">
        <f t="shared" si="44"/>
        <v>55</v>
      </c>
      <c r="N357" s="64">
        <f t="shared" si="45"/>
        <v>0</v>
      </c>
      <c r="O357" s="65">
        <f t="shared" si="46"/>
        <v>0</v>
      </c>
      <c r="P357" s="38">
        <f t="shared" si="47"/>
        <v>0</v>
      </c>
      <c r="R357" s="39">
        <f t="shared" si="48"/>
        <v>0</v>
      </c>
    </row>
    <row r="358" spans="1:18" x14ac:dyDescent="0.25">
      <c r="A358" s="36">
        <v>9104</v>
      </c>
      <c r="B358" s="37">
        <v>5</v>
      </c>
      <c r="C358" s="36" t="s">
        <v>512</v>
      </c>
      <c r="D358" s="59">
        <f>VLOOKUP($A358,INDICADORES!$A$5:$AB$350,D$19)</f>
        <v>0</v>
      </c>
      <c r="E358" s="59">
        <f>IF(A358=5201,0,VLOOKUP($A358,INDICADORES!$A$5:$AB$350,E$19))</f>
        <v>0.7232472324723247</v>
      </c>
      <c r="F358" s="59">
        <f>IF(A358=5201,0,VLOOKUP($A358,INDICADORES!$A$5:$AB$350,F$19))</f>
        <v>3.3628169751273508E-2</v>
      </c>
      <c r="G358" s="59">
        <f>VLOOKUP($A358,INDICADORES!$A$5:$AB$350,G$19)</f>
        <v>1</v>
      </c>
      <c r="H358" s="59">
        <f>VLOOKUP($A358,INDICADORES!$A$5:$AB$350,H$19)</f>
        <v>0.71150000000000002</v>
      </c>
      <c r="I358" s="59">
        <f>VLOOKUP($A358,INDICADORES!$A$5:$AB$350,I$19)</f>
        <v>1</v>
      </c>
      <c r="J358" s="59">
        <f>VLOOKUP($A358,INDICADORES!$A$5:$AB$350,J$19)</f>
        <v>0.94512499999999999</v>
      </c>
      <c r="K358" s="59">
        <f t="shared" si="43"/>
        <v>0</v>
      </c>
      <c r="L358" s="37">
        <f t="shared" si="49"/>
        <v>97</v>
      </c>
      <c r="M358" s="37">
        <f t="shared" si="44"/>
        <v>55</v>
      </c>
      <c r="N358" s="64">
        <f t="shared" si="45"/>
        <v>0</v>
      </c>
      <c r="O358" s="65">
        <f t="shared" si="46"/>
        <v>0</v>
      </c>
      <c r="P358" s="38">
        <f t="shared" si="47"/>
        <v>0</v>
      </c>
      <c r="R358" s="39">
        <f t="shared" si="48"/>
        <v>0</v>
      </c>
    </row>
    <row r="359" spans="1:18" x14ac:dyDescent="0.25">
      <c r="A359" s="36">
        <v>9204</v>
      </c>
      <c r="B359" s="37">
        <v>5</v>
      </c>
      <c r="C359" s="36" t="s">
        <v>533</v>
      </c>
      <c r="D359" s="59">
        <f>VLOOKUP($A359,INDICADORES!$A$5:$AB$350,D$19)</f>
        <v>0</v>
      </c>
      <c r="E359" s="59">
        <f>IF(A359=5201,0,VLOOKUP($A359,INDICADORES!$A$5:$AB$350,E$19))</f>
        <v>0.6584022038567493</v>
      </c>
      <c r="F359" s="59">
        <f>IF(A359=5201,0,VLOOKUP($A359,INDICADORES!$A$5:$AB$350,F$19))</f>
        <v>2.3668763559271968E-2</v>
      </c>
      <c r="G359" s="59">
        <f>VLOOKUP($A359,INDICADORES!$A$5:$AB$350,G$19)</f>
        <v>1</v>
      </c>
      <c r="H359" s="59">
        <f>VLOOKUP($A359,INDICADORES!$A$5:$AB$350,H$19)</f>
        <v>0.7359</v>
      </c>
      <c r="I359" s="59">
        <f>VLOOKUP($A359,INDICADORES!$A$5:$AB$350,I$19)</f>
        <v>1</v>
      </c>
      <c r="J359" s="59">
        <f>VLOOKUP($A359,INDICADORES!$A$5:$AB$350,J$19)</f>
        <v>0.9375</v>
      </c>
      <c r="K359" s="59">
        <f t="shared" si="43"/>
        <v>0</v>
      </c>
      <c r="L359" s="37">
        <f t="shared" si="49"/>
        <v>97</v>
      </c>
      <c r="M359" s="37">
        <f t="shared" si="44"/>
        <v>55</v>
      </c>
      <c r="N359" s="64">
        <f t="shared" si="45"/>
        <v>0</v>
      </c>
      <c r="O359" s="65">
        <f t="shared" si="46"/>
        <v>0</v>
      </c>
      <c r="P359" s="38">
        <f t="shared" si="47"/>
        <v>0</v>
      </c>
      <c r="R359" s="39">
        <f t="shared" si="48"/>
        <v>0</v>
      </c>
    </row>
    <row r="360" spans="1:18" x14ac:dyDescent="0.25">
      <c r="A360" s="36">
        <v>9207</v>
      </c>
      <c r="B360" s="37">
        <v>5</v>
      </c>
      <c r="C360" s="36" t="s">
        <v>535</v>
      </c>
      <c r="D360" s="59">
        <f>VLOOKUP($A360,INDICADORES!$A$5:$AB$350,D$19)</f>
        <v>0</v>
      </c>
      <c r="E360" s="59">
        <f>IF(A360=5201,0,VLOOKUP($A360,INDICADORES!$A$5:$AB$350,E$19))</f>
        <v>0.75665399239543729</v>
      </c>
      <c r="F360" s="59">
        <f>IF(A360=5201,0,VLOOKUP($A360,INDICADORES!$A$5:$AB$350,F$19))</f>
        <v>3.3806762823605722E-2</v>
      </c>
      <c r="G360" s="59">
        <f>VLOOKUP($A360,INDICADORES!$A$5:$AB$350,G$19)</f>
        <v>1</v>
      </c>
      <c r="H360" s="59">
        <f>VLOOKUP($A360,INDICADORES!$A$5:$AB$350,H$19)</f>
        <v>0.51340000000000008</v>
      </c>
      <c r="I360" s="59">
        <f>VLOOKUP($A360,INDICADORES!$A$5:$AB$350,I$19)</f>
        <v>1</v>
      </c>
      <c r="J360" s="59">
        <f>VLOOKUP($A360,INDICADORES!$A$5:$AB$350,J$19)</f>
        <v>0.75</v>
      </c>
      <c r="K360" s="59">
        <f t="shared" si="43"/>
        <v>0</v>
      </c>
      <c r="L360" s="37">
        <f t="shared" si="49"/>
        <v>97</v>
      </c>
      <c r="M360" s="37">
        <f t="shared" si="44"/>
        <v>55</v>
      </c>
      <c r="N360" s="64">
        <f t="shared" si="45"/>
        <v>0</v>
      </c>
      <c r="O360" s="65">
        <f t="shared" si="46"/>
        <v>0</v>
      </c>
      <c r="P360" s="38">
        <f t="shared" si="47"/>
        <v>0</v>
      </c>
      <c r="R360" s="39">
        <f t="shared" si="48"/>
        <v>0</v>
      </c>
    </row>
    <row r="361" spans="1:18" x14ac:dyDescent="0.25">
      <c r="A361" s="36">
        <v>10306</v>
      </c>
      <c r="B361" s="37">
        <v>5</v>
      </c>
      <c r="C361" s="36" t="s">
        <v>564</v>
      </c>
      <c r="D361" s="59">
        <f>VLOOKUP($A361,INDICADORES!$A$5:$AB$350,D$19)</f>
        <v>0</v>
      </c>
      <c r="E361" s="59">
        <f>IF(A361=5201,0,VLOOKUP($A361,INDICADORES!$A$5:$AB$350,E$19))</f>
        <v>0.84656084656084651</v>
      </c>
      <c r="F361" s="59">
        <f>IF(A361=5201,0,VLOOKUP($A361,INDICADORES!$A$5:$AB$350,F$19))</f>
        <v>3.1136765472340965E-2</v>
      </c>
      <c r="G361" s="59">
        <f>VLOOKUP($A361,INDICADORES!$A$5:$AB$350,G$19)</f>
        <v>1</v>
      </c>
      <c r="H361" s="59">
        <f>VLOOKUP($A361,INDICADORES!$A$5:$AB$350,H$19)</f>
        <v>0.97750000000000004</v>
      </c>
      <c r="I361" s="59">
        <f>VLOOKUP($A361,INDICADORES!$A$5:$AB$350,I$19)</f>
        <v>1</v>
      </c>
      <c r="J361" s="59">
        <f>VLOOKUP($A361,INDICADORES!$A$5:$AB$350,J$19)</f>
        <v>0.69542500000000007</v>
      </c>
      <c r="K361" s="59">
        <f t="shared" si="43"/>
        <v>0</v>
      </c>
      <c r="L361" s="37">
        <f t="shared" si="49"/>
        <v>97</v>
      </c>
      <c r="M361" s="37">
        <f t="shared" si="44"/>
        <v>55</v>
      </c>
      <c r="N361" s="64">
        <f t="shared" si="45"/>
        <v>0</v>
      </c>
      <c r="O361" s="65">
        <f t="shared" si="46"/>
        <v>0</v>
      </c>
      <c r="P361" s="38">
        <f t="shared" si="47"/>
        <v>0</v>
      </c>
      <c r="R361" s="39">
        <f t="shared" si="48"/>
        <v>0</v>
      </c>
    </row>
    <row r="362" spans="1:18" x14ac:dyDescent="0.25">
      <c r="A362" s="36">
        <v>16108</v>
      </c>
      <c r="B362" s="37">
        <v>5</v>
      </c>
      <c r="C362" s="36" t="s">
        <v>674</v>
      </c>
      <c r="D362" s="59">
        <f>VLOOKUP($A362,INDICADORES!$A$5:$AB$350,D$19)</f>
        <v>0</v>
      </c>
      <c r="E362" s="59">
        <f>IF(A362=5201,0,VLOOKUP($A362,INDICADORES!$A$5:$AB$350,E$19))</f>
        <v>0</v>
      </c>
      <c r="F362" s="59">
        <f>IF(A362=5201,0,VLOOKUP($A362,INDICADORES!$A$5:$AB$350,F$19))</f>
        <v>3.1399853609394922E-2</v>
      </c>
      <c r="G362" s="59">
        <f>VLOOKUP($A362,INDICADORES!$A$5:$AB$350,G$19)</f>
        <v>0.8571428571428571</v>
      </c>
      <c r="H362" s="59">
        <f>VLOOKUP($A362,INDICADORES!$A$5:$AB$350,H$19)</f>
        <v>0.7802</v>
      </c>
      <c r="I362" s="59">
        <f>VLOOKUP($A362,INDICADORES!$A$5:$AB$350,I$19)</f>
        <v>0.99186828725809462</v>
      </c>
      <c r="J362" s="59">
        <f>VLOOKUP($A362,INDICADORES!$A$5:$AB$350,J$19)</f>
        <v>0.25924999999999998</v>
      </c>
      <c r="K362" s="59">
        <f t="shared" si="43"/>
        <v>0</v>
      </c>
      <c r="L362" s="37">
        <f t="shared" si="49"/>
        <v>97</v>
      </c>
      <c r="M362" s="37">
        <f t="shared" si="44"/>
        <v>55</v>
      </c>
      <c r="N362" s="64">
        <f t="shared" si="45"/>
        <v>0</v>
      </c>
      <c r="O362" s="65">
        <f t="shared" si="46"/>
        <v>0</v>
      </c>
      <c r="P362" s="38">
        <f t="shared" si="47"/>
        <v>0</v>
      </c>
      <c r="R362" s="39">
        <f t="shared" si="48"/>
        <v>0</v>
      </c>
    </row>
    <row r="363" spans="1:18" x14ac:dyDescent="0.25">
      <c r="A363" s="36">
        <v>16202</v>
      </c>
      <c r="B363" s="37">
        <v>5</v>
      </c>
      <c r="C363" s="36" t="s">
        <v>660</v>
      </c>
      <c r="D363" s="59">
        <f>VLOOKUP($A363,INDICADORES!$A$5:$AB$350,D$19)</f>
        <v>0</v>
      </c>
      <c r="E363" s="59">
        <f>IF(A363=5201,0,VLOOKUP($A363,INDICADORES!$A$5:$AB$350,E$19))</f>
        <v>0.94915254237288138</v>
      </c>
      <c r="F363" s="59">
        <f>IF(A363=5201,0,VLOOKUP($A363,INDICADORES!$A$5:$AB$350,F$19))</f>
        <v>4.1564144719981211E-2</v>
      </c>
      <c r="G363" s="59">
        <f>VLOOKUP($A363,INDICADORES!$A$5:$AB$350,G$19)</f>
        <v>0.9285714285714286</v>
      </c>
      <c r="H363" s="59">
        <f>VLOOKUP($A363,INDICADORES!$A$5:$AB$350,H$19)</f>
        <v>0.7742</v>
      </c>
      <c r="I363" s="59">
        <f>VLOOKUP($A363,INDICADORES!$A$5:$AB$350,I$19)</f>
        <v>1</v>
      </c>
      <c r="J363" s="59">
        <f>VLOOKUP($A363,INDICADORES!$A$5:$AB$350,J$19)</f>
        <v>0.885575</v>
      </c>
      <c r="K363" s="59">
        <f t="shared" si="43"/>
        <v>0</v>
      </c>
      <c r="L363" s="37">
        <f t="shared" si="49"/>
        <v>97</v>
      </c>
      <c r="M363" s="37">
        <f t="shared" si="44"/>
        <v>55</v>
      </c>
      <c r="N363" s="64">
        <f t="shared" si="45"/>
        <v>0</v>
      </c>
      <c r="O363" s="65">
        <f t="shared" si="46"/>
        <v>0</v>
      </c>
      <c r="P363" s="38">
        <f t="shared" si="47"/>
        <v>0</v>
      </c>
      <c r="R363" s="39">
        <f t="shared" si="48"/>
        <v>0</v>
      </c>
    </row>
    <row r="364" spans="1:18" x14ac:dyDescent="0.25">
      <c r="A364" s="36">
        <v>16207</v>
      </c>
      <c r="B364" s="37">
        <v>5</v>
      </c>
      <c r="C364" s="36" t="s">
        <v>981</v>
      </c>
      <c r="D364" s="59">
        <f>VLOOKUP($A364,INDICADORES!$A$5:$AB$350,D$19)</f>
        <v>0</v>
      </c>
      <c r="E364" s="59">
        <f>IF(A364=5201,0,VLOOKUP($A364,INDICADORES!$A$5:$AB$350,E$19))</f>
        <v>0.73599999999999999</v>
      </c>
      <c r="F364" s="59">
        <f>IF(A364=5201,0,VLOOKUP($A364,INDICADORES!$A$5:$AB$350,F$19))</f>
        <v>2.9216117898115679E-2</v>
      </c>
      <c r="G364" s="59">
        <f>VLOOKUP($A364,INDICADORES!$A$5:$AB$350,G$19)</f>
        <v>0.8571428571428571</v>
      </c>
      <c r="H364" s="59">
        <f>VLOOKUP($A364,INDICADORES!$A$5:$AB$350,H$19)</f>
        <v>0.77129999999999999</v>
      </c>
      <c r="I364" s="59">
        <f>VLOOKUP($A364,INDICADORES!$A$5:$AB$350,I$19)</f>
        <v>1</v>
      </c>
      <c r="J364" s="59">
        <f>VLOOKUP($A364,INDICADORES!$A$5:$AB$350,J$19)</f>
        <v>1</v>
      </c>
      <c r="K364" s="59">
        <f t="shared" si="43"/>
        <v>0</v>
      </c>
      <c r="L364" s="37">
        <f t="shared" si="49"/>
        <v>97</v>
      </c>
      <c r="M364" s="37">
        <f t="shared" si="44"/>
        <v>55</v>
      </c>
      <c r="N364" s="64">
        <f t="shared" si="45"/>
        <v>0</v>
      </c>
      <c r="O364" s="65">
        <f t="shared" si="46"/>
        <v>0</v>
      </c>
      <c r="P364" s="38">
        <f t="shared" si="47"/>
        <v>0</v>
      </c>
      <c r="R364" s="39">
        <f t="shared" si="48"/>
        <v>0</v>
      </c>
    </row>
    <row r="365" spans="1:18" ht="15.75" thickBot="1" x14ac:dyDescent="0.3">
      <c r="A365" s="67">
        <v>16303</v>
      </c>
      <c r="B365" s="68">
        <v>5</v>
      </c>
      <c r="C365" s="67" t="s">
        <v>666</v>
      </c>
      <c r="D365" s="69">
        <f>VLOOKUP($A365,INDICADORES!$A$5:$AB$350,D$19)</f>
        <v>0</v>
      </c>
      <c r="E365" s="69">
        <f>IF(A365=5201,0,VLOOKUP($A365,INDICADORES!$A$5:$AB$350,E$19))</f>
        <v>0.70420168067226896</v>
      </c>
      <c r="F365" s="69">
        <f>IF(A365=5201,0,VLOOKUP($A365,INDICADORES!$A$5:$AB$350,F$19))</f>
        <v>4.6948514246060287E-2</v>
      </c>
      <c r="G365" s="69">
        <f>VLOOKUP($A365,INDICADORES!$A$5:$AB$350,G$19)</f>
        <v>1</v>
      </c>
      <c r="H365" s="69">
        <f>VLOOKUP($A365,INDICADORES!$A$5:$AB$350,H$19)</f>
        <v>0.82099999999999995</v>
      </c>
      <c r="I365" s="69">
        <f>VLOOKUP($A365,INDICADORES!$A$5:$AB$350,I$19)</f>
        <v>1</v>
      </c>
      <c r="J365" s="69">
        <f>VLOOKUP($A365,INDICADORES!$A$5:$AB$350,J$19)</f>
        <v>0.72187500000000004</v>
      </c>
      <c r="K365" s="69">
        <f t="shared" si="43"/>
        <v>0</v>
      </c>
      <c r="L365" s="68">
        <f t="shared" si="49"/>
        <v>97</v>
      </c>
      <c r="M365" s="68">
        <f t="shared" si="44"/>
        <v>55</v>
      </c>
      <c r="N365" s="69">
        <f t="shared" si="45"/>
        <v>0</v>
      </c>
      <c r="O365" s="70">
        <f t="shared" si="46"/>
        <v>0</v>
      </c>
      <c r="P365" s="71">
        <f t="shared" si="47"/>
        <v>0</v>
      </c>
      <c r="Q365" s="67"/>
      <c r="R365" s="39">
        <f t="shared" si="48"/>
        <v>0</v>
      </c>
    </row>
    <row r="366" spans="1:18" x14ac:dyDescent="0.25"/>
  </sheetData>
  <sheetProtection algorithmName="SHA-512" hashValue="/e0lDfXyUF4Q3VdEEoN612gs++xdKSPteLHA3mHx9KLndL36T6SSn5hGO439Ia58/aOhE+9n8x7iDiUZQOTGPQ==" saltValue="+SDViSzlN9QBdMICcImMrg==" spinCount="100000" sheet="1" objects="1" scenarios="1"/>
  <sortState xmlns:xlrd2="http://schemas.microsoft.com/office/spreadsheetml/2017/richdata2" ref="A257:R365">
    <sortCondition descending="1" ref="K257:K365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A1:AB350"/>
  <sheetViews>
    <sheetView showGridLines="0" workbookViewId="0">
      <selection activeCell="B30" sqref="B30"/>
    </sheetView>
  </sheetViews>
  <sheetFormatPr baseColWidth="10" defaultColWidth="11.42578125" defaultRowHeight="12.75" x14ac:dyDescent="0.2"/>
  <cols>
    <col min="1" max="1" width="6.7109375" style="98" bestFit="1" customWidth="1"/>
    <col min="2" max="2" width="22.7109375" style="98" bestFit="1" customWidth="1"/>
    <col min="3" max="3" width="19.140625" style="98" customWidth="1"/>
    <col min="4" max="5" width="17" style="98" bestFit="1" customWidth="1"/>
    <col min="6" max="6" width="14.7109375" style="100" customWidth="1"/>
    <col min="7" max="9" width="11.42578125" style="101" customWidth="1"/>
    <col min="10" max="10" width="14.140625" style="100" customWidth="1"/>
    <col min="11" max="11" width="15.85546875" style="98" customWidth="1"/>
    <col min="12" max="12" width="14.7109375" style="98" customWidth="1"/>
    <col min="13" max="13" width="16.42578125" style="98" customWidth="1"/>
    <col min="14" max="14" width="16.28515625" style="100" customWidth="1"/>
    <col min="15" max="15" width="12.42578125" style="98" customWidth="1"/>
    <col min="16" max="16" width="16.42578125" style="100" customWidth="1"/>
    <col min="17" max="17" width="12.42578125" style="98" customWidth="1"/>
    <col min="18" max="18" width="15.7109375" style="100" customWidth="1"/>
    <col min="19" max="21" width="15.85546875" style="98" customWidth="1"/>
    <col min="22" max="22" width="30.5703125" style="98" customWidth="1"/>
    <col min="23" max="26" width="11.42578125" style="102" customWidth="1"/>
    <col min="27" max="27" width="11.42578125" style="98" customWidth="1"/>
    <col min="28" max="28" width="17.140625" style="100" customWidth="1"/>
    <col min="29" max="16384" width="11.42578125" style="98"/>
  </cols>
  <sheetData>
    <row r="1" spans="1:28" s="72" customFormat="1" ht="90.75" customHeight="1" thickBot="1" x14ac:dyDescent="0.25">
      <c r="B1" s="73" t="str">
        <f>"INDICADORES - "&amp;'FIGEM 2025'!B2</f>
        <v>INDICADORES - FIGEM 2025</v>
      </c>
      <c r="F1" s="74"/>
      <c r="G1" s="75"/>
      <c r="H1" s="75"/>
      <c r="I1" s="75"/>
      <c r="J1" s="74"/>
      <c r="M1" s="76" t="s">
        <v>953</v>
      </c>
      <c r="N1" s="74"/>
      <c r="P1" s="74"/>
      <c r="R1" s="74"/>
      <c r="U1" s="77" t="s">
        <v>956</v>
      </c>
      <c r="V1" s="78" t="s">
        <v>957</v>
      </c>
      <c r="W1" s="79"/>
      <c r="X1" s="79"/>
      <c r="Y1" s="79"/>
      <c r="Z1" s="79"/>
      <c r="AB1" s="74"/>
    </row>
    <row r="2" spans="1:28" s="72" customFormat="1" ht="13.5" thickBot="1" x14ac:dyDescent="0.25">
      <c r="F2" s="74"/>
      <c r="G2" s="75"/>
      <c r="H2" s="75"/>
      <c r="I2" s="75"/>
      <c r="J2" s="74"/>
      <c r="M2" s="80">
        <f>MAX(M6:M350)</f>
        <v>7.8370032051378002</v>
      </c>
      <c r="N2" s="74"/>
      <c r="P2" s="74"/>
      <c r="R2" s="74"/>
      <c r="U2" s="81">
        <f>SUMIF($U$6:$U$350,"&lt;0")</f>
        <v>-123801963</v>
      </c>
      <c r="V2" s="82"/>
      <c r="W2" s="79"/>
      <c r="X2" s="79"/>
      <c r="Y2" s="79"/>
      <c r="Z2" s="79"/>
      <c r="AB2" s="74"/>
    </row>
    <row r="3" spans="1:28" s="72" customFormat="1" ht="13.5" hidden="1" thickBot="1" x14ac:dyDescent="0.25">
      <c r="A3" s="83">
        <f>COLUMN()</f>
        <v>1</v>
      </c>
      <c r="B3" s="83">
        <f>COLUMN()</f>
        <v>2</v>
      </c>
      <c r="C3" s="83">
        <f>COLUMN()</f>
        <v>3</v>
      </c>
      <c r="D3" s="83">
        <f>COLUMN()</f>
        <v>4</v>
      </c>
      <c r="E3" s="83">
        <f>COLUMN()</f>
        <v>5</v>
      </c>
      <c r="F3" s="83">
        <f>COLUMN()</f>
        <v>6</v>
      </c>
      <c r="G3" s="83">
        <f>COLUMN()</f>
        <v>7</v>
      </c>
      <c r="H3" s="83">
        <f>COLUMN()</f>
        <v>8</v>
      </c>
      <c r="I3" s="83">
        <f>COLUMN()</f>
        <v>9</v>
      </c>
      <c r="J3" s="83">
        <f>COLUMN()</f>
        <v>10</v>
      </c>
      <c r="K3" s="83">
        <f>COLUMN()</f>
        <v>11</v>
      </c>
      <c r="L3" s="83">
        <f>COLUMN()</f>
        <v>12</v>
      </c>
      <c r="M3" s="83">
        <f>COLUMN()</f>
        <v>13</v>
      </c>
      <c r="N3" s="83">
        <f>COLUMN()</f>
        <v>14</v>
      </c>
      <c r="O3" s="83">
        <f>COLUMN()</f>
        <v>15</v>
      </c>
      <c r="P3" s="83">
        <f>COLUMN()</f>
        <v>16</v>
      </c>
      <c r="Q3" s="83">
        <f>COLUMN()</f>
        <v>17</v>
      </c>
      <c r="R3" s="83">
        <f>COLUMN()</f>
        <v>18</v>
      </c>
      <c r="S3" s="83">
        <f>COLUMN()</f>
        <v>19</v>
      </c>
      <c r="T3" s="83">
        <f>COLUMN()</f>
        <v>20</v>
      </c>
      <c r="U3" s="83">
        <f>COLUMN()</f>
        <v>21</v>
      </c>
      <c r="V3" s="83">
        <f>COLUMN()</f>
        <v>22</v>
      </c>
      <c r="W3" s="83">
        <f>COLUMN()</f>
        <v>23</v>
      </c>
      <c r="X3" s="83">
        <f>COLUMN()</f>
        <v>24</v>
      </c>
      <c r="Y3" s="83">
        <f>COLUMN()</f>
        <v>25</v>
      </c>
      <c r="Z3" s="83">
        <f>COLUMN()</f>
        <v>26</v>
      </c>
      <c r="AA3" s="83">
        <f>COLUMN()</f>
        <v>27</v>
      </c>
      <c r="AB3" s="83">
        <f>COLUMN()</f>
        <v>28</v>
      </c>
    </row>
    <row r="4" spans="1:28" s="84" customFormat="1" ht="13.5" thickBot="1" x14ac:dyDescent="0.25">
      <c r="C4" s="85" t="s">
        <v>965</v>
      </c>
      <c r="D4" s="86"/>
      <c r="E4" s="86"/>
      <c r="F4" s="87"/>
      <c r="G4" s="85" t="s">
        <v>964</v>
      </c>
      <c r="H4" s="86"/>
      <c r="I4" s="86"/>
      <c r="J4" s="87"/>
      <c r="K4" s="85" t="s">
        <v>969</v>
      </c>
      <c r="L4" s="88"/>
      <c r="M4" s="88"/>
      <c r="N4" s="87"/>
      <c r="O4" s="85" t="s">
        <v>966</v>
      </c>
      <c r="P4" s="87"/>
      <c r="Q4" s="85" t="s">
        <v>1158</v>
      </c>
      <c r="R4" s="87"/>
      <c r="S4" s="85" t="s">
        <v>967</v>
      </c>
      <c r="T4" s="88"/>
      <c r="U4" s="88"/>
      <c r="V4" s="89"/>
      <c r="W4" s="90" t="s">
        <v>968</v>
      </c>
      <c r="X4" s="91"/>
      <c r="Y4" s="91"/>
      <c r="Z4" s="91"/>
      <c r="AA4" s="88"/>
      <c r="AB4" s="87"/>
    </row>
    <row r="5" spans="1:28" s="92" customFormat="1" ht="77.25" thickBot="1" x14ac:dyDescent="0.3">
      <c r="A5" s="92" t="s">
        <v>679</v>
      </c>
      <c r="B5" s="92" t="s">
        <v>841</v>
      </c>
      <c r="C5" s="93" t="s">
        <v>944</v>
      </c>
      <c r="D5" s="94" t="s">
        <v>945</v>
      </c>
      <c r="E5" s="94" t="s">
        <v>946</v>
      </c>
      <c r="F5" s="95" t="s">
        <v>970</v>
      </c>
      <c r="G5" s="93" t="s">
        <v>947</v>
      </c>
      <c r="H5" s="94" t="s">
        <v>948</v>
      </c>
      <c r="I5" s="94" t="s">
        <v>949</v>
      </c>
      <c r="J5" s="95" t="s">
        <v>971</v>
      </c>
      <c r="K5" s="93" t="s">
        <v>950</v>
      </c>
      <c r="L5" s="94" t="s">
        <v>951</v>
      </c>
      <c r="M5" s="94" t="s">
        <v>952</v>
      </c>
      <c r="N5" s="95" t="s">
        <v>972</v>
      </c>
      <c r="O5" s="93" t="s">
        <v>954</v>
      </c>
      <c r="P5" s="95" t="s">
        <v>973</v>
      </c>
      <c r="Q5" s="93" t="s">
        <v>962</v>
      </c>
      <c r="R5" s="95" t="s">
        <v>955</v>
      </c>
      <c r="S5" s="93" t="s">
        <v>921</v>
      </c>
      <c r="T5" s="94" t="s">
        <v>938</v>
      </c>
      <c r="U5" s="94" t="s">
        <v>958</v>
      </c>
      <c r="V5" s="95" t="s">
        <v>974</v>
      </c>
      <c r="W5" s="96" t="s">
        <v>959</v>
      </c>
      <c r="X5" s="97" t="s">
        <v>960</v>
      </c>
      <c r="Y5" s="97" t="s">
        <v>942</v>
      </c>
      <c r="Z5" s="97" t="s">
        <v>963</v>
      </c>
      <c r="AA5" s="94" t="s">
        <v>961</v>
      </c>
      <c r="AB5" s="95" t="s">
        <v>975</v>
      </c>
    </row>
    <row r="6" spans="1:28" x14ac:dyDescent="0.2">
      <c r="A6" s="98">
        <v>1101</v>
      </c>
      <c r="B6" s="98" t="s">
        <v>338</v>
      </c>
      <c r="C6" s="99">
        <f>+DATA_PREV!C12</f>
        <v>0</v>
      </c>
      <c r="D6" s="99">
        <f>+DATA_PREV!D12</f>
        <v>0</v>
      </c>
      <c r="E6" s="99">
        <f>+DATA_PREV!E12</f>
        <v>0</v>
      </c>
      <c r="F6" s="100">
        <f>IF(E6&gt;0,0,1)</f>
        <v>1</v>
      </c>
      <c r="G6" s="101">
        <f>+DATA_PTES!O4</f>
        <v>18151</v>
      </c>
      <c r="H6" s="101">
        <f>+DATA_PTES!P4</f>
        <v>7068</v>
      </c>
      <c r="I6" s="101">
        <f>+DATA_PTES!Q4</f>
        <v>25219</v>
      </c>
      <c r="J6" s="100">
        <f>IFERROR(G6/I6,0)</f>
        <v>0.71973512034577103</v>
      </c>
      <c r="K6" s="99">
        <f>+DATA_IG!F6</f>
        <v>35881937</v>
      </c>
      <c r="L6" s="99">
        <f>+DATA_IG!U6</f>
        <v>23622504</v>
      </c>
      <c r="M6" s="98">
        <f>IFERROR(K6/L6,0)</f>
        <v>1.5189726288119159</v>
      </c>
      <c r="N6" s="100">
        <f>M6/$M$2</f>
        <v>0.19382059558379464</v>
      </c>
      <c r="O6" s="98">
        <f>+DATA_CGR!U8</f>
        <v>1400</v>
      </c>
      <c r="P6" s="100">
        <f>O6/1400</f>
        <v>1</v>
      </c>
      <c r="Q6" s="98">
        <f>+DATA_TM!C4</f>
        <v>64.5</v>
      </c>
      <c r="R6" s="100">
        <f>+Q6/100</f>
        <v>0.64500000000000002</v>
      </c>
      <c r="S6" s="99">
        <f>+DATA_IRPi!F4</f>
        <v>48399833</v>
      </c>
      <c r="T6" s="99">
        <f>+DATA_IRPi!AB4</f>
        <v>60929167</v>
      </c>
      <c r="U6" s="99">
        <f>T6-S6</f>
        <v>12529334</v>
      </c>
      <c r="V6" s="100">
        <f t="shared" ref="V6:V69" si="0">IF(U6&gt;0,1,IF(U6&lt;0,1-(U6/$U$2),0))</f>
        <v>1</v>
      </c>
      <c r="W6" s="102">
        <f>+DATA_REI!C3</f>
        <v>100</v>
      </c>
      <c r="X6" s="102">
        <f>+DATA_REI!D3</f>
        <v>100</v>
      </c>
      <c r="Y6" s="102">
        <f>+DATA_REI!E3</f>
        <v>100</v>
      </c>
      <c r="Z6" s="102">
        <f>+DATA_REI!F3</f>
        <v>100</v>
      </c>
      <c r="AA6" s="98">
        <v>4</v>
      </c>
      <c r="AB6" s="100">
        <f>((SUM(W6:Z6)/100)/AA6)</f>
        <v>1</v>
      </c>
    </row>
    <row r="7" spans="1:28" x14ac:dyDescent="0.2">
      <c r="A7" s="98">
        <v>1107</v>
      </c>
      <c r="B7" s="98" t="s">
        <v>335</v>
      </c>
      <c r="C7" s="99">
        <f>+DATA_PREV!C13</f>
        <v>0</v>
      </c>
      <c r="D7" s="99">
        <f>+DATA_PREV!D13</f>
        <v>0</v>
      </c>
      <c r="E7" s="99">
        <f>+DATA_PREV!E13</f>
        <v>0</v>
      </c>
      <c r="F7" s="100">
        <f t="shared" ref="F7:F70" si="1">IF(E7&gt;0,0,1)</f>
        <v>1</v>
      </c>
      <c r="G7" s="101">
        <f>+DATA_PTES!O5</f>
        <v>2860</v>
      </c>
      <c r="H7" s="101">
        <f>+DATA_PTES!P5</f>
        <v>2101</v>
      </c>
      <c r="I7" s="101">
        <f>+DATA_PTES!Q5</f>
        <v>4961</v>
      </c>
      <c r="J7" s="100">
        <f t="shared" ref="J7:J70" si="2">IFERROR(G7/I7,0)</f>
        <v>0.57649667405764971</v>
      </c>
      <c r="K7" s="99">
        <f>+DATA_IG!F7</f>
        <v>6999659</v>
      </c>
      <c r="L7" s="99">
        <f>+DATA_IG!U7</f>
        <v>13711312</v>
      </c>
      <c r="M7" s="98">
        <f t="shared" ref="M7:M70" si="3">IFERROR(K7/L7,0)</f>
        <v>0.51050249604122488</v>
      </c>
      <c r="N7" s="100">
        <f t="shared" ref="N7:N70" si="4">M7/$M$2</f>
        <v>6.5140013686168771E-2</v>
      </c>
      <c r="O7" s="98">
        <f>+DATA_CGR!U9</f>
        <v>1400</v>
      </c>
      <c r="P7" s="100">
        <f t="shared" ref="P7:P70" si="5">O7/1400</f>
        <v>1</v>
      </c>
      <c r="Q7" s="98">
        <f>+DATA_TM!C5</f>
        <v>71.11</v>
      </c>
      <c r="R7" s="100">
        <f t="shared" ref="R7:R70" si="6">+Q7/100</f>
        <v>0.71109999999999995</v>
      </c>
      <c r="S7" s="99">
        <f>+DATA_IRPi!F5</f>
        <v>22909204</v>
      </c>
      <c r="T7" s="99">
        <f>+DATA_IRPi!AB5</f>
        <v>30627037</v>
      </c>
      <c r="U7" s="99">
        <f t="shared" ref="U7:U70" si="7">T7-S7</f>
        <v>7717833</v>
      </c>
      <c r="V7" s="100">
        <f t="shared" si="0"/>
        <v>1</v>
      </c>
      <c r="W7" s="102">
        <f>+DATA_REI!C4</f>
        <v>100</v>
      </c>
      <c r="X7" s="102">
        <f>+DATA_REI!D4</f>
        <v>100</v>
      </c>
      <c r="Y7" s="102">
        <f>+DATA_REI!E4</f>
        <v>100</v>
      </c>
      <c r="Z7" s="102">
        <f>+DATA_REI!F4</f>
        <v>100</v>
      </c>
      <c r="AA7" s="98">
        <v>4</v>
      </c>
      <c r="AB7" s="100">
        <f t="shared" ref="AB7:AB70" si="8">((SUM(W7:Z7)/100)/AA7)</f>
        <v>1</v>
      </c>
    </row>
    <row r="8" spans="1:28" x14ac:dyDescent="0.2">
      <c r="A8" s="98">
        <v>1401</v>
      </c>
      <c r="B8" s="98" t="s">
        <v>339</v>
      </c>
      <c r="C8" s="99">
        <f>+DATA_PREV!C14</f>
        <v>0</v>
      </c>
      <c r="D8" s="99">
        <f>+DATA_PREV!D14</f>
        <v>0</v>
      </c>
      <c r="E8" s="99">
        <f>+DATA_PREV!E14</f>
        <v>0</v>
      </c>
      <c r="F8" s="100">
        <f t="shared" si="1"/>
        <v>1</v>
      </c>
      <c r="G8" s="101">
        <f>+DATA_PTES!O6</f>
        <v>628</v>
      </c>
      <c r="H8" s="101">
        <f>+DATA_PTES!P6</f>
        <v>187</v>
      </c>
      <c r="I8" s="101">
        <f>+DATA_PTES!Q6</f>
        <v>815</v>
      </c>
      <c r="J8" s="100">
        <f t="shared" si="2"/>
        <v>0.7705521472392638</v>
      </c>
      <c r="K8" s="99">
        <f>+DATA_IG!F8</f>
        <v>5202540</v>
      </c>
      <c r="L8" s="99">
        <f>+DATA_IG!U8</f>
        <v>4765642</v>
      </c>
      <c r="M8" s="98">
        <f t="shared" si="3"/>
        <v>1.0916766303469712</v>
      </c>
      <c r="N8" s="100">
        <f t="shared" si="4"/>
        <v>0.13929771390565304</v>
      </c>
      <c r="O8" s="98">
        <f>+DATA_CGR!U10</f>
        <v>1400</v>
      </c>
      <c r="P8" s="100">
        <f t="shared" si="5"/>
        <v>1</v>
      </c>
      <c r="Q8" s="98">
        <f>+DATA_TM!C6</f>
        <v>96.43</v>
      </c>
      <c r="R8" s="100">
        <f t="shared" si="6"/>
        <v>0.96430000000000005</v>
      </c>
      <c r="S8" s="99">
        <f>+DATA_IRPi!F6</f>
        <v>9496428</v>
      </c>
      <c r="T8" s="99">
        <f>+DATA_IRPi!AB6</f>
        <v>10078709</v>
      </c>
      <c r="U8" s="99">
        <f t="shared" si="7"/>
        <v>582281</v>
      </c>
      <c r="V8" s="100">
        <f t="shared" si="0"/>
        <v>1</v>
      </c>
      <c r="W8" s="102">
        <f>+DATA_REI!C5</f>
        <v>100</v>
      </c>
      <c r="X8" s="102">
        <f>+DATA_REI!D5</f>
        <v>100</v>
      </c>
      <c r="Y8" s="102">
        <f>+DATA_REI!E5</f>
        <v>100</v>
      </c>
      <c r="Z8" s="102">
        <f>+DATA_REI!F5</f>
        <v>100</v>
      </c>
      <c r="AA8" s="98">
        <v>4</v>
      </c>
      <c r="AB8" s="100">
        <f t="shared" si="8"/>
        <v>1</v>
      </c>
    </row>
    <row r="9" spans="1:28" x14ac:dyDescent="0.2">
      <c r="A9" s="98">
        <v>1402</v>
      </c>
      <c r="B9" s="98" t="s">
        <v>340</v>
      </c>
      <c r="C9" s="99">
        <f>+DATA_PREV!C15</f>
        <v>0</v>
      </c>
      <c r="D9" s="99">
        <f>+DATA_PREV!D15</f>
        <v>0</v>
      </c>
      <c r="E9" s="99">
        <f>+DATA_PREV!E15</f>
        <v>0</v>
      </c>
      <c r="F9" s="100">
        <f t="shared" si="1"/>
        <v>1</v>
      </c>
      <c r="G9" s="101">
        <f>+DATA_PTES!O7</f>
        <v>38</v>
      </c>
      <c r="H9" s="101">
        <f>+DATA_PTES!P7</f>
        <v>2</v>
      </c>
      <c r="I9" s="101">
        <f>+DATA_PTES!Q7</f>
        <v>40</v>
      </c>
      <c r="J9" s="100">
        <f t="shared" si="2"/>
        <v>0.95</v>
      </c>
      <c r="K9" s="99">
        <f>+DATA_IG!F9</f>
        <v>33389</v>
      </c>
      <c r="L9" s="99">
        <f>+DATA_IG!U9</f>
        <v>1587190</v>
      </c>
      <c r="M9" s="98">
        <f t="shared" si="3"/>
        <v>2.1036548869385517E-2</v>
      </c>
      <c r="N9" s="100">
        <f t="shared" si="4"/>
        <v>2.6842593168258919E-3</v>
      </c>
      <c r="O9" s="98">
        <f>+DATA_CGR!U11</f>
        <v>1400</v>
      </c>
      <c r="P9" s="100">
        <f t="shared" si="5"/>
        <v>1</v>
      </c>
      <c r="Q9" s="98">
        <f>+DATA_TM!C7</f>
        <v>71.13</v>
      </c>
      <c r="R9" s="100">
        <f t="shared" si="6"/>
        <v>0.71129999999999993</v>
      </c>
      <c r="S9" s="99">
        <f>+DATA_IRPi!F7</f>
        <v>2227135</v>
      </c>
      <c r="T9" s="99">
        <f>+DATA_IRPi!AB7</f>
        <v>2654099</v>
      </c>
      <c r="U9" s="99">
        <f t="shared" si="7"/>
        <v>426964</v>
      </c>
      <c r="V9" s="100">
        <f t="shared" si="0"/>
        <v>1</v>
      </c>
      <c r="W9" s="102">
        <f>+DATA_REI!C6</f>
        <v>100</v>
      </c>
      <c r="X9" s="102">
        <f>+DATA_REI!D6</f>
        <v>100</v>
      </c>
      <c r="Y9" s="102">
        <f>+DATA_REI!E6</f>
        <v>100</v>
      </c>
      <c r="Z9" s="102">
        <f>+DATA_REI!F6</f>
        <v>100</v>
      </c>
      <c r="AA9" s="98">
        <v>4</v>
      </c>
      <c r="AB9" s="100">
        <f t="shared" si="8"/>
        <v>1</v>
      </c>
    </row>
    <row r="10" spans="1:28" x14ac:dyDescent="0.2">
      <c r="A10" s="98">
        <v>1403</v>
      </c>
      <c r="B10" s="98" t="s">
        <v>334</v>
      </c>
      <c r="C10" s="99">
        <f>+DATA_PREV!C16</f>
        <v>0</v>
      </c>
      <c r="D10" s="99">
        <f>+DATA_PREV!D16</f>
        <v>0</v>
      </c>
      <c r="E10" s="99">
        <f>+DATA_PREV!E16</f>
        <v>0</v>
      </c>
      <c r="F10" s="100">
        <f t="shared" si="1"/>
        <v>1</v>
      </c>
      <c r="G10" s="101">
        <f>+DATA_PTES!O8</f>
        <v>0</v>
      </c>
      <c r="H10" s="101">
        <f>+DATA_PTES!P8</f>
        <v>0</v>
      </c>
      <c r="I10" s="101">
        <f>+DATA_PTES!Q8</f>
        <v>0</v>
      </c>
      <c r="J10" s="100">
        <f t="shared" si="2"/>
        <v>0</v>
      </c>
      <c r="K10" s="99">
        <f>+DATA_IG!F10</f>
        <v>1067739</v>
      </c>
      <c r="L10" s="99">
        <f>+DATA_IG!U10</f>
        <v>1816016</v>
      </c>
      <c r="M10" s="98">
        <f t="shared" si="3"/>
        <v>0.58795682416895001</v>
      </c>
      <c r="N10" s="100">
        <f t="shared" si="4"/>
        <v>7.5023170053509225E-2</v>
      </c>
      <c r="O10" s="98">
        <f>+DATA_CGR!U12</f>
        <v>1400</v>
      </c>
      <c r="P10" s="100">
        <f t="shared" si="5"/>
        <v>1</v>
      </c>
      <c r="Q10" s="98">
        <f>+DATA_TM!C8</f>
        <v>65.89</v>
      </c>
      <c r="R10" s="100">
        <f t="shared" si="6"/>
        <v>0.65890000000000004</v>
      </c>
      <c r="S10" s="99">
        <f>+DATA_IRPi!F8</f>
        <v>2721306</v>
      </c>
      <c r="T10" s="99">
        <f>+DATA_IRPi!AB8</f>
        <v>3312988</v>
      </c>
      <c r="U10" s="99">
        <f t="shared" si="7"/>
        <v>591682</v>
      </c>
      <c r="V10" s="100">
        <f t="shared" si="0"/>
        <v>1</v>
      </c>
      <c r="W10" s="102">
        <f>+DATA_REI!C7</f>
        <v>7.41</v>
      </c>
      <c r="X10" s="102">
        <f>+DATA_REI!D7</f>
        <v>0</v>
      </c>
      <c r="Y10" s="102">
        <f>+DATA_REI!E7</f>
        <v>100</v>
      </c>
      <c r="Z10" s="102">
        <f>+DATA_REI!F7</f>
        <v>100</v>
      </c>
      <c r="AA10" s="98">
        <v>4</v>
      </c>
      <c r="AB10" s="100">
        <f t="shared" si="8"/>
        <v>0.51852500000000001</v>
      </c>
    </row>
    <row r="11" spans="1:28" x14ac:dyDescent="0.2">
      <c r="A11" s="98">
        <v>1404</v>
      </c>
      <c r="B11" s="98" t="s">
        <v>336</v>
      </c>
      <c r="C11" s="99">
        <f>+DATA_PREV!C17</f>
        <v>0</v>
      </c>
      <c r="D11" s="99">
        <f>+DATA_PREV!D17</f>
        <v>0</v>
      </c>
      <c r="E11" s="99">
        <f>+DATA_PREV!E17</f>
        <v>0</v>
      </c>
      <c r="F11" s="100">
        <f t="shared" si="1"/>
        <v>1</v>
      </c>
      <c r="G11" s="101">
        <f>+DATA_PTES!O9</f>
        <v>156</v>
      </c>
      <c r="H11" s="101">
        <f>+DATA_PTES!P9</f>
        <v>16</v>
      </c>
      <c r="I11" s="101">
        <f>+DATA_PTES!Q9</f>
        <v>172</v>
      </c>
      <c r="J11" s="100">
        <f t="shared" si="2"/>
        <v>0.90697674418604646</v>
      </c>
      <c r="K11" s="99">
        <f>+DATA_IG!F11</f>
        <v>527369</v>
      </c>
      <c r="L11" s="99">
        <f>+DATA_IG!U11</f>
        <v>1717488</v>
      </c>
      <c r="M11" s="98">
        <f t="shared" si="3"/>
        <v>0.30705833170304536</v>
      </c>
      <c r="N11" s="100">
        <f t="shared" si="4"/>
        <v>3.918058008471189E-2</v>
      </c>
      <c r="O11" s="98">
        <f>+DATA_CGR!U13</f>
        <v>1400</v>
      </c>
      <c r="P11" s="100">
        <f t="shared" si="5"/>
        <v>1</v>
      </c>
      <c r="Q11" s="98">
        <f>+DATA_TM!C9</f>
        <v>55.6</v>
      </c>
      <c r="R11" s="100">
        <f t="shared" si="6"/>
        <v>0.55600000000000005</v>
      </c>
      <c r="S11" s="99">
        <f>+DATA_IRPi!F9</f>
        <v>2899153</v>
      </c>
      <c r="T11" s="99">
        <f>+DATA_IRPi!AB9</f>
        <v>3553264</v>
      </c>
      <c r="U11" s="99">
        <f t="shared" si="7"/>
        <v>654111</v>
      </c>
      <c r="V11" s="100">
        <f t="shared" si="0"/>
        <v>1</v>
      </c>
      <c r="W11" s="102">
        <f>+DATA_REI!C8</f>
        <v>100</v>
      </c>
      <c r="X11" s="102">
        <f>+DATA_REI!D8</f>
        <v>100</v>
      </c>
      <c r="Y11" s="102">
        <f>+DATA_REI!E8</f>
        <v>91.67</v>
      </c>
      <c r="Z11" s="102">
        <f>+DATA_REI!F8</f>
        <v>100</v>
      </c>
      <c r="AA11" s="98">
        <v>4</v>
      </c>
      <c r="AB11" s="100">
        <f t="shared" si="8"/>
        <v>0.97917500000000002</v>
      </c>
    </row>
    <row r="12" spans="1:28" x14ac:dyDescent="0.2">
      <c r="A12" s="98">
        <v>1405</v>
      </c>
      <c r="B12" s="98" t="s">
        <v>337</v>
      </c>
      <c r="C12" s="99">
        <f>+DATA_PREV!C18</f>
        <v>0</v>
      </c>
      <c r="D12" s="99">
        <f>+DATA_PREV!D18</f>
        <v>0</v>
      </c>
      <c r="E12" s="99">
        <f>+DATA_PREV!E18</f>
        <v>0</v>
      </c>
      <c r="F12" s="100">
        <f t="shared" si="1"/>
        <v>1</v>
      </c>
      <c r="G12" s="101">
        <f>+DATA_PTES!O10</f>
        <v>296</v>
      </c>
      <c r="H12" s="101">
        <f>+DATA_PTES!P10</f>
        <v>59</v>
      </c>
      <c r="I12" s="101">
        <f>+DATA_PTES!Q10</f>
        <v>355</v>
      </c>
      <c r="J12" s="100">
        <f t="shared" si="2"/>
        <v>0.83380281690140845</v>
      </c>
      <c r="K12" s="99">
        <f>+DATA_IG!F12</f>
        <v>3984957</v>
      </c>
      <c r="L12" s="99">
        <f>+DATA_IG!U12</f>
        <v>2638203</v>
      </c>
      <c r="M12" s="98">
        <f t="shared" si="3"/>
        <v>1.5104815664298767</v>
      </c>
      <c r="N12" s="100">
        <f t="shared" si="4"/>
        <v>0.19273713776710361</v>
      </c>
      <c r="O12" s="98">
        <f>+DATA_CGR!U14</f>
        <v>1400</v>
      </c>
      <c r="P12" s="100">
        <f t="shared" si="5"/>
        <v>1</v>
      </c>
      <c r="Q12" s="98">
        <f>+DATA_TM!C10</f>
        <v>94.27</v>
      </c>
      <c r="R12" s="100">
        <f t="shared" si="6"/>
        <v>0.94269999999999998</v>
      </c>
      <c r="S12" s="99">
        <f>+DATA_IRPi!F10</f>
        <v>6335622</v>
      </c>
      <c r="T12" s="99">
        <f>+DATA_IRPi!AB10</f>
        <v>7520008</v>
      </c>
      <c r="U12" s="99">
        <f t="shared" si="7"/>
        <v>1184386</v>
      </c>
      <c r="V12" s="100">
        <f t="shared" si="0"/>
        <v>1</v>
      </c>
      <c r="W12" s="102">
        <f>+DATA_REI!C9</f>
        <v>100</v>
      </c>
      <c r="X12" s="102">
        <f>+DATA_REI!D9</f>
        <v>100</v>
      </c>
      <c r="Y12" s="102">
        <f>+DATA_REI!E9</f>
        <v>100</v>
      </c>
      <c r="Z12" s="102">
        <f>+DATA_REI!F9</f>
        <v>100</v>
      </c>
      <c r="AA12" s="98">
        <v>4</v>
      </c>
      <c r="AB12" s="100">
        <f t="shared" si="8"/>
        <v>1</v>
      </c>
    </row>
    <row r="13" spans="1:28" x14ac:dyDescent="0.2">
      <c r="A13" s="98">
        <v>2101</v>
      </c>
      <c r="B13" s="98" t="s">
        <v>341</v>
      </c>
      <c r="C13" s="99">
        <f>+DATA_PREV!C19</f>
        <v>0</v>
      </c>
      <c r="D13" s="99">
        <f>+DATA_PREV!D19</f>
        <v>0</v>
      </c>
      <c r="E13" s="99">
        <f>+DATA_PREV!E19</f>
        <v>0</v>
      </c>
      <c r="F13" s="100">
        <f t="shared" si="1"/>
        <v>1</v>
      </c>
      <c r="G13" s="101">
        <f>+DATA_PTES!O11</f>
        <v>21652</v>
      </c>
      <c r="H13" s="101">
        <f>+DATA_PTES!P11</f>
        <v>12708</v>
      </c>
      <c r="I13" s="101">
        <f>+DATA_PTES!Q11</f>
        <v>34360</v>
      </c>
      <c r="J13" s="100">
        <f t="shared" si="2"/>
        <v>0.63015133876600693</v>
      </c>
      <c r="K13" s="99">
        <f>+DATA_IG!F13</f>
        <v>48770284</v>
      </c>
      <c r="L13" s="99">
        <f>+DATA_IG!U13</f>
        <v>27144287</v>
      </c>
      <c r="M13" s="98">
        <f t="shared" si="3"/>
        <v>1.7967052882987864</v>
      </c>
      <c r="N13" s="100">
        <f t="shared" si="4"/>
        <v>0.22925922591442841</v>
      </c>
      <c r="O13" s="98">
        <f>+DATA_CGR!U15</f>
        <v>1400</v>
      </c>
      <c r="P13" s="100">
        <f t="shared" si="5"/>
        <v>1</v>
      </c>
      <c r="Q13" s="98">
        <f>+DATA_TM!C11</f>
        <v>73.400000000000006</v>
      </c>
      <c r="R13" s="100">
        <f t="shared" si="6"/>
        <v>0.7340000000000001</v>
      </c>
      <c r="S13" s="99">
        <f>+DATA_IRPi!F11</f>
        <v>82493267</v>
      </c>
      <c r="T13" s="99">
        <f>+DATA_IRPi!AB11</f>
        <v>97164336</v>
      </c>
      <c r="U13" s="99">
        <f t="shared" si="7"/>
        <v>14671069</v>
      </c>
      <c r="V13" s="100">
        <f t="shared" si="0"/>
        <v>1</v>
      </c>
      <c r="W13" s="102">
        <f>+DATA_REI!C10</f>
        <v>100</v>
      </c>
      <c r="X13" s="102">
        <f>+DATA_REI!D10</f>
        <v>100</v>
      </c>
      <c r="Y13" s="102">
        <f>+DATA_REI!E10</f>
        <v>100</v>
      </c>
      <c r="Z13" s="102">
        <f>+DATA_REI!F10</f>
        <v>100</v>
      </c>
      <c r="AA13" s="98">
        <v>4</v>
      </c>
      <c r="AB13" s="100">
        <f t="shared" si="8"/>
        <v>1</v>
      </c>
    </row>
    <row r="14" spans="1:28" x14ac:dyDescent="0.2">
      <c r="A14" s="98">
        <v>2102</v>
      </c>
      <c r="B14" s="98" t="s">
        <v>342</v>
      </c>
      <c r="C14" s="99">
        <f>+DATA_PREV!C20</f>
        <v>0</v>
      </c>
      <c r="D14" s="99">
        <f>+DATA_PREV!D20</f>
        <v>0</v>
      </c>
      <c r="E14" s="99">
        <f>+DATA_PREV!E20</f>
        <v>0</v>
      </c>
      <c r="F14" s="100">
        <f t="shared" si="1"/>
        <v>1</v>
      </c>
      <c r="G14" s="101">
        <f>+DATA_PTES!O12</f>
        <v>1075</v>
      </c>
      <c r="H14" s="101">
        <f>+DATA_PTES!P12</f>
        <v>168</v>
      </c>
      <c r="I14" s="101">
        <f>+DATA_PTES!Q12</f>
        <v>1243</v>
      </c>
      <c r="J14" s="100">
        <f t="shared" si="2"/>
        <v>0.86484312148028963</v>
      </c>
      <c r="K14" s="99">
        <f>+DATA_IG!F14</f>
        <v>6683576</v>
      </c>
      <c r="L14" s="99">
        <f>+DATA_IG!U14</f>
        <v>5447191</v>
      </c>
      <c r="M14" s="98">
        <f t="shared" si="3"/>
        <v>1.2269766196926086</v>
      </c>
      <c r="N14" s="100">
        <f t="shared" si="4"/>
        <v>0.15656196476839826</v>
      </c>
      <c r="O14" s="98">
        <f>+DATA_CGR!U16</f>
        <v>1400</v>
      </c>
      <c r="P14" s="100">
        <f t="shared" si="5"/>
        <v>1</v>
      </c>
      <c r="Q14" s="98">
        <f>+DATA_TM!C12</f>
        <v>87.34</v>
      </c>
      <c r="R14" s="100">
        <f t="shared" si="6"/>
        <v>0.87340000000000007</v>
      </c>
      <c r="S14" s="99">
        <f>+DATA_IRPi!F12</f>
        <v>10872182</v>
      </c>
      <c r="T14" s="99">
        <f>+DATA_IRPi!AB12</f>
        <v>11928629</v>
      </c>
      <c r="U14" s="99">
        <f t="shared" si="7"/>
        <v>1056447</v>
      </c>
      <c r="V14" s="100">
        <f t="shared" si="0"/>
        <v>1</v>
      </c>
      <c r="W14" s="102">
        <f>+DATA_REI!C11</f>
        <v>96.3</v>
      </c>
      <c r="X14" s="102">
        <f>+DATA_REI!D11</f>
        <v>100</v>
      </c>
      <c r="Y14" s="102">
        <f>+DATA_REI!E11</f>
        <v>100</v>
      </c>
      <c r="Z14" s="102">
        <f>+DATA_REI!F11</f>
        <v>100</v>
      </c>
      <c r="AA14" s="98">
        <v>4</v>
      </c>
      <c r="AB14" s="100">
        <f t="shared" si="8"/>
        <v>0.99075000000000002</v>
      </c>
    </row>
    <row r="15" spans="1:28" x14ac:dyDescent="0.2">
      <c r="A15" s="98">
        <v>2103</v>
      </c>
      <c r="B15" s="98" t="s">
        <v>343</v>
      </c>
      <c r="C15" s="99">
        <f>+DATA_PREV!C21</f>
        <v>7256661</v>
      </c>
      <c r="D15" s="99">
        <f>+DATA_PREV!D21</f>
        <v>0</v>
      </c>
      <c r="E15" s="99">
        <f>+DATA_PREV!E21</f>
        <v>7256661</v>
      </c>
      <c r="F15" s="100">
        <f t="shared" si="1"/>
        <v>0</v>
      </c>
      <c r="G15" s="101">
        <f>+DATA_PTES!O13</f>
        <v>158</v>
      </c>
      <c r="H15" s="101">
        <f>+DATA_PTES!P13</f>
        <v>22</v>
      </c>
      <c r="I15" s="101">
        <f>+DATA_PTES!Q13</f>
        <v>180</v>
      </c>
      <c r="J15" s="100">
        <f t="shared" si="2"/>
        <v>0.87777777777777777</v>
      </c>
      <c r="K15" s="99">
        <f>+DATA_IG!F15</f>
        <v>9195596</v>
      </c>
      <c r="L15" s="99">
        <f>+DATA_IG!U15</f>
        <v>4138292</v>
      </c>
      <c r="M15" s="98">
        <f t="shared" si="3"/>
        <v>2.2220751943072168</v>
      </c>
      <c r="N15" s="100">
        <f t="shared" si="4"/>
        <v>0.2835363385905551</v>
      </c>
      <c r="O15" s="98">
        <f>+DATA_CGR!U17</f>
        <v>1400</v>
      </c>
      <c r="P15" s="100">
        <f t="shared" si="5"/>
        <v>1</v>
      </c>
      <c r="Q15" s="98">
        <f>+DATA_TM!C13</f>
        <v>47.28</v>
      </c>
      <c r="R15" s="100">
        <f t="shared" si="6"/>
        <v>0.4728</v>
      </c>
      <c r="S15" s="99">
        <f>+DATA_IRPi!F13</f>
        <v>6602972</v>
      </c>
      <c r="T15" s="99">
        <f>+DATA_IRPi!AB13</f>
        <v>13442235</v>
      </c>
      <c r="U15" s="99">
        <f t="shared" si="7"/>
        <v>6839263</v>
      </c>
      <c r="V15" s="100">
        <f t="shared" si="0"/>
        <v>1</v>
      </c>
      <c r="W15" s="102">
        <f>+DATA_REI!C12</f>
        <v>92.589999999999989</v>
      </c>
      <c r="X15" s="102">
        <f>+DATA_REI!D12</f>
        <v>100</v>
      </c>
      <c r="Y15" s="102">
        <f>+DATA_REI!E12</f>
        <v>100</v>
      </c>
      <c r="Z15" s="102">
        <f>+DATA_REI!F12</f>
        <v>0</v>
      </c>
      <c r="AA15" s="98">
        <v>4</v>
      </c>
      <c r="AB15" s="100">
        <f t="shared" si="8"/>
        <v>0.73147499999999999</v>
      </c>
    </row>
    <row r="16" spans="1:28" x14ac:dyDescent="0.2">
      <c r="A16" s="98">
        <v>2104</v>
      </c>
      <c r="B16" s="98" t="s">
        <v>344</v>
      </c>
      <c r="C16" s="99">
        <f>+DATA_PREV!C22</f>
        <v>0</v>
      </c>
      <c r="D16" s="99">
        <f>+DATA_PREV!D22</f>
        <v>0</v>
      </c>
      <c r="E16" s="99">
        <f>+DATA_PREV!E22</f>
        <v>0</v>
      </c>
      <c r="F16" s="100">
        <f t="shared" si="1"/>
        <v>1</v>
      </c>
      <c r="G16" s="101">
        <f>+DATA_PTES!O14</f>
        <v>0</v>
      </c>
      <c r="H16" s="101">
        <f>+DATA_PTES!P14</f>
        <v>0</v>
      </c>
      <c r="I16" s="101">
        <f>+DATA_PTES!Q14</f>
        <v>0</v>
      </c>
      <c r="J16" s="100">
        <f t="shared" si="2"/>
        <v>0</v>
      </c>
      <c r="K16" s="99">
        <f>+DATA_IG!F16</f>
        <v>1831701</v>
      </c>
      <c r="L16" s="99">
        <f>+DATA_IG!U16</f>
        <v>3049097</v>
      </c>
      <c r="M16" s="98">
        <f t="shared" si="3"/>
        <v>0.6007355620368916</v>
      </c>
      <c r="N16" s="100">
        <f t="shared" si="4"/>
        <v>7.6653734381920371E-2</v>
      </c>
      <c r="O16" s="98">
        <f>+DATA_CGR!U18</f>
        <v>1400</v>
      </c>
      <c r="P16" s="100">
        <f t="shared" si="5"/>
        <v>1</v>
      </c>
      <c r="Q16" s="98">
        <f>+DATA_TM!C14</f>
        <v>75.92</v>
      </c>
      <c r="R16" s="100">
        <f t="shared" si="6"/>
        <v>0.75919999999999999</v>
      </c>
      <c r="S16" s="99">
        <f>+DATA_IRPi!F14</f>
        <v>4916293</v>
      </c>
      <c r="T16" s="99">
        <f>+DATA_IRPi!AB14</f>
        <v>5278724</v>
      </c>
      <c r="U16" s="99">
        <f t="shared" si="7"/>
        <v>362431</v>
      </c>
      <c r="V16" s="100">
        <f t="shared" si="0"/>
        <v>1</v>
      </c>
      <c r="W16" s="102">
        <f>+DATA_REI!C13</f>
        <v>0</v>
      </c>
      <c r="X16" s="102">
        <f>+DATA_REI!D13</f>
        <v>0</v>
      </c>
      <c r="Y16" s="102">
        <f>+DATA_REI!E13</f>
        <v>58.330000000000005</v>
      </c>
      <c r="Z16" s="102">
        <f>+DATA_REI!F13</f>
        <v>100</v>
      </c>
      <c r="AA16" s="98">
        <v>4</v>
      </c>
      <c r="AB16" s="100">
        <f t="shared" si="8"/>
        <v>0.39582500000000004</v>
      </c>
    </row>
    <row r="17" spans="1:28" x14ac:dyDescent="0.2">
      <c r="A17" s="98">
        <v>2201</v>
      </c>
      <c r="B17" s="98" t="s">
        <v>345</v>
      </c>
      <c r="C17" s="99">
        <f>+DATA_PREV!C23</f>
        <v>0</v>
      </c>
      <c r="D17" s="99">
        <f>+DATA_PREV!D23</f>
        <v>0</v>
      </c>
      <c r="E17" s="99">
        <f>+DATA_PREV!E23</f>
        <v>0</v>
      </c>
      <c r="F17" s="100">
        <f t="shared" si="1"/>
        <v>1</v>
      </c>
      <c r="G17" s="101">
        <f>+DATA_PTES!O15</f>
        <v>0</v>
      </c>
      <c r="H17" s="101">
        <f>+DATA_PTES!P15</f>
        <v>0</v>
      </c>
      <c r="I17" s="101">
        <f>+DATA_PTES!Q15</f>
        <v>0</v>
      </c>
      <c r="J17" s="100">
        <f t="shared" si="2"/>
        <v>0</v>
      </c>
      <c r="K17" s="99">
        <f>+DATA_IG!F17</f>
        <v>18990938</v>
      </c>
      <c r="L17" s="99">
        <f>+DATA_IG!U17</f>
        <v>22720731</v>
      </c>
      <c r="M17" s="98">
        <f t="shared" si="3"/>
        <v>0.8358418573768599</v>
      </c>
      <c r="N17" s="100">
        <f t="shared" si="4"/>
        <v>0.10665324939881315</v>
      </c>
      <c r="O17" s="98">
        <f>+DATA_CGR!U19</f>
        <v>1400</v>
      </c>
      <c r="P17" s="100">
        <f t="shared" si="5"/>
        <v>1</v>
      </c>
      <c r="Q17" s="98">
        <f>+DATA_TM!C15</f>
        <v>46.06</v>
      </c>
      <c r="R17" s="100">
        <f t="shared" si="6"/>
        <v>0.46060000000000001</v>
      </c>
      <c r="S17" s="99">
        <f>+DATA_IRPi!F15</f>
        <v>37100592</v>
      </c>
      <c r="T17" s="99">
        <f>+DATA_IRPi!AB15</f>
        <v>45224480</v>
      </c>
      <c r="U17" s="99">
        <f t="shared" si="7"/>
        <v>8123888</v>
      </c>
      <c r="V17" s="100">
        <f t="shared" si="0"/>
        <v>1</v>
      </c>
      <c r="W17" s="102">
        <f>+DATA_REI!C14</f>
        <v>100</v>
      </c>
      <c r="X17" s="102">
        <f>+DATA_REI!D14</f>
        <v>42.46</v>
      </c>
      <c r="Y17" s="102">
        <f>+DATA_REI!E14</f>
        <v>100</v>
      </c>
      <c r="Z17" s="102">
        <f>+DATA_REI!F14</f>
        <v>100</v>
      </c>
      <c r="AA17" s="98">
        <v>4</v>
      </c>
      <c r="AB17" s="100">
        <f t="shared" si="8"/>
        <v>0.85615000000000008</v>
      </c>
    </row>
    <row r="18" spans="1:28" x14ac:dyDescent="0.2">
      <c r="A18" s="98">
        <v>2202</v>
      </c>
      <c r="B18" s="98" t="s">
        <v>346</v>
      </c>
      <c r="C18" s="99">
        <f>+DATA_PREV!C24</f>
        <v>0</v>
      </c>
      <c r="D18" s="99">
        <f>+DATA_PREV!D24</f>
        <v>0</v>
      </c>
      <c r="E18" s="99">
        <f>+DATA_PREV!E24</f>
        <v>0</v>
      </c>
      <c r="F18" s="100">
        <f t="shared" si="1"/>
        <v>1</v>
      </c>
      <c r="G18" s="101">
        <f>+DATA_PTES!O16</f>
        <v>15</v>
      </c>
      <c r="H18" s="101">
        <f>+DATA_PTES!P16</f>
        <v>3</v>
      </c>
      <c r="I18" s="101">
        <f>+DATA_PTES!Q16</f>
        <v>18</v>
      </c>
      <c r="J18" s="100">
        <f t="shared" si="2"/>
        <v>0.83333333333333337</v>
      </c>
      <c r="K18" s="99">
        <f>+DATA_IG!F18</f>
        <v>780757</v>
      </c>
      <c r="L18" s="99">
        <f>+DATA_IG!U18</f>
        <v>2117418</v>
      </c>
      <c r="M18" s="98">
        <f t="shared" si="3"/>
        <v>0.36873068992518249</v>
      </c>
      <c r="N18" s="100">
        <f t="shared" si="4"/>
        <v>4.7049960332215916E-2</v>
      </c>
      <c r="O18" s="98">
        <f>+DATA_CGR!U20</f>
        <v>1400</v>
      </c>
      <c r="P18" s="100">
        <f t="shared" si="5"/>
        <v>1</v>
      </c>
      <c r="Q18" s="98">
        <f>+DATA_TM!C16</f>
        <v>66.09</v>
      </c>
      <c r="R18" s="100">
        <f t="shared" si="6"/>
        <v>0.66090000000000004</v>
      </c>
      <c r="S18" s="99">
        <f>+DATA_IRPi!F16</f>
        <v>3194266</v>
      </c>
      <c r="T18" s="99">
        <f>+DATA_IRPi!AB16</f>
        <v>3439148</v>
      </c>
      <c r="U18" s="99">
        <f t="shared" si="7"/>
        <v>244882</v>
      </c>
      <c r="V18" s="100">
        <f t="shared" si="0"/>
        <v>1</v>
      </c>
      <c r="W18" s="102">
        <f>+DATA_REI!C15</f>
        <v>100</v>
      </c>
      <c r="X18" s="102">
        <f>+DATA_REI!D15</f>
        <v>100</v>
      </c>
      <c r="Y18" s="102">
        <f>+DATA_REI!E15</f>
        <v>100</v>
      </c>
      <c r="Z18" s="102">
        <f>+DATA_REI!F15</f>
        <v>100</v>
      </c>
      <c r="AA18" s="98">
        <v>4</v>
      </c>
      <c r="AB18" s="100">
        <f t="shared" si="8"/>
        <v>1</v>
      </c>
    </row>
    <row r="19" spans="1:28" x14ac:dyDescent="0.2">
      <c r="A19" s="98">
        <v>2203</v>
      </c>
      <c r="B19" s="98" t="s">
        <v>347</v>
      </c>
      <c r="C19" s="99">
        <f>+DATA_PREV!C25</f>
        <v>0</v>
      </c>
      <c r="D19" s="99">
        <f>+DATA_PREV!D25</f>
        <v>0</v>
      </c>
      <c r="E19" s="99">
        <f>+DATA_PREV!E25</f>
        <v>0</v>
      </c>
      <c r="F19" s="100">
        <f t="shared" si="1"/>
        <v>1</v>
      </c>
      <c r="G19" s="101">
        <f>+DATA_PTES!O17</f>
        <v>1011</v>
      </c>
      <c r="H19" s="101">
        <f>+DATA_PTES!P17</f>
        <v>255</v>
      </c>
      <c r="I19" s="101">
        <f>+DATA_PTES!Q17</f>
        <v>1266</v>
      </c>
      <c r="J19" s="100">
        <f t="shared" si="2"/>
        <v>0.79857819905213268</v>
      </c>
      <c r="K19" s="99">
        <f>+DATA_IG!F19</f>
        <v>2471735</v>
      </c>
      <c r="L19" s="99">
        <f>+DATA_IG!U19</f>
        <v>4633132</v>
      </c>
      <c r="M19" s="98">
        <f t="shared" si="3"/>
        <v>0.53349116752986969</v>
      </c>
      <c r="N19" s="100">
        <f t="shared" si="4"/>
        <v>6.8073363448431706E-2</v>
      </c>
      <c r="O19" s="98">
        <f>+DATA_CGR!U21</f>
        <v>1400</v>
      </c>
      <c r="P19" s="100">
        <f t="shared" si="5"/>
        <v>1</v>
      </c>
      <c r="Q19" s="98">
        <f>+DATA_TM!C17</f>
        <v>56.96</v>
      </c>
      <c r="R19" s="100">
        <f t="shared" si="6"/>
        <v>0.5696</v>
      </c>
      <c r="S19" s="99">
        <f>+DATA_IRPi!F17</f>
        <v>8537118</v>
      </c>
      <c r="T19" s="99">
        <f>+DATA_IRPi!AB17</f>
        <v>11429861</v>
      </c>
      <c r="U19" s="99">
        <f t="shared" si="7"/>
        <v>2892743</v>
      </c>
      <c r="V19" s="100">
        <f t="shared" si="0"/>
        <v>1</v>
      </c>
      <c r="W19" s="102">
        <f>+DATA_REI!C16</f>
        <v>33.33</v>
      </c>
      <c r="X19" s="102">
        <f>+DATA_REI!D16</f>
        <v>29.759999999999998</v>
      </c>
      <c r="Y19" s="102">
        <f>+DATA_REI!E16</f>
        <v>0</v>
      </c>
      <c r="Z19" s="102">
        <f>+DATA_REI!F16</f>
        <v>100</v>
      </c>
      <c r="AA19" s="98">
        <v>4</v>
      </c>
      <c r="AB19" s="100">
        <f t="shared" si="8"/>
        <v>0.407725</v>
      </c>
    </row>
    <row r="20" spans="1:28" x14ac:dyDescent="0.2">
      <c r="A20" s="98">
        <v>2301</v>
      </c>
      <c r="B20" s="98" t="s">
        <v>348</v>
      </c>
      <c r="C20" s="99">
        <f>+DATA_PREV!C26</f>
        <v>0</v>
      </c>
      <c r="D20" s="99">
        <f>+DATA_PREV!D26</f>
        <v>0</v>
      </c>
      <c r="E20" s="99">
        <f>+DATA_PREV!E26</f>
        <v>0</v>
      </c>
      <c r="F20" s="100">
        <f t="shared" si="1"/>
        <v>1</v>
      </c>
      <c r="G20" s="101">
        <f>+DATA_PTES!O18</f>
        <v>1767</v>
      </c>
      <c r="H20" s="101">
        <f>+DATA_PTES!P18</f>
        <v>338</v>
      </c>
      <c r="I20" s="101">
        <f>+DATA_PTES!Q18</f>
        <v>2105</v>
      </c>
      <c r="J20" s="100">
        <f t="shared" si="2"/>
        <v>0.83942992874109268</v>
      </c>
      <c r="K20" s="99">
        <f>+DATA_IG!F20</f>
        <v>2407762</v>
      </c>
      <c r="L20" s="99">
        <f>+DATA_IG!U20</f>
        <v>5232505</v>
      </c>
      <c r="M20" s="98">
        <f t="shared" si="3"/>
        <v>0.46015474423818037</v>
      </c>
      <c r="N20" s="100">
        <f t="shared" si="4"/>
        <v>5.8715650892743172E-2</v>
      </c>
      <c r="O20" s="98">
        <f>+DATA_CGR!U22</f>
        <v>1200</v>
      </c>
      <c r="P20" s="100">
        <f t="shared" si="5"/>
        <v>0.8571428571428571</v>
      </c>
      <c r="Q20" s="98">
        <f>+DATA_TM!C18</f>
        <v>91.54</v>
      </c>
      <c r="R20" s="100">
        <f t="shared" si="6"/>
        <v>0.9154000000000001</v>
      </c>
      <c r="S20" s="99">
        <f>+DATA_IRPi!F18</f>
        <v>7611801</v>
      </c>
      <c r="T20" s="99">
        <f>+DATA_IRPi!AB18</f>
        <v>9238662</v>
      </c>
      <c r="U20" s="99">
        <f t="shared" si="7"/>
        <v>1626861</v>
      </c>
      <c r="V20" s="100">
        <f t="shared" si="0"/>
        <v>1</v>
      </c>
      <c r="W20" s="102">
        <f>+DATA_REI!C17</f>
        <v>100</v>
      </c>
      <c r="X20" s="102">
        <f>+DATA_REI!D17</f>
        <v>100</v>
      </c>
      <c r="Y20" s="102">
        <f>+DATA_REI!E17</f>
        <v>66.67</v>
      </c>
      <c r="Z20" s="102">
        <f>+DATA_REI!F17</f>
        <v>100</v>
      </c>
      <c r="AA20" s="98">
        <v>4</v>
      </c>
      <c r="AB20" s="100">
        <f t="shared" si="8"/>
        <v>0.91667500000000002</v>
      </c>
    </row>
    <row r="21" spans="1:28" x14ac:dyDescent="0.2">
      <c r="A21" s="98">
        <v>2302</v>
      </c>
      <c r="B21" s="98" t="s">
        <v>349</v>
      </c>
      <c r="C21" s="99">
        <f>+DATA_PREV!C27</f>
        <v>0</v>
      </c>
      <c r="D21" s="99">
        <f>+DATA_PREV!D27</f>
        <v>0</v>
      </c>
      <c r="E21" s="99">
        <f>+DATA_PREV!E27</f>
        <v>0</v>
      </c>
      <c r="F21" s="100">
        <f t="shared" si="1"/>
        <v>1</v>
      </c>
      <c r="G21" s="101">
        <f>+DATA_PTES!O19</f>
        <v>253</v>
      </c>
      <c r="H21" s="101">
        <f>+DATA_PTES!P19</f>
        <v>2</v>
      </c>
      <c r="I21" s="101">
        <f>+DATA_PTES!Q19</f>
        <v>255</v>
      </c>
      <c r="J21" s="100">
        <f t="shared" si="2"/>
        <v>0.99215686274509807</v>
      </c>
      <c r="K21" s="99">
        <f>+DATA_IG!F21</f>
        <v>2783306</v>
      </c>
      <c r="L21" s="99">
        <f>+DATA_IG!U21</f>
        <v>2353703</v>
      </c>
      <c r="M21" s="98">
        <f t="shared" si="3"/>
        <v>1.1825221788815325</v>
      </c>
      <c r="N21" s="100">
        <f t="shared" si="4"/>
        <v>0.15088958724762189</v>
      </c>
      <c r="O21" s="98">
        <f>+DATA_CGR!U23</f>
        <v>1400</v>
      </c>
      <c r="P21" s="100">
        <f t="shared" si="5"/>
        <v>1</v>
      </c>
      <c r="Q21" s="98">
        <f>+DATA_TM!C19</f>
        <v>2.82</v>
      </c>
      <c r="R21" s="100">
        <f t="shared" si="6"/>
        <v>2.8199999999999999E-2</v>
      </c>
      <c r="S21" s="99">
        <f>+DATA_IRPi!F19</f>
        <v>5307760</v>
      </c>
      <c r="T21" s="99">
        <f>+DATA_IRPi!AB19</f>
        <v>6507930</v>
      </c>
      <c r="U21" s="99">
        <f t="shared" si="7"/>
        <v>1200170</v>
      </c>
      <c r="V21" s="100">
        <f t="shared" si="0"/>
        <v>1</v>
      </c>
      <c r="W21" s="102">
        <f>+DATA_REI!C18</f>
        <v>100</v>
      </c>
      <c r="X21" s="102">
        <f>+DATA_REI!D18</f>
        <v>100</v>
      </c>
      <c r="Y21" s="102">
        <f>+DATA_REI!E18</f>
        <v>100</v>
      </c>
      <c r="Z21" s="102">
        <f>+DATA_REI!F18</f>
        <v>100</v>
      </c>
      <c r="AA21" s="98">
        <v>4</v>
      </c>
      <c r="AB21" s="100">
        <f t="shared" si="8"/>
        <v>1</v>
      </c>
    </row>
    <row r="22" spans="1:28" x14ac:dyDescent="0.2">
      <c r="A22" s="98">
        <v>3101</v>
      </c>
      <c r="B22" s="98" t="s">
        <v>351</v>
      </c>
      <c r="C22" s="99">
        <f>+DATA_PREV!C28</f>
        <v>0</v>
      </c>
      <c r="D22" s="99">
        <f>+DATA_PREV!D28</f>
        <v>0</v>
      </c>
      <c r="E22" s="99">
        <f>+DATA_PREV!E28</f>
        <v>0</v>
      </c>
      <c r="F22" s="100">
        <f t="shared" si="1"/>
        <v>1</v>
      </c>
      <c r="G22" s="101">
        <f>+DATA_PTES!O20</f>
        <v>7798</v>
      </c>
      <c r="H22" s="101">
        <f>+DATA_PTES!P20</f>
        <v>1030</v>
      </c>
      <c r="I22" s="101">
        <f>+DATA_PTES!Q20</f>
        <v>8828</v>
      </c>
      <c r="J22" s="100">
        <f t="shared" si="2"/>
        <v>0.88332578160398734</v>
      </c>
      <c r="K22" s="99">
        <f>+DATA_IG!F22</f>
        <v>17068798</v>
      </c>
      <c r="L22" s="99">
        <f>+DATA_IG!U22</f>
        <v>16578129</v>
      </c>
      <c r="M22" s="98">
        <f t="shared" si="3"/>
        <v>1.0295973689190137</v>
      </c>
      <c r="N22" s="100">
        <f t="shared" si="4"/>
        <v>0.13137641289262558</v>
      </c>
      <c r="O22" s="98">
        <f>+DATA_CGR!U24</f>
        <v>1400</v>
      </c>
      <c r="P22" s="100">
        <f t="shared" si="5"/>
        <v>1</v>
      </c>
      <c r="Q22" s="98">
        <f>+DATA_TM!C20</f>
        <v>89.93</v>
      </c>
      <c r="R22" s="100">
        <f t="shared" si="6"/>
        <v>0.8993000000000001</v>
      </c>
      <c r="S22" s="99">
        <f>+DATA_IRPi!F20</f>
        <v>39371369</v>
      </c>
      <c r="T22" s="99">
        <f>+DATA_IRPi!AB20</f>
        <v>43201118</v>
      </c>
      <c r="U22" s="99">
        <f t="shared" si="7"/>
        <v>3829749</v>
      </c>
      <c r="V22" s="100">
        <f t="shared" si="0"/>
        <v>1</v>
      </c>
      <c r="W22" s="102">
        <f>+DATA_REI!C19</f>
        <v>48.15</v>
      </c>
      <c r="X22" s="102">
        <f>+DATA_REI!D19</f>
        <v>30.95</v>
      </c>
      <c r="Y22" s="102">
        <f>+DATA_REI!E19</f>
        <v>100</v>
      </c>
      <c r="Z22" s="102">
        <f>+DATA_REI!F19</f>
        <v>100</v>
      </c>
      <c r="AA22" s="98">
        <v>4</v>
      </c>
      <c r="AB22" s="100">
        <f t="shared" si="8"/>
        <v>0.69775000000000009</v>
      </c>
    </row>
    <row r="23" spans="1:28" x14ac:dyDescent="0.2">
      <c r="A23" s="98">
        <v>3102</v>
      </c>
      <c r="B23" s="98" t="s">
        <v>352</v>
      </c>
      <c r="C23" s="99">
        <f>+DATA_PREV!C29</f>
        <v>0</v>
      </c>
      <c r="D23" s="99">
        <f>+DATA_PREV!D29</f>
        <v>0</v>
      </c>
      <c r="E23" s="99">
        <f>+DATA_PREV!E29</f>
        <v>0</v>
      </c>
      <c r="F23" s="100">
        <f t="shared" si="1"/>
        <v>1</v>
      </c>
      <c r="G23" s="101">
        <f>+DATA_PTES!O21</f>
        <v>1781</v>
      </c>
      <c r="H23" s="101">
        <f>+DATA_PTES!P21</f>
        <v>1108</v>
      </c>
      <c r="I23" s="101">
        <f>+DATA_PTES!Q21</f>
        <v>2889</v>
      </c>
      <c r="J23" s="100">
        <f t="shared" si="2"/>
        <v>0.61647628937348564</v>
      </c>
      <c r="K23" s="99">
        <f>+DATA_IG!F23</f>
        <v>3618507</v>
      </c>
      <c r="L23" s="99">
        <f>+DATA_IG!U23</f>
        <v>5560903</v>
      </c>
      <c r="M23" s="98">
        <f t="shared" si="3"/>
        <v>0.65070493047621947</v>
      </c>
      <c r="N23" s="100">
        <f t="shared" si="4"/>
        <v>8.3029815535819715E-2</v>
      </c>
      <c r="O23" s="98">
        <f>+DATA_CGR!U25</f>
        <v>1400</v>
      </c>
      <c r="P23" s="100">
        <f t="shared" si="5"/>
        <v>1</v>
      </c>
      <c r="Q23" s="98">
        <f>+DATA_TM!C21</f>
        <v>95.42</v>
      </c>
      <c r="R23" s="100">
        <f t="shared" si="6"/>
        <v>0.95420000000000005</v>
      </c>
      <c r="S23" s="99">
        <f>+DATA_IRPi!F21</f>
        <v>13103255</v>
      </c>
      <c r="T23" s="99">
        <f>+DATA_IRPi!AB21</f>
        <v>14822464</v>
      </c>
      <c r="U23" s="99">
        <f t="shared" si="7"/>
        <v>1719209</v>
      </c>
      <c r="V23" s="100">
        <f t="shared" si="0"/>
        <v>1</v>
      </c>
      <c r="W23" s="102">
        <f>+DATA_REI!C20</f>
        <v>100</v>
      </c>
      <c r="X23" s="102">
        <f>+DATA_REI!D20</f>
        <v>96.83</v>
      </c>
      <c r="Y23" s="102">
        <f>+DATA_REI!E20</f>
        <v>100</v>
      </c>
      <c r="Z23" s="102">
        <f>+DATA_REI!F20</f>
        <v>100</v>
      </c>
      <c r="AA23" s="98">
        <v>4</v>
      </c>
      <c r="AB23" s="100">
        <f t="shared" si="8"/>
        <v>0.99207499999999993</v>
      </c>
    </row>
    <row r="24" spans="1:28" x14ac:dyDescent="0.2">
      <c r="A24" s="98">
        <v>3103</v>
      </c>
      <c r="B24" s="98" t="s">
        <v>353</v>
      </c>
      <c r="C24" s="99">
        <f>+DATA_PREV!C30</f>
        <v>0</v>
      </c>
      <c r="D24" s="99">
        <f>+DATA_PREV!D30</f>
        <v>0</v>
      </c>
      <c r="E24" s="99">
        <f>+DATA_PREV!E30</f>
        <v>0</v>
      </c>
      <c r="F24" s="100">
        <f t="shared" si="1"/>
        <v>1</v>
      </c>
      <c r="G24" s="101">
        <f>+DATA_PTES!O22</f>
        <v>0</v>
      </c>
      <c r="H24" s="101">
        <f>+DATA_PTES!P22</f>
        <v>0</v>
      </c>
      <c r="I24" s="101">
        <f>+DATA_PTES!Q22</f>
        <v>0</v>
      </c>
      <c r="J24" s="100">
        <f t="shared" si="2"/>
        <v>0</v>
      </c>
      <c r="K24" s="99">
        <f>+DATA_IG!F24</f>
        <v>5522491</v>
      </c>
      <c r="L24" s="99">
        <f>+DATA_IG!U24</f>
        <v>6011448</v>
      </c>
      <c r="M24" s="98">
        <f t="shared" si="3"/>
        <v>0.9186623588859123</v>
      </c>
      <c r="N24" s="100">
        <f t="shared" si="4"/>
        <v>0.11722112838790899</v>
      </c>
      <c r="O24" s="98">
        <f>+DATA_CGR!U26</f>
        <v>1400</v>
      </c>
      <c r="P24" s="100">
        <f t="shared" si="5"/>
        <v>1</v>
      </c>
      <c r="Q24" s="98">
        <f>+DATA_TM!C22</f>
        <v>91.29</v>
      </c>
      <c r="R24" s="100">
        <f t="shared" si="6"/>
        <v>0.91290000000000004</v>
      </c>
      <c r="S24" s="99">
        <f>+DATA_IRPi!F22</f>
        <v>9237708</v>
      </c>
      <c r="T24" s="99">
        <f>+DATA_IRPi!AB22</f>
        <v>10217190</v>
      </c>
      <c r="U24" s="99">
        <f t="shared" si="7"/>
        <v>979482</v>
      </c>
      <c r="V24" s="100">
        <f t="shared" si="0"/>
        <v>1</v>
      </c>
      <c r="W24" s="102">
        <f>+DATA_REI!C21</f>
        <v>7.41</v>
      </c>
      <c r="X24" s="102">
        <f>+DATA_REI!D21</f>
        <v>14.680000000000001</v>
      </c>
      <c r="Y24" s="102">
        <f>+DATA_REI!E21</f>
        <v>100</v>
      </c>
      <c r="Z24" s="102">
        <f>+DATA_REI!F21</f>
        <v>100</v>
      </c>
      <c r="AA24" s="98">
        <v>4</v>
      </c>
      <c r="AB24" s="100">
        <f t="shared" si="8"/>
        <v>0.55522499999999997</v>
      </c>
    </row>
    <row r="25" spans="1:28" x14ac:dyDescent="0.2">
      <c r="A25" s="98">
        <v>3201</v>
      </c>
      <c r="B25" s="98" t="s">
        <v>350</v>
      </c>
      <c r="C25" s="99">
        <f>+DATA_PREV!C31</f>
        <v>0</v>
      </c>
      <c r="D25" s="99">
        <f>+DATA_PREV!D31</f>
        <v>0</v>
      </c>
      <c r="E25" s="99">
        <f>+DATA_PREV!E31</f>
        <v>0</v>
      </c>
      <c r="F25" s="100">
        <f t="shared" si="1"/>
        <v>1</v>
      </c>
      <c r="G25" s="101">
        <f>+DATA_PTES!O23</f>
        <v>1125</v>
      </c>
      <c r="H25" s="101">
        <f>+DATA_PTES!P23</f>
        <v>99</v>
      </c>
      <c r="I25" s="101">
        <f>+DATA_PTES!Q23</f>
        <v>1224</v>
      </c>
      <c r="J25" s="100">
        <f t="shared" si="2"/>
        <v>0.91911764705882348</v>
      </c>
      <c r="K25" s="99">
        <f>+DATA_IG!F25</f>
        <v>2331255</v>
      </c>
      <c r="L25" s="99">
        <f>+DATA_IG!U25</f>
        <v>3634262</v>
      </c>
      <c r="M25" s="98">
        <f t="shared" si="3"/>
        <v>0.64146586019389906</v>
      </c>
      <c r="N25" s="100">
        <f t="shared" si="4"/>
        <v>8.1850912064622541E-2</v>
      </c>
      <c r="O25" s="98">
        <f>+DATA_CGR!U27</f>
        <v>1400</v>
      </c>
      <c r="P25" s="100">
        <f t="shared" si="5"/>
        <v>1</v>
      </c>
      <c r="Q25" s="98">
        <f>+DATA_TM!C23</f>
        <v>86.31</v>
      </c>
      <c r="R25" s="100">
        <f t="shared" si="6"/>
        <v>0.86309999999999998</v>
      </c>
      <c r="S25" s="99">
        <f>+DATA_IRPi!F23</f>
        <v>5630709</v>
      </c>
      <c r="T25" s="99">
        <f>+DATA_IRPi!AB23</f>
        <v>6274264</v>
      </c>
      <c r="U25" s="99">
        <f t="shared" si="7"/>
        <v>643555</v>
      </c>
      <c r="V25" s="100">
        <f t="shared" si="0"/>
        <v>1</v>
      </c>
      <c r="W25" s="102">
        <f>+DATA_REI!C22</f>
        <v>100</v>
      </c>
      <c r="X25" s="102">
        <f>+DATA_REI!D22</f>
        <v>100</v>
      </c>
      <c r="Y25" s="102">
        <f>+DATA_REI!E22</f>
        <v>100</v>
      </c>
      <c r="Z25" s="102">
        <f>+DATA_REI!F22</f>
        <v>100</v>
      </c>
      <c r="AA25" s="98">
        <v>4</v>
      </c>
      <c r="AB25" s="100">
        <f t="shared" si="8"/>
        <v>1</v>
      </c>
    </row>
    <row r="26" spans="1:28" x14ac:dyDescent="0.2">
      <c r="A26" s="98">
        <v>3202</v>
      </c>
      <c r="B26" s="98" t="s">
        <v>354</v>
      </c>
      <c r="C26" s="99">
        <f>+DATA_PREV!C32</f>
        <v>0</v>
      </c>
      <c r="D26" s="99">
        <f>+DATA_PREV!D32</f>
        <v>0</v>
      </c>
      <c r="E26" s="99">
        <f>+DATA_PREV!E32</f>
        <v>0</v>
      </c>
      <c r="F26" s="100">
        <f t="shared" si="1"/>
        <v>1</v>
      </c>
      <c r="G26" s="101">
        <f>+DATA_PTES!O24</f>
        <v>1557</v>
      </c>
      <c r="H26" s="101">
        <f>+DATA_PTES!P24</f>
        <v>166</v>
      </c>
      <c r="I26" s="101">
        <f>+DATA_PTES!Q24</f>
        <v>1723</v>
      </c>
      <c r="J26" s="100">
        <f t="shared" si="2"/>
        <v>0.9036564132327336</v>
      </c>
      <c r="K26" s="99">
        <f>+DATA_IG!F26</f>
        <v>2018538</v>
      </c>
      <c r="L26" s="99">
        <f>+DATA_IG!U26</f>
        <v>4113094</v>
      </c>
      <c r="M26" s="98">
        <f t="shared" si="3"/>
        <v>0.49075902471472815</v>
      </c>
      <c r="N26" s="100">
        <f t="shared" si="4"/>
        <v>6.2620750798340272E-2</v>
      </c>
      <c r="O26" s="98">
        <f>+DATA_CGR!U28</f>
        <v>1400</v>
      </c>
      <c r="P26" s="100">
        <f t="shared" si="5"/>
        <v>1</v>
      </c>
      <c r="Q26" s="98">
        <f>+DATA_TM!C24</f>
        <v>80.48</v>
      </c>
      <c r="R26" s="100">
        <f t="shared" si="6"/>
        <v>0.80480000000000007</v>
      </c>
      <c r="S26" s="99">
        <f>+DATA_IRPi!F24</f>
        <v>4831770</v>
      </c>
      <c r="T26" s="99">
        <f>+DATA_IRPi!AB24</f>
        <v>6332945</v>
      </c>
      <c r="U26" s="99">
        <f t="shared" si="7"/>
        <v>1501175</v>
      </c>
      <c r="V26" s="100">
        <f t="shared" si="0"/>
        <v>1</v>
      </c>
      <c r="W26" s="102">
        <f>+DATA_REI!C23</f>
        <v>96.3</v>
      </c>
      <c r="X26" s="102">
        <f>+DATA_REI!D23</f>
        <v>100</v>
      </c>
      <c r="Y26" s="102">
        <f>+DATA_REI!E23</f>
        <v>100</v>
      </c>
      <c r="Z26" s="102">
        <f>+DATA_REI!F23</f>
        <v>100</v>
      </c>
      <c r="AA26" s="98">
        <v>4</v>
      </c>
      <c r="AB26" s="100">
        <f t="shared" si="8"/>
        <v>0.99075000000000002</v>
      </c>
    </row>
    <row r="27" spans="1:28" x14ac:dyDescent="0.2">
      <c r="A27" s="98">
        <v>3301</v>
      </c>
      <c r="B27" s="98" t="s">
        <v>355</v>
      </c>
      <c r="C27" s="99">
        <f>+DATA_PREV!C33</f>
        <v>0</v>
      </c>
      <c r="D27" s="99">
        <f>+DATA_PREV!D33</f>
        <v>0</v>
      </c>
      <c r="E27" s="99">
        <f>+DATA_PREV!E33</f>
        <v>0</v>
      </c>
      <c r="F27" s="100">
        <f t="shared" si="1"/>
        <v>1</v>
      </c>
      <c r="G27" s="101">
        <f>+DATA_PTES!O25</f>
        <v>3470</v>
      </c>
      <c r="H27" s="101">
        <f>+DATA_PTES!P25</f>
        <v>536</v>
      </c>
      <c r="I27" s="101">
        <f>+DATA_PTES!Q25</f>
        <v>4006</v>
      </c>
      <c r="J27" s="100">
        <f t="shared" si="2"/>
        <v>0.86620069895157259</v>
      </c>
      <c r="K27" s="99">
        <f>+DATA_IG!F27</f>
        <v>4917267</v>
      </c>
      <c r="L27" s="99">
        <f>+DATA_IG!U27</f>
        <v>5243391</v>
      </c>
      <c r="M27" s="98">
        <f t="shared" si="3"/>
        <v>0.93780284552496662</v>
      </c>
      <c r="N27" s="100">
        <f t="shared" si="4"/>
        <v>0.11966345055341558</v>
      </c>
      <c r="O27" s="98">
        <f>+DATA_CGR!U29</f>
        <v>1400</v>
      </c>
      <c r="P27" s="100">
        <f t="shared" si="5"/>
        <v>1</v>
      </c>
      <c r="Q27" s="98">
        <f>+DATA_TM!C25</f>
        <v>80.58</v>
      </c>
      <c r="R27" s="100">
        <f t="shared" si="6"/>
        <v>0.80579999999999996</v>
      </c>
      <c r="S27" s="99">
        <f>+DATA_IRPi!F25</f>
        <v>11579302</v>
      </c>
      <c r="T27" s="99">
        <f>+DATA_IRPi!AB25</f>
        <v>16081162</v>
      </c>
      <c r="U27" s="99">
        <f t="shared" si="7"/>
        <v>4501860</v>
      </c>
      <c r="V27" s="100">
        <f t="shared" si="0"/>
        <v>1</v>
      </c>
      <c r="W27" s="102">
        <f>+DATA_REI!C24</f>
        <v>100</v>
      </c>
      <c r="X27" s="102">
        <f>+DATA_REI!D24</f>
        <v>100</v>
      </c>
      <c r="Y27" s="102">
        <f>+DATA_REI!E24</f>
        <v>100</v>
      </c>
      <c r="Z27" s="102">
        <f>+DATA_REI!F24</f>
        <v>100</v>
      </c>
      <c r="AA27" s="98">
        <v>4</v>
      </c>
      <c r="AB27" s="100">
        <f t="shared" si="8"/>
        <v>1</v>
      </c>
    </row>
    <row r="28" spans="1:28" x14ac:dyDescent="0.2">
      <c r="A28" s="98">
        <v>3302</v>
      </c>
      <c r="B28" s="98" t="s">
        <v>356</v>
      </c>
      <c r="C28" s="99">
        <f>+DATA_PREV!C34</f>
        <v>0</v>
      </c>
      <c r="D28" s="99">
        <f>+DATA_PREV!D34</f>
        <v>0</v>
      </c>
      <c r="E28" s="99">
        <f>+DATA_PREV!E34</f>
        <v>0</v>
      </c>
      <c r="F28" s="100">
        <f t="shared" si="1"/>
        <v>1</v>
      </c>
      <c r="G28" s="101">
        <f>+DATA_PTES!O26</f>
        <v>229</v>
      </c>
      <c r="H28" s="101">
        <f>+DATA_PTES!P26</f>
        <v>45</v>
      </c>
      <c r="I28" s="101">
        <f>+DATA_PTES!Q26</f>
        <v>274</v>
      </c>
      <c r="J28" s="100">
        <f t="shared" si="2"/>
        <v>0.83576642335766427</v>
      </c>
      <c r="K28" s="99">
        <f>+DATA_IG!F28</f>
        <v>680668</v>
      </c>
      <c r="L28" s="99">
        <f>+DATA_IG!U28</f>
        <v>2203527</v>
      </c>
      <c r="M28" s="98">
        <f t="shared" si="3"/>
        <v>0.30889932367518075</v>
      </c>
      <c r="N28" s="100">
        <f t="shared" si="4"/>
        <v>3.9415490282391594E-2</v>
      </c>
      <c r="O28" s="98">
        <f>+DATA_CGR!U30</f>
        <v>1400</v>
      </c>
      <c r="P28" s="100">
        <f t="shared" si="5"/>
        <v>1</v>
      </c>
      <c r="Q28" s="98">
        <f>+DATA_TM!C26</f>
        <v>88.42</v>
      </c>
      <c r="R28" s="100">
        <f t="shared" si="6"/>
        <v>0.88419999999999999</v>
      </c>
      <c r="S28" s="99">
        <f>+DATA_IRPi!F26</f>
        <v>3232530</v>
      </c>
      <c r="T28" s="99">
        <f>+DATA_IRPi!AB26</f>
        <v>3700158</v>
      </c>
      <c r="U28" s="99">
        <f t="shared" si="7"/>
        <v>467628</v>
      </c>
      <c r="V28" s="100">
        <f t="shared" si="0"/>
        <v>1</v>
      </c>
      <c r="W28" s="102">
        <f>+DATA_REI!C25</f>
        <v>100</v>
      </c>
      <c r="X28" s="102">
        <f>+DATA_REI!D25</f>
        <v>100</v>
      </c>
      <c r="Y28" s="102">
        <f>+DATA_REI!E25</f>
        <v>100</v>
      </c>
      <c r="Z28" s="102">
        <f>+DATA_REI!F25</f>
        <v>100</v>
      </c>
      <c r="AA28" s="98">
        <v>4</v>
      </c>
      <c r="AB28" s="100">
        <f t="shared" si="8"/>
        <v>1</v>
      </c>
    </row>
    <row r="29" spans="1:28" x14ac:dyDescent="0.2">
      <c r="A29" s="98">
        <v>3303</v>
      </c>
      <c r="B29" s="98" t="s">
        <v>357</v>
      </c>
      <c r="C29" s="99">
        <f>+DATA_PREV!C35</f>
        <v>0</v>
      </c>
      <c r="D29" s="99">
        <f>+DATA_PREV!D35</f>
        <v>0</v>
      </c>
      <c r="E29" s="99">
        <f>+DATA_PREV!E35</f>
        <v>0</v>
      </c>
      <c r="F29" s="100">
        <f t="shared" si="1"/>
        <v>1</v>
      </c>
      <c r="G29" s="101">
        <f>+DATA_PTES!O27</f>
        <v>164</v>
      </c>
      <c r="H29" s="101">
        <f>+DATA_PTES!P27</f>
        <v>117</v>
      </c>
      <c r="I29" s="101">
        <f>+DATA_PTES!Q27</f>
        <v>281</v>
      </c>
      <c r="J29" s="100">
        <f t="shared" si="2"/>
        <v>0.58362989323843417</v>
      </c>
      <c r="K29" s="99">
        <f>+DATA_IG!F29</f>
        <v>814475</v>
      </c>
      <c r="L29" s="99">
        <f>+DATA_IG!U29</f>
        <v>2354119</v>
      </c>
      <c r="M29" s="98">
        <f t="shared" si="3"/>
        <v>0.3459786867188957</v>
      </c>
      <c r="N29" s="100">
        <f t="shared" si="4"/>
        <v>4.4146809394192695E-2</v>
      </c>
      <c r="O29" s="98">
        <f>+DATA_CGR!U31</f>
        <v>1400</v>
      </c>
      <c r="P29" s="100">
        <f t="shared" si="5"/>
        <v>1</v>
      </c>
      <c r="Q29" s="98">
        <f>+DATA_TM!C27</f>
        <v>100</v>
      </c>
      <c r="R29" s="100">
        <f t="shared" si="6"/>
        <v>1</v>
      </c>
      <c r="S29" s="99">
        <f>+DATA_IRPi!F27</f>
        <v>3884307</v>
      </c>
      <c r="T29" s="99">
        <f>+DATA_IRPi!AB27</f>
        <v>4133803</v>
      </c>
      <c r="U29" s="99">
        <f t="shared" si="7"/>
        <v>249496</v>
      </c>
      <c r="V29" s="100">
        <f t="shared" si="0"/>
        <v>1</v>
      </c>
      <c r="W29" s="102">
        <f>+DATA_REI!C26</f>
        <v>100</v>
      </c>
      <c r="X29" s="102">
        <f>+DATA_REI!D26</f>
        <v>100</v>
      </c>
      <c r="Y29" s="102">
        <f>+DATA_REI!E26</f>
        <v>100</v>
      </c>
      <c r="Z29" s="102">
        <f>+DATA_REI!F26</f>
        <v>100</v>
      </c>
      <c r="AA29" s="98">
        <v>4</v>
      </c>
      <c r="AB29" s="100">
        <f t="shared" si="8"/>
        <v>1</v>
      </c>
    </row>
    <row r="30" spans="1:28" x14ac:dyDescent="0.2">
      <c r="A30" s="98">
        <v>3304</v>
      </c>
      <c r="B30" s="98" t="s">
        <v>358</v>
      </c>
      <c r="C30" s="99">
        <f>+DATA_PREV!C36</f>
        <v>0</v>
      </c>
      <c r="D30" s="99">
        <f>+DATA_PREV!D36</f>
        <v>0</v>
      </c>
      <c r="E30" s="99">
        <f>+DATA_PREV!E36</f>
        <v>0</v>
      </c>
      <c r="F30" s="100">
        <f t="shared" si="1"/>
        <v>1</v>
      </c>
      <c r="G30" s="101">
        <f>+DATA_PTES!O28</f>
        <v>512</v>
      </c>
      <c r="H30" s="101">
        <f>+DATA_PTES!P28</f>
        <v>49</v>
      </c>
      <c r="I30" s="101">
        <f>+DATA_PTES!Q28</f>
        <v>561</v>
      </c>
      <c r="J30" s="100">
        <f t="shared" si="2"/>
        <v>0.91265597147950084</v>
      </c>
      <c r="K30" s="99">
        <f>+DATA_IG!F30</f>
        <v>2396083</v>
      </c>
      <c r="L30" s="99">
        <f>+DATA_IG!U30</f>
        <v>2691424</v>
      </c>
      <c r="M30" s="98">
        <f t="shared" si="3"/>
        <v>0.89026589641765841</v>
      </c>
      <c r="N30" s="100">
        <f t="shared" si="4"/>
        <v>0.11359774560689422</v>
      </c>
      <c r="O30" s="98">
        <f>+DATA_CGR!U32</f>
        <v>1400</v>
      </c>
      <c r="P30" s="100">
        <f t="shared" si="5"/>
        <v>1</v>
      </c>
      <c r="Q30" s="98">
        <f>+DATA_TM!C28</f>
        <v>51.42</v>
      </c>
      <c r="R30" s="100">
        <f t="shared" si="6"/>
        <v>0.51419999999999999</v>
      </c>
      <c r="S30" s="99">
        <f>+DATA_IRPi!F28</f>
        <v>5476111</v>
      </c>
      <c r="T30" s="99">
        <f>+DATA_IRPi!AB28</f>
        <v>6595156</v>
      </c>
      <c r="U30" s="99">
        <f t="shared" si="7"/>
        <v>1119045</v>
      </c>
      <c r="V30" s="100">
        <f t="shared" si="0"/>
        <v>1</v>
      </c>
      <c r="W30" s="102">
        <f>+DATA_REI!C27</f>
        <v>100</v>
      </c>
      <c r="X30" s="102">
        <f>+DATA_REI!D27</f>
        <v>100</v>
      </c>
      <c r="Y30" s="102">
        <f>+DATA_REI!E27</f>
        <v>0</v>
      </c>
      <c r="Z30" s="102">
        <f>+DATA_REI!F27</f>
        <v>100</v>
      </c>
      <c r="AA30" s="98">
        <v>4</v>
      </c>
      <c r="AB30" s="100">
        <f t="shared" si="8"/>
        <v>0.75</v>
      </c>
    </row>
    <row r="31" spans="1:28" x14ac:dyDescent="0.2">
      <c r="A31" s="98">
        <v>4101</v>
      </c>
      <c r="B31" s="98" t="s">
        <v>359</v>
      </c>
      <c r="C31" s="99">
        <f>+DATA_PREV!C37</f>
        <v>0</v>
      </c>
      <c r="D31" s="99">
        <f>+DATA_PREV!D37</f>
        <v>31398315584</v>
      </c>
      <c r="E31" s="99">
        <f>+DATA_PREV!E37</f>
        <v>31398315584</v>
      </c>
      <c r="F31" s="100">
        <f t="shared" si="1"/>
        <v>0</v>
      </c>
      <c r="G31" s="101">
        <f>+DATA_PTES!O29</f>
        <v>32266</v>
      </c>
      <c r="H31" s="101">
        <f>+DATA_PTES!P29</f>
        <v>5490</v>
      </c>
      <c r="I31" s="101">
        <f>+DATA_PTES!Q29</f>
        <v>37756</v>
      </c>
      <c r="J31" s="100">
        <f t="shared" si="2"/>
        <v>0.85459264752622099</v>
      </c>
      <c r="K31" s="99">
        <f>+DATA_IG!F31</f>
        <v>27255109</v>
      </c>
      <c r="L31" s="99">
        <f>+DATA_IG!U31</f>
        <v>21218520</v>
      </c>
      <c r="M31" s="98">
        <f t="shared" si="3"/>
        <v>1.2844962325364824</v>
      </c>
      <c r="N31" s="100">
        <f t="shared" si="4"/>
        <v>0.16390145555821509</v>
      </c>
      <c r="O31" s="98">
        <f>+DATA_CGR!U33</f>
        <v>1400</v>
      </c>
      <c r="P31" s="100">
        <f t="shared" si="5"/>
        <v>1</v>
      </c>
      <c r="Q31" s="98">
        <f>+DATA_TM!C29</f>
        <v>74.59</v>
      </c>
      <c r="R31" s="100">
        <f t="shared" si="6"/>
        <v>0.74590000000000001</v>
      </c>
      <c r="S31" s="99">
        <f>+DATA_IRPi!F29</f>
        <v>77668331</v>
      </c>
      <c r="T31" s="99">
        <f>+DATA_IRPi!AB29</f>
        <v>63868126</v>
      </c>
      <c r="U31" s="99">
        <f t="shared" si="7"/>
        <v>-13800205</v>
      </c>
      <c r="V31" s="100">
        <f t="shared" si="0"/>
        <v>0.88852999851060521</v>
      </c>
      <c r="W31" s="102">
        <f>+DATA_REI!C28</f>
        <v>74.070000000000007</v>
      </c>
      <c r="X31" s="102">
        <f>+DATA_REI!D28</f>
        <v>100</v>
      </c>
      <c r="Y31" s="102">
        <f>+DATA_REI!E28</f>
        <v>100</v>
      </c>
      <c r="Z31" s="102">
        <f>+DATA_REI!F28</f>
        <v>100</v>
      </c>
      <c r="AA31" s="98">
        <v>4</v>
      </c>
      <c r="AB31" s="100">
        <f t="shared" si="8"/>
        <v>0.93517499999999998</v>
      </c>
    </row>
    <row r="32" spans="1:28" x14ac:dyDescent="0.2">
      <c r="A32" s="98">
        <v>4102</v>
      </c>
      <c r="B32" s="98" t="s">
        <v>360</v>
      </c>
      <c r="C32" s="99">
        <f>+DATA_PREV!C38</f>
        <v>0</v>
      </c>
      <c r="D32" s="99">
        <f>+DATA_PREV!D38</f>
        <v>0</v>
      </c>
      <c r="E32" s="99">
        <f>+DATA_PREV!E38</f>
        <v>0</v>
      </c>
      <c r="F32" s="100">
        <f t="shared" si="1"/>
        <v>1</v>
      </c>
      <c r="G32" s="101">
        <f>+DATA_PTES!O30</f>
        <v>13082</v>
      </c>
      <c r="H32" s="101">
        <f>+DATA_PTES!P30</f>
        <v>4796</v>
      </c>
      <c r="I32" s="101">
        <f>+DATA_PTES!Q30</f>
        <v>17878</v>
      </c>
      <c r="J32" s="100">
        <f t="shared" si="2"/>
        <v>0.73173733079762837</v>
      </c>
      <c r="K32" s="99">
        <f>+DATA_IG!F32</f>
        <v>22464520</v>
      </c>
      <c r="L32" s="99">
        <f>+DATA_IG!U32</f>
        <v>26559456</v>
      </c>
      <c r="M32" s="98">
        <f t="shared" si="3"/>
        <v>0.84582003486818402</v>
      </c>
      <c r="N32" s="100">
        <f t="shared" si="4"/>
        <v>0.10792646279813685</v>
      </c>
      <c r="O32" s="98">
        <f>+DATA_CGR!U34</f>
        <v>1400</v>
      </c>
      <c r="P32" s="100">
        <f t="shared" si="5"/>
        <v>1</v>
      </c>
      <c r="Q32" s="98">
        <f>+DATA_TM!C30</f>
        <v>97.99</v>
      </c>
      <c r="R32" s="100">
        <f t="shared" si="6"/>
        <v>0.97989999999999999</v>
      </c>
      <c r="S32" s="99">
        <f>+DATA_IRPi!F30</f>
        <v>69440601</v>
      </c>
      <c r="T32" s="99">
        <f>+DATA_IRPi!AB30</f>
        <v>67561638</v>
      </c>
      <c r="U32" s="99">
        <f t="shared" si="7"/>
        <v>-1878963</v>
      </c>
      <c r="V32" s="100">
        <f t="shared" si="0"/>
        <v>0.98482283354424682</v>
      </c>
      <c r="W32" s="102">
        <f>+DATA_REI!C29</f>
        <v>100</v>
      </c>
      <c r="X32" s="102">
        <f>+DATA_REI!D29</f>
        <v>100</v>
      </c>
      <c r="Y32" s="102">
        <f>+DATA_REI!E29</f>
        <v>100</v>
      </c>
      <c r="Z32" s="102">
        <f>+DATA_REI!F29</f>
        <v>100</v>
      </c>
      <c r="AA32" s="98">
        <v>4</v>
      </c>
      <c r="AB32" s="100">
        <f t="shared" si="8"/>
        <v>1</v>
      </c>
    </row>
    <row r="33" spans="1:28" x14ac:dyDescent="0.2">
      <c r="A33" s="98">
        <v>4103</v>
      </c>
      <c r="B33" s="98" t="s">
        <v>361</v>
      </c>
      <c r="C33" s="99">
        <f>+DATA_PREV!C39</f>
        <v>0</v>
      </c>
      <c r="D33" s="99">
        <f>+DATA_PREV!D39</f>
        <v>0</v>
      </c>
      <c r="E33" s="99">
        <f>+DATA_PREV!E39</f>
        <v>0</v>
      </c>
      <c r="F33" s="100">
        <f t="shared" si="1"/>
        <v>1</v>
      </c>
      <c r="G33" s="101">
        <f>+DATA_PTES!O31</f>
        <v>614</v>
      </c>
      <c r="H33" s="101">
        <f>+DATA_PTES!P31</f>
        <v>154</v>
      </c>
      <c r="I33" s="101">
        <f>+DATA_PTES!Q31</f>
        <v>768</v>
      </c>
      <c r="J33" s="100">
        <f t="shared" si="2"/>
        <v>0.79947916666666663</v>
      </c>
      <c r="K33" s="99">
        <f>+DATA_IG!F33</f>
        <v>1749561</v>
      </c>
      <c r="L33" s="99">
        <f>+DATA_IG!U33</f>
        <v>2359461</v>
      </c>
      <c r="M33" s="98">
        <f t="shared" si="3"/>
        <v>0.74150875983964137</v>
      </c>
      <c r="N33" s="100">
        <f t="shared" si="4"/>
        <v>9.4616365520116333E-2</v>
      </c>
      <c r="O33" s="98">
        <f>+DATA_CGR!U35</f>
        <v>1400</v>
      </c>
      <c r="P33" s="100">
        <f t="shared" si="5"/>
        <v>1</v>
      </c>
      <c r="Q33" s="98">
        <f>+DATA_TM!C31</f>
        <v>56.36</v>
      </c>
      <c r="R33" s="100">
        <f t="shared" si="6"/>
        <v>0.56359999999999999</v>
      </c>
      <c r="S33" s="99">
        <f>+DATA_IRPi!F31</f>
        <v>4732872</v>
      </c>
      <c r="T33" s="99">
        <f>+DATA_IRPi!AB31</f>
        <v>6265429</v>
      </c>
      <c r="U33" s="99">
        <f t="shared" si="7"/>
        <v>1532557</v>
      </c>
      <c r="V33" s="100">
        <f t="shared" si="0"/>
        <v>1</v>
      </c>
      <c r="W33" s="102">
        <f>+DATA_REI!C30</f>
        <v>37.04</v>
      </c>
      <c r="X33" s="102">
        <f>+DATA_REI!D30</f>
        <v>50.79</v>
      </c>
      <c r="Y33" s="102">
        <f>+DATA_REI!E30</f>
        <v>100</v>
      </c>
      <c r="Z33" s="102">
        <f>+DATA_REI!F30</f>
        <v>100</v>
      </c>
      <c r="AA33" s="98">
        <v>4</v>
      </c>
      <c r="AB33" s="100">
        <f t="shared" si="8"/>
        <v>0.71957499999999996</v>
      </c>
    </row>
    <row r="34" spans="1:28" x14ac:dyDescent="0.2">
      <c r="A34" s="98">
        <v>4104</v>
      </c>
      <c r="B34" s="98" t="s">
        <v>362</v>
      </c>
      <c r="C34" s="99">
        <f>+DATA_PREV!C40</f>
        <v>0</v>
      </c>
      <c r="D34" s="99">
        <f>+DATA_PREV!D40</f>
        <v>0</v>
      </c>
      <c r="E34" s="99">
        <f>+DATA_PREV!E40</f>
        <v>0</v>
      </c>
      <c r="F34" s="100">
        <f t="shared" si="1"/>
        <v>1</v>
      </c>
      <c r="G34" s="101">
        <f>+DATA_PTES!O32</f>
        <v>160</v>
      </c>
      <c r="H34" s="101">
        <f>+DATA_PTES!P32</f>
        <v>8</v>
      </c>
      <c r="I34" s="101">
        <f>+DATA_PTES!Q32</f>
        <v>168</v>
      </c>
      <c r="J34" s="100">
        <f t="shared" si="2"/>
        <v>0.95238095238095233</v>
      </c>
      <c r="K34" s="99">
        <f>+DATA_IG!F34</f>
        <v>3483716</v>
      </c>
      <c r="L34" s="99">
        <f>+DATA_IG!U34</f>
        <v>2505188</v>
      </c>
      <c r="M34" s="98">
        <f t="shared" si="3"/>
        <v>1.3906006255817926</v>
      </c>
      <c r="N34" s="100">
        <f t="shared" si="4"/>
        <v>0.17744035432703914</v>
      </c>
      <c r="O34" s="98">
        <f>+DATA_CGR!U36</f>
        <v>1400</v>
      </c>
      <c r="P34" s="100">
        <f t="shared" si="5"/>
        <v>1</v>
      </c>
      <c r="Q34" s="98">
        <f>+DATA_TM!C32</f>
        <v>47.66</v>
      </c>
      <c r="R34" s="100">
        <f t="shared" si="6"/>
        <v>0.47659999999999997</v>
      </c>
      <c r="S34" s="99">
        <f>+DATA_IRPi!F32</f>
        <v>7075100</v>
      </c>
      <c r="T34" s="99">
        <f>+DATA_IRPi!AB32</f>
        <v>6747276</v>
      </c>
      <c r="U34" s="99">
        <f t="shared" si="7"/>
        <v>-327824</v>
      </c>
      <c r="V34" s="100">
        <f t="shared" si="0"/>
        <v>0.9973520290627379</v>
      </c>
      <c r="W34" s="102">
        <f>+DATA_REI!C31</f>
        <v>92.589999999999989</v>
      </c>
      <c r="X34" s="102">
        <f>+DATA_REI!D31</f>
        <v>96.03</v>
      </c>
      <c r="Y34" s="102">
        <f>+DATA_REI!E31</f>
        <v>100</v>
      </c>
      <c r="Z34" s="102">
        <f>+DATA_REI!F31</f>
        <v>100</v>
      </c>
      <c r="AA34" s="98">
        <v>4</v>
      </c>
      <c r="AB34" s="100">
        <f t="shared" si="8"/>
        <v>0.97155000000000002</v>
      </c>
    </row>
    <row r="35" spans="1:28" x14ac:dyDescent="0.2">
      <c r="A35" s="98">
        <v>4105</v>
      </c>
      <c r="B35" s="98" t="s">
        <v>363</v>
      </c>
      <c r="C35" s="99">
        <f>+DATA_PREV!C41</f>
        <v>0</v>
      </c>
      <c r="D35" s="99">
        <f>+DATA_PREV!D41</f>
        <v>0</v>
      </c>
      <c r="E35" s="99">
        <f>+DATA_PREV!E41</f>
        <v>0</v>
      </c>
      <c r="F35" s="100">
        <f t="shared" si="1"/>
        <v>1</v>
      </c>
      <c r="G35" s="101">
        <f>+DATA_PTES!O33</f>
        <v>314</v>
      </c>
      <c r="H35" s="101">
        <f>+DATA_PTES!P33</f>
        <v>146</v>
      </c>
      <c r="I35" s="101">
        <f>+DATA_PTES!Q33</f>
        <v>460</v>
      </c>
      <c r="J35" s="100">
        <f t="shared" si="2"/>
        <v>0.68260869565217386</v>
      </c>
      <c r="K35" s="99">
        <f>+DATA_IG!F35</f>
        <v>3984634</v>
      </c>
      <c r="L35" s="99">
        <f>+DATA_IG!U35</f>
        <v>2516224</v>
      </c>
      <c r="M35" s="98">
        <f t="shared" si="3"/>
        <v>1.5835768198697731</v>
      </c>
      <c r="N35" s="100">
        <f t="shared" si="4"/>
        <v>0.20206407709921673</v>
      </c>
      <c r="O35" s="98">
        <f>+DATA_CGR!U37</f>
        <v>1400</v>
      </c>
      <c r="P35" s="100">
        <f t="shared" si="5"/>
        <v>1</v>
      </c>
      <c r="Q35" s="98">
        <f>+DATA_TM!C33</f>
        <v>87.56</v>
      </c>
      <c r="R35" s="100">
        <f t="shared" si="6"/>
        <v>0.87560000000000004</v>
      </c>
      <c r="S35" s="99">
        <f>+DATA_IRPi!F33</f>
        <v>7658357</v>
      </c>
      <c r="T35" s="99">
        <f>+DATA_IRPi!AB33</f>
        <v>7778292</v>
      </c>
      <c r="U35" s="99">
        <f t="shared" si="7"/>
        <v>119935</v>
      </c>
      <c r="V35" s="100">
        <f t="shared" si="0"/>
        <v>1</v>
      </c>
      <c r="W35" s="102">
        <f>+DATA_REI!C32</f>
        <v>100</v>
      </c>
      <c r="X35" s="102">
        <f>+DATA_REI!D32</f>
        <v>100</v>
      </c>
      <c r="Y35" s="102">
        <f>+DATA_REI!E32</f>
        <v>100</v>
      </c>
      <c r="Z35" s="102">
        <f>+DATA_REI!F32</f>
        <v>100</v>
      </c>
      <c r="AA35" s="98">
        <v>4</v>
      </c>
      <c r="AB35" s="100">
        <f t="shared" si="8"/>
        <v>1</v>
      </c>
    </row>
    <row r="36" spans="1:28" x14ac:dyDescent="0.2">
      <c r="A36" s="98">
        <v>4106</v>
      </c>
      <c r="B36" s="98" t="s">
        <v>364</v>
      </c>
      <c r="C36" s="99">
        <f>+DATA_PREV!C42</f>
        <v>0</v>
      </c>
      <c r="D36" s="99">
        <f>+DATA_PREV!D42</f>
        <v>0</v>
      </c>
      <c r="E36" s="99">
        <f>+DATA_PREV!E42</f>
        <v>0</v>
      </c>
      <c r="F36" s="100">
        <f t="shared" si="1"/>
        <v>1</v>
      </c>
      <c r="G36" s="101">
        <f>+DATA_PTES!O34</f>
        <v>1980</v>
      </c>
      <c r="H36" s="101">
        <f>+DATA_PTES!P34</f>
        <v>438</v>
      </c>
      <c r="I36" s="101">
        <f>+DATA_PTES!Q34</f>
        <v>2418</v>
      </c>
      <c r="J36" s="100">
        <f t="shared" si="2"/>
        <v>0.81885856079404462</v>
      </c>
      <c r="K36" s="99">
        <f>+DATA_IG!F36</f>
        <v>2522358</v>
      </c>
      <c r="L36" s="99">
        <f>+DATA_IG!U36</f>
        <v>4201920</v>
      </c>
      <c r="M36" s="98">
        <f t="shared" si="3"/>
        <v>0.6002870116518163</v>
      </c>
      <c r="N36" s="100">
        <f t="shared" si="4"/>
        <v>7.6596499444874386E-2</v>
      </c>
      <c r="O36" s="98">
        <f>+DATA_CGR!U38</f>
        <v>1400</v>
      </c>
      <c r="P36" s="100">
        <f t="shared" si="5"/>
        <v>1</v>
      </c>
      <c r="Q36" s="98">
        <f>+DATA_TM!C34</f>
        <v>45.18</v>
      </c>
      <c r="R36" s="100">
        <f t="shared" si="6"/>
        <v>0.45179999999999998</v>
      </c>
      <c r="S36" s="99">
        <f>+DATA_IRPi!F34</f>
        <v>11445142</v>
      </c>
      <c r="T36" s="99">
        <f>+DATA_IRPi!AB34</f>
        <v>12483022</v>
      </c>
      <c r="U36" s="99">
        <f t="shared" si="7"/>
        <v>1037880</v>
      </c>
      <c r="V36" s="100">
        <f t="shared" si="0"/>
        <v>1</v>
      </c>
      <c r="W36" s="102">
        <f>+DATA_REI!C33</f>
        <v>100</v>
      </c>
      <c r="X36" s="102">
        <f>+DATA_REI!D33</f>
        <v>96.43</v>
      </c>
      <c r="Y36" s="102">
        <f>+DATA_REI!E33</f>
        <v>100</v>
      </c>
      <c r="Z36" s="102">
        <f>+DATA_REI!F33</f>
        <v>100</v>
      </c>
      <c r="AA36" s="98">
        <v>4</v>
      </c>
      <c r="AB36" s="100">
        <f t="shared" si="8"/>
        <v>0.99107500000000004</v>
      </c>
    </row>
    <row r="37" spans="1:28" x14ac:dyDescent="0.2">
      <c r="A37" s="98">
        <v>4201</v>
      </c>
      <c r="B37" s="98" t="s">
        <v>365</v>
      </c>
      <c r="C37" s="99">
        <f>+DATA_PREV!C43</f>
        <v>49017290</v>
      </c>
      <c r="D37" s="99">
        <f>+DATA_PREV!D43</f>
        <v>0</v>
      </c>
      <c r="E37" s="99">
        <f>+DATA_PREV!E43</f>
        <v>49017290</v>
      </c>
      <c r="F37" s="100">
        <f t="shared" si="1"/>
        <v>0</v>
      </c>
      <c r="G37" s="101">
        <f>+DATA_PTES!O35</f>
        <v>0</v>
      </c>
      <c r="H37" s="101">
        <f>+DATA_PTES!P35</f>
        <v>0</v>
      </c>
      <c r="I37" s="101">
        <f>+DATA_PTES!Q35</f>
        <v>0</v>
      </c>
      <c r="J37" s="100">
        <f t="shared" si="2"/>
        <v>0</v>
      </c>
      <c r="K37" s="99">
        <f>+DATA_IG!F37</f>
        <v>2595228</v>
      </c>
      <c r="L37" s="99">
        <f>+DATA_IG!U37</f>
        <v>5118138</v>
      </c>
      <c r="M37" s="98">
        <f t="shared" si="3"/>
        <v>0.50706487398346822</v>
      </c>
      <c r="N37" s="100">
        <f t="shared" si="4"/>
        <v>6.4701373817359867E-2</v>
      </c>
      <c r="O37" s="98">
        <f>+DATA_CGR!U39</f>
        <v>1400</v>
      </c>
      <c r="P37" s="100">
        <f t="shared" si="5"/>
        <v>1</v>
      </c>
      <c r="Q37" s="98">
        <f>+DATA_TM!C35</f>
        <v>62.66</v>
      </c>
      <c r="R37" s="100">
        <f t="shared" si="6"/>
        <v>0.62659999999999993</v>
      </c>
      <c r="S37" s="99">
        <f>+DATA_IRPi!F35</f>
        <v>8768668</v>
      </c>
      <c r="T37" s="99">
        <f>+DATA_IRPi!AB35</f>
        <v>10956146</v>
      </c>
      <c r="U37" s="99">
        <f t="shared" si="7"/>
        <v>2187478</v>
      </c>
      <c r="V37" s="100">
        <f t="shared" si="0"/>
        <v>1</v>
      </c>
      <c r="W37" s="102">
        <f>+DATA_REI!C34</f>
        <v>70.37</v>
      </c>
      <c r="X37" s="102">
        <f>+DATA_REI!D34</f>
        <v>0</v>
      </c>
      <c r="Y37" s="102">
        <f>+DATA_REI!E34</f>
        <v>100</v>
      </c>
      <c r="Z37" s="102">
        <f>+DATA_REI!F34</f>
        <v>100</v>
      </c>
      <c r="AA37" s="98">
        <v>4</v>
      </c>
      <c r="AB37" s="100">
        <f t="shared" si="8"/>
        <v>0.675925</v>
      </c>
    </row>
    <row r="38" spans="1:28" x14ac:dyDescent="0.2">
      <c r="A38" s="98">
        <v>4202</v>
      </c>
      <c r="B38" s="98" t="s">
        <v>366</v>
      </c>
      <c r="C38" s="99">
        <f>+DATA_PREV!C44</f>
        <v>0</v>
      </c>
      <c r="D38" s="99">
        <f>+DATA_PREV!D44</f>
        <v>0</v>
      </c>
      <c r="E38" s="99">
        <f>+DATA_PREV!E44</f>
        <v>0</v>
      </c>
      <c r="F38" s="100">
        <f t="shared" si="1"/>
        <v>1</v>
      </c>
      <c r="G38" s="101">
        <f>+DATA_PTES!O36</f>
        <v>1066</v>
      </c>
      <c r="H38" s="101">
        <f>+DATA_PTES!P36</f>
        <v>120</v>
      </c>
      <c r="I38" s="101">
        <f>+DATA_PTES!Q36</f>
        <v>1186</v>
      </c>
      <c r="J38" s="100">
        <f t="shared" si="2"/>
        <v>0.89881956155143339</v>
      </c>
      <c r="K38" s="99">
        <f>+DATA_IG!F38</f>
        <v>1168760</v>
      </c>
      <c r="L38" s="99">
        <f>+DATA_IG!U38</f>
        <v>1828395</v>
      </c>
      <c r="M38" s="98">
        <f t="shared" si="3"/>
        <v>0.6392273004465665</v>
      </c>
      <c r="N38" s="100">
        <f t="shared" si="4"/>
        <v>8.1565272300450312E-2</v>
      </c>
      <c r="O38" s="98">
        <f>+DATA_CGR!U40</f>
        <v>1400</v>
      </c>
      <c r="P38" s="100">
        <f t="shared" si="5"/>
        <v>1</v>
      </c>
      <c r="Q38" s="98">
        <f>+DATA_TM!C36</f>
        <v>51.35</v>
      </c>
      <c r="R38" s="100">
        <f t="shared" si="6"/>
        <v>0.51350000000000007</v>
      </c>
      <c r="S38" s="99">
        <f>+DATA_IRPi!F36</f>
        <v>3792000</v>
      </c>
      <c r="T38" s="99">
        <f>+DATA_IRPi!AB36</f>
        <v>4731148</v>
      </c>
      <c r="U38" s="99">
        <f t="shared" si="7"/>
        <v>939148</v>
      </c>
      <c r="V38" s="100">
        <f t="shared" si="0"/>
        <v>1</v>
      </c>
      <c r="W38" s="102">
        <f>+DATA_REI!C35</f>
        <v>100</v>
      </c>
      <c r="X38" s="102">
        <f>+DATA_REI!D35</f>
        <v>90.08</v>
      </c>
      <c r="Y38" s="102">
        <f>+DATA_REI!E35</f>
        <v>83.33</v>
      </c>
      <c r="Z38" s="102">
        <f>+DATA_REI!F35</f>
        <v>100</v>
      </c>
      <c r="AA38" s="98">
        <v>4</v>
      </c>
      <c r="AB38" s="100">
        <f t="shared" si="8"/>
        <v>0.93352499999999994</v>
      </c>
    </row>
    <row r="39" spans="1:28" x14ac:dyDescent="0.2">
      <c r="A39" s="98">
        <v>4203</v>
      </c>
      <c r="B39" s="98" t="s">
        <v>367</v>
      </c>
      <c r="C39" s="99">
        <f>+DATA_PREV!C45</f>
        <v>0</v>
      </c>
      <c r="D39" s="99">
        <f>+DATA_PREV!D45</f>
        <v>0</v>
      </c>
      <c r="E39" s="99">
        <f>+DATA_PREV!E45</f>
        <v>0</v>
      </c>
      <c r="F39" s="100">
        <f t="shared" si="1"/>
        <v>1</v>
      </c>
      <c r="G39" s="101">
        <f>+DATA_PTES!O37</f>
        <v>1252</v>
      </c>
      <c r="H39" s="101">
        <f>+DATA_PTES!P37</f>
        <v>407</v>
      </c>
      <c r="I39" s="101">
        <f>+DATA_PTES!Q37</f>
        <v>1659</v>
      </c>
      <c r="J39" s="100">
        <f t="shared" si="2"/>
        <v>0.75467148884870405</v>
      </c>
      <c r="K39" s="99">
        <f>+DATA_IG!F39</f>
        <v>2698164</v>
      </c>
      <c r="L39" s="99">
        <f>+DATA_IG!U39</f>
        <v>4322966</v>
      </c>
      <c r="M39" s="98">
        <f t="shared" si="3"/>
        <v>0.62414647721032268</v>
      </c>
      <c r="N39" s="100">
        <f t="shared" si="4"/>
        <v>7.9640962351673325E-2</v>
      </c>
      <c r="O39" s="98">
        <f>+DATA_CGR!U41</f>
        <v>1400</v>
      </c>
      <c r="P39" s="100">
        <f t="shared" si="5"/>
        <v>1</v>
      </c>
      <c r="Q39" s="98">
        <f>+DATA_TM!C37</f>
        <v>88.77</v>
      </c>
      <c r="R39" s="100">
        <f t="shared" si="6"/>
        <v>0.88769999999999993</v>
      </c>
      <c r="S39" s="99">
        <f>+DATA_IRPi!F37</f>
        <v>13324500</v>
      </c>
      <c r="T39" s="99">
        <f>+DATA_IRPi!AB37</f>
        <v>16036945</v>
      </c>
      <c r="U39" s="99">
        <f t="shared" si="7"/>
        <v>2712445</v>
      </c>
      <c r="V39" s="100">
        <f t="shared" si="0"/>
        <v>1</v>
      </c>
      <c r="W39" s="102">
        <f>+DATA_REI!C36</f>
        <v>100</v>
      </c>
      <c r="X39" s="102">
        <f>+DATA_REI!D36</f>
        <v>100</v>
      </c>
      <c r="Y39" s="102">
        <f>+DATA_REI!E36</f>
        <v>100</v>
      </c>
      <c r="Z39" s="102">
        <f>+DATA_REI!F36</f>
        <v>100</v>
      </c>
      <c r="AA39" s="98">
        <v>4</v>
      </c>
      <c r="AB39" s="100">
        <f t="shared" si="8"/>
        <v>1</v>
      </c>
    </row>
    <row r="40" spans="1:28" x14ac:dyDescent="0.2">
      <c r="A40" s="98">
        <v>4204</v>
      </c>
      <c r="B40" s="98" t="s">
        <v>368</v>
      </c>
      <c r="C40" s="99">
        <f>+DATA_PREV!C46</f>
        <v>965108253</v>
      </c>
      <c r="D40" s="99">
        <f>+DATA_PREV!D46</f>
        <v>0</v>
      </c>
      <c r="E40" s="99">
        <f>+DATA_PREV!E46</f>
        <v>965108253</v>
      </c>
      <c r="F40" s="100">
        <f t="shared" si="1"/>
        <v>0</v>
      </c>
      <c r="G40" s="101">
        <f>+DATA_PTES!O38</f>
        <v>0</v>
      </c>
      <c r="H40" s="101">
        <f>+DATA_PTES!P38</f>
        <v>0</v>
      </c>
      <c r="I40" s="101">
        <f>+DATA_PTES!Q38</f>
        <v>0</v>
      </c>
      <c r="J40" s="100">
        <f t="shared" si="2"/>
        <v>0</v>
      </c>
      <c r="K40" s="99">
        <f>+DATA_IG!F40</f>
        <v>4290368</v>
      </c>
      <c r="L40" s="99">
        <f>+DATA_IG!U40</f>
        <v>2565492</v>
      </c>
      <c r="M40" s="98">
        <f t="shared" si="3"/>
        <v>1.6723373138563675</v>
      </c>
      <c r="N40" s="100">
        <f t="shared" si="4"/>
        <v>0.21338989790893703</v>
      </c>
      <c r="O40" s="98">
        <f>+DATA_CGR!U42</f>
        <v>1400</v>
      </c>
      <c r="P40" s="100">
        <f t="shared" si="5"/>
        <v>1</v>
      </c>
      <c r="Q40" s="98">
        <f>+DATA_TM!C38</f>
        <v>66.38</v>
      </c>
      <c r="R40" s="100">
        <f t="shared" si="6"/>
        <v>0.66379999999999995</v>
      </c>
      <c r="S40" s="99">
        <f>+DATA_IRPi!F38</f>
        <v>10070938</v>
      </c>
      <c r="T40" s="99">
        <f>+DATA_IRPi!AB38</f>
        <v>10918483</v>
      </c>
      <c r="U40" s="99">
        <f t="shared" si="7"/>
        <v>847545</v>
      </c>
      <c r="V40" s="100">
        <f t="shared" si="0"/>
        <v>1</v>
      </c>
      <c r="W40" s="102">
        <f>+DATA_REI!C37</f>
        <v>3.6999999999999997</v>
      </c>
      <c r="X40" s="102">
        <f>+DATA_REI!D37</f>
        <v>0</v>
      </c>
      <c r="Y40" s="102">
        <f>+DATA_REI!E37</f>
        <v>100</v>
      </c>
      <c r="Z40" s="102">
        <f>+DATA_REI!F37</f>
        <v>100</v>
      </c>
      <c r="AA40" s="98">
        <v>4</v>
      </c>
      <c r="AB40" s="100">
        <f t="shared" si="8"/>
        <v>0.50924999999999998</v>
      </c>
    </row>
    <row r="41" spans="1:28" x14ac:dyDescent="0.2">
      <c r="A41" s="98">
        <v>4301</v>
      </c>
      <c r="B41" s="98" t="s">
        <v>369</v>
      </c>
      <c r="C41" s="99">
        <f>+DATA_PREV!C47</f>
        <v>0</v>
      </c>
      <c r="D41" s="99">
        <f>+DATA_PREV!D47</f>
        <v>0</v>
      </c>
      <c r="E41" s="99">
        <f>+DATA_PREV!E47</f>
        <v>0</v>
      </c>
      <c r="F41" s="100">
        <f t="shared" si="1"/>
        <v>1</v>
      </c>
      <c r="G41" s="101">
        <f>+DATA_PTES!O39</f>
        <v>7009</v>
      </c>
      <c r="H41" s="101">
        <f>+DATA_PTES!P39</f>
        <v>2162</v>
      </c>
      <c r="I41" s="101">
        <f>+DATA_PTES!Q39</f>
        <v>9171</v>
      </c>
      <c r="J41" s="100">
        <f t="shared" si="2"/>
        <v>0.76425689673972308</v>
      </c>
      <c r="K41" s="99">
        <f>+DATA_IG!F41</f>
        <v>9589257</v>
      </c>
      <c r="L41" s="99">
        <f>+DATA_IG!U41</f>
        <v>9578253</v>
      </c>
      <c r="M41" s="98">
        <f t="shared" si="3"/>
        <v>1.0011488525099514</v>
      </c>
      <c r="N41" s="100">
        <f t="shared" si="4"/>
        <v>0.1277463880394506</v>
      </c>
      <c r="O41" s="98">
        <f>+DATA_CGR!U43</f>
        <v>1400</v>
      </c>
      <c r="P41" s="100">
        <f t="shared" si="5"/>
        <v>1</v>
      </c>
      <c r="Q41" s="98">
        <f>+DATA_TM!C39</f>
        <v>71.98</v>
      </c>
      <c r="R41" s="100">
        <f t="shared" si="6"/>
        <v>0.7198</v>
      </c>
      <c r="S41" s="99">
        <f>+DATA_IRPi!F39</f>
        <v>30356143</v>
      </c>
      <c r="T41" s="99">
        <f>+DATA_IRPi!AB39</f>
        <v>33867680</v>
      </c>
      <c r="U41" s="99">
        <f t="shared" si="7"/>
        <v>3511537</v>
      </c>
      <c r="V41" s="100">
        <f t="shared" si="0"/>
        <v>1</v>
      </c>
      <c r="W41" s="102">
        <f>+DATA_REI!C38</f>
        <v>100</v>
      </c>
      <c r="X41" s="102">
        <f>+DATA_REI!D38</f>
        <v>94.05</v>
      </c>
      <c r="Y41" s="102">
        <f>+DATA_REI!E38</f>
        <v>100</v>
      </c>
      <c r="Z41" s="102">
        <f>+DATA_REI!F38</f>
        <v>100</v>
      </c>
      <c r="AA41" s="98">
        <v>4</v>
      </c>
      <c r="AB41" s="100">
        <f t="shared" si="8"/>
        <v>0.98512500000000003</v>
      </c>
    </row>
    <row r="42" spans="1:28" x14ac:dyDescent="0.2">
      <c r="A42" s="98">
        <v>4302</v>
      </c>
      <c r="B42" s="98" t="s">
        <v>370</v>
      </c>
      <c r="C42" s="99">
        <f>+DATA_PREV!C48</f>
        <v>0</v>
      </c>
      <c r="D42" s="99">
        <f>+DATA_PREV!D48</f>
        <v>0</v>
      </c>
      <c r="E42" s="99">
        <f>+DATA_PREV!E48</f>
        <v>0</v>
      </c>
      <c r="F42" s="100">
        <f t="shared" si="1"/>
        <v>1</v>
      </c>
      <c r="G42" s="101">
        <f>+DATA_PTES!O40</f>
        <v>580</v>
      </c>
      <c r="H42" s="101">
        <f>+DATA_PTES!P40</f>
        <v>6</v>
      </c>
      <c r="I42" s="101">
        <f>+DATA_PTES!Q40</f>
        <v>586</v>
      </c>
      <c r="J42" s="100">
        <f t="shared" si="2"/>
        <v>0.98976109215017061</v>
      </c>
      <c r="K42" s="99">
        <f>+DATA_IG!F42</f>
        <v>946060</v>
      </c>
      <c r="L42" s="99">
        <f>+DATA_IG!U42</f>
        <v>2804037</v>
      </c>
      <c r="M42" s="98">
        <f t="shared" si="3"/>
        <v>0.33739212428366672</v>
      </c>
      <c r="N42" s="100">
        <f t="shared" si="4"/>
        <v>4.3051165790321283E-2</v>
      </c>
      <c r="O42" s="98">
        <f>+DATA_CGR!U44</f>
        <v>1400</v>
      </c>
      <c r="P42" s="100">
        <f t="shared" si="5"/>
        <v>1</v>
      </c>
      <c r="Q42" s="98">
        <f>+DATA_TM!C40</f>
        <v>69.260000000000005</v>
      </c>
      <c r="R42" s="100">
        <f t="shared" si="6"/>
        <v>0.6926000000000001</v>
      </c>
      <c r="S42" s="99">
        <f>+DATA_IRPi!F40</f>
        <v>4251184</v>
      </c>
      <c r="T42" s="99">
        <f>+DATA_IRPi!AB40</f>
        <v>6560186</v>
      </c>
      <c r="U42" s="99">
        <f t="shared" si="7"/>
        <v>2309002</v>
      </c>
      <c r="V42" s="100">
        <f t="shared" si="0"/>
        <v>1</v>
      </c>
      <c r="W42" s="102">
        <f>+DATA_REI!C39</f>
        <v>85.19</v>
      </c>
      <c r="X42" s="102">
        <f>+DATA_REI!D39</f>
        <v>99.6</v>
      </c>
      <c r="Y42" s="102">
        <f>+DATA_REI!E39</f>
        <v>100</v>
      </c>
      <c r="Z42" s="102">
        <f>+DATA_REI!F39</f>
        <v>100</v>
      </c>
      <c r="AA42" s="98">
        <v>4</v>
      </c>
      <c r="AB42" s="100">
        <f t="shared" si="8"/>
        <v>0.96197499999999991</v>
      </c>
    </row>
    <row r="43" spans="1:28" x14ac:dyDescent="0.2">
      <c r="A43" s="98">
        <v>4303</v>
      </c>
      <c r="B43" s="98" t="s">
        <v>371</v>
      </c>
      <c r="C43" s="99">
        <f>+DATA_PREV!C49</f>
        <v>0</v>
      </c>
      <c r="D43" s="99">
        <f>+DATA_PREV!D49</f>
        <v>0</v>
      </c>
      <c r="E43" s="99">
        <f>+DATA_PREV!E49</f>
        <v>0</v>
      </c>
      <c r="F43" s="100">
        <f t="shared" si="1"/>
        <v>1</v>
      </c>
      <c r="G43" s="101">
        <f>+DATA_PTES!O41</f>
        <v>1331</v>
      </c>
      <c r="H43" s="101">
        <f>+DATA_PTES!P41</f>
        <v>98</v>
      </c>
      <c r="I43" s="101">
        <f>+DATA_PTES!Q41</f>
        <v>1429</v>
      </c>
      <c r="J43" s="100">
        <f t="shared" si="2"/>
        <v>0.93142057382785159</v>
      </c>
      <c r="K43" s="99">
        <f>+DATA_IG!F43</f>
        <v>1689441</v>
      </c>
      <c r="L43" s="99">
        <f>+DATA_IG!U43</f>
        <v>3791925</v>
      </c>
      <c r="M43" s="98">
        <f t="shared" si="3"/>
        <v>0.44553650190866118</v>
      </c>
      <c r="N43" s="100">
        <f t="shared" si="4"/>
        <v>5.6850366172694095E-2</v>
      </c>
      <c r="O43" s="98">
        <f>+DATA_CGR!U45</f>
        <v>1400</v>
      </c>
      <c r="P43" s="100">
        <f t="shared" si="5"/>
        <v>1</v>
      </c>
      <c r="Q43" s="98">
        <f>+DATA_TM!C41</f>
        <v>78.27</v>
      </c>
      <c r="R43" s="100">
        <f t="shared" si="6"/>
        <v>0.78269999999999995</v>
      </c>
      <c r="S43" s="99">
        <f>+DATA_IRPi!F41</f>
        <v>9987264</v>
      </c>
      <c r="T43" s="99">
        <f>+DATA_IRPi!AB41</f>
        <v>10981651</v>
      </c>
      <c r="U43" s="99">
        <f t="shared" si="7"/>
        <v>994387</v>
      </c>
      <c r="V43" s="100">
        <f t="shared" si="0"/>
        <v>1</v>
      </c>
      <c r="W43" s="102">
        <f>+DATA_REI!C40</f>
        <v>100</v>
      </c>
      <c r="X43" s="102">
        <f>+DATA_REI!D40</f>
        <v>100</v>
      </c>
      <c r="Y43" s="102">
        <f>+DATA_REI!E40</f>
        <v>100</v>
      </c>
      <c r="Z43" s="102">
        <f>+DATA_REI!F40</f>
        <v>100</v>
      </c>
      <c r="AA43" s="98">
        <v>4</v>
      </c>
      <c r="AB43" s="100">
        <f t="shared" si="8"/>
        <v>1</v>
      </c>
    </row>
    <row r="44" spans="1:28" x14ac:dyDescent="0.2">
      <c r="A44" s="98">
        <v>4304</v>
      </c>
      <c r="B44" s="98" t="s">
        <v>372</v>
      </c>
      <c r="C44" s="99">
        <f>+DATA_PREV!C50</f>
        <v>0</v>
      </c>
      <c r="D44" s="99">
        <f>+DATA_PREV!D50</f>
        <v>0</v>
      </c>
      <c r="E44" s="99">
        <f>+DATA_PREV!E50</f>
        <v>0</v>
      </c>
      <c r="F44" s="100">
        <f t="shared" si="1"/>
        <v>1</v>
      </c>
      <c r="G44" s="101">
        <f>+DATA_PTES!O42</f>
        <v>241</v>
      </c>
      <c r="H44" s="101">
        <f>+DATA_PTES!P42</f>
        <v>94</v>
      </c>
      <c r="I44" s="101">
        <f>+DATA_PTES!Q42</f>
        <v>335</v>
      </c>
      <c r="J44" s="100">
        <f t="shared" si="2"/>
        <v>0.71940298507462686</v>
      </c>
      <c r="K44" s="99">
        <f>+DATA_IG!F44</f>
        <v>981051</v>
      </c>
      <c r="L44" s="99">
        <f>+DATA_IG!U44</f>
        <v>1609935</v>
      </c>
      <c r="M44" s="98">
        <f t="shared" si="3"/>
        <v>0.60937304922248414</v>
      </c>
      <c r="N44" s="100">
        <f t="shared" si="4"/>
        <v>7.7755875973483074E-2</v>
      </c>
      <c r="O44" s="98">
        <f>+DATA_CGR!U46</f>
        <v>1400</v>
      </c>
      <c r="P44" s="100">
        <f t="shared" si="5"/>
        <v>1</v>
      </c>
      <c r="Q44" s="98">
        <f>+DATA_TM!C42</f>
        <v>52.91</v>
      </c>
      <c r="R44" s="100">
        <f t="shared" si="6"/>
        <v>0.52910000000000001</v>
      </c>
      <c r="S44" s="99">
        <f>+DATA_IRPi!F42</f>
        <v>4510419</v>
      </c>
      <c r="T44" s="99">
        <f>+DATA_IRPi!AB42</f>
        <v>5580942</v>
      </c>
      <c r="U44" s="99">
        <f t="shared" si="7"/>
        <v>1070523</v>
      </c>
      <c r="V44" s="100">
        <f t="shared" si="0"/>
        <v>1</v>
      </c>
      <c r="W44" s="102">
        <f>+DATA_REI!C41</f>
        <v>88.89</v>
      </c>
      <c r="X44" s="102">
        <f>+DATA_REI!D41</f>
        <v>40.869999999999997</v>
      </c>
      <c r="Y44" s="102">
        <f>+DATA_REI!E41</f>
        <v>58.330000000000005</v>
      </c>
      <c r="Z44" s="102">
        <f>+DATA_REI!F41</f>
        <v>100</v>
      </c>
      <c r="AA44" s="98">
        <v>4</v>
      </c>
      <c r="AB44" s="100">
        <f t="shared" si="8"/>
        <v>0.72022500000000012</v>
      </c>
    </row>
    <row r="45" spans="1:28" x14ac:dyDescent="0.2">
      <c r="A45" s="98">
        <v>4305</v>
      </c>
      <c r="B45" s="98" t="s">
        <v>373</v>
      </c>
      <c r="C45" s="99">
        <f>+DATA_PREV!C51</f>
        <v>0</v>
      </c>
      <c r="D45" s="99">
        <f>+DATA_PREV!D51</f>
        <v>0</v>
      </c>
      <c r="E45" s="99">
        <f>+DATA_PREV!E51</f>
        <v>0</v>
      </c>
      <c r="F45" s="100">
        <f t="shared" si="1"/>
        <v>1</v>
      </c>
      <c r="G45" s="101">
        <f>+DATA_PTES!O43</f>
        <v>241</v>
      </c>
      <c r="H45" s="101">
        <f>+DATA_PTES!P43</f>
        <v>5</v>
      </c>
      <c r="I45" s="101">
        <f>+DATA_PTES!Q43</f>
        <v>246</v>
      </c>
      <c r="J45" s="100">
        <f t="shared" si="2"/>
        <v>0.97967479674796742</v>
      </c>
      <c r="K45" s="99">
        <f>+DATA_IG!F45</f>
        <v>819113</v>
      </c>
      <c r="L45" s="99">
        <f>+DATA_IG!U45</f>
        <v>1738677</v>
      </c>
      <c r="M45" s="98">
        <f t="shared" si="3"/>
        <v>0.47111280588631471</v>
      </c>
      <c r="N45" s="100">
        <f t="shared" si="4"/>
        <v>6.0113897309300772E-2</v>
      </c>
      <c r="O45" s="98">
        <f>+DATA_CGR!U47</f>
        <v>1400</v>
      </c>
      <c r="P45" s="100">
        <f t="shared" si="5"/>
        <v>1</v>
      </c>
      <c r="Q45" s="98">
        <f>+DATA_TM!C43</f>
        <v>76</v>
      </c>
      <c r="R45" s="100">
        <f t="shared" si="6"/>
        <v>0.76</v>
      </c>
      <c r="S45" s="99">
        <f>+DATA_IRPi!F43</f>
        <v>2887286</v>
      </c>
      <c r="T45" s="99">
        <f>+DATA_IRPi!AB43</f>
        <v>3792248</v>
      </c>
      <c r="U45" s="99">
        <f t="shared" si="7"/>
        <v>904962</v>
      </c>
      <c r="V45" s="100">
        <f t="shared" si="0"/>
        <v>1</v>
      </c>
      <c r="W45" s="102">
        <f>+DATA_REI!C42</f>
        <v>100</v>
      </c>
      <c r="X45" s="102">
        <f>+DATA_REI!D42</f>
        <v>100</v>
      </c>
      <c r="Y45" s="102">
        <f>+DATA_REI!E42</f>
        <v>100</v>
      </c>
      <c r="Z45" s="102">
        <f>+DATA_REI!F42</f>
        <v>100</v>
      </c>
      <c r="AA45" s="98">
        <v>4</v>
      </c>
      <c r="AB45" s="100">
        <f t="shared" si="8"/>
        <v>1</v>
      </c>
    </row>
    <row r="46" spans="1:28" x14ac:dyDescent="0.2">
      <c r="A46" s="98">
        <v>5101</v>
      </c>
      <c r="B46" s="98" t="s">
        <v>375</v>
      </c>
      <c r="C46" s="99">
        <f>+DATA_PREV!C52</f>
        <v>0</v>
      </c>
      <c r="D46" s="99">
        <f>+DATA_PREV!D52</f>
        <v>4781135965</v>
      </c>
      <c r="E46" s="99">
        <f>+DATA_PREV!E52</f>
        <v>4781135965</v>
      </c>
      <c r="F46" s="100">
        <f t="shared" si="1"/>
        <v>0</v>
      </c>
      <c r="G46" s="101">
        <f>+DATA_PTES!O44</f>
        <v>8641</v>
      </c>
      <c r="H46" s="101">
        <f>+DATA_PTES!P44</f>
        <v>914</v>
      </c>
      <c r="I46" s="101">
        <f>+DATA_PTES!Q44</f>
        <v>9555</v>
      </c>
      <c r="J46" s="100">
        <f t="shared" si="2"/>
        <v>0.90434327577184725</v>
      </c>
      <c r="K46" s="99">
        <f>+DATA_IG!F46</f>
        <v>29714309</v>
      </c>
      <c r="L46" s="99">
        <f>+DATA_IG!U46</f>
        <v>31826733</v>
      </c>
      <c r="M46" s="98">
        <f t="shared" si="3"/>
        <v>0.93362736916792555</v>
      </c>
      <c r="N46" s="100">
        <f t="shared" si="4"/>
        <v>0.11913066062750313</v>
      </c>
      <c r="O46" s="98">
        <f>+DATA_CGR!U48</f>
        <v>1400</v>
      </c>
      <c r="P46" s="100">
        <f t="shared" si="5"/>
        <v>1</v>
      </c>
      <c r="Q46" s="98">
        <f>+DATA_TM!C44</f>
        <v>90.26</v>
      </c>
      <c r="R46" s="100">
        <f t="shared" si="6"/>
        <v>0.90260000000000007</v>
      </c>
      <c r="S46" s="99">
        <f>+DATA_IRPi!F44</f>
        <v>74747635</v>
      </c>
      <c r="T46" s="99">
        <f>+DATA_IRPi!AB44</f>
        <v>81373333</v>
      </c>
      <c r="U46" s="99">
        <f t="shared" si="7"/>
        <v>6625698</v>
      </c>
      <c r="V46" s="100">
        <f t="shared" si="0"/>
        <v>1</v>
      </c>
      <c r="W46" s="102">
        <f>+DATA_REI!C43</f>
        <v>100</v>
      </c>
      <c r="X46" s="102">
        <f>+DATA_REI!D43</f>
        <v>100</v>
      </c>
      <c r="Y46" s="102">
        <f>+DATA_REI!E43</f>
        <v>100</v>
      </c>
      <c r="Z46" s="102">
        <f>+DATA_REI!F43</f>
        <v>100</v>
      </c>
      <c r="AA46" s="98">
        <v>4</v>
      </c>
      <c r="AB46" s="100">
        <f t="shared" si="8"/>
        <v>1</v>
      </c>
    </row>
    <row r="47" spans="1:28" x14ac:dyDescent="0.2">
      <c r="A47" s="98">
        <v>5102</v>
      </c>
      <c r="B47" s="98" t="s">
        <v>376</v>
      </c>
      <c r="C47" s="99">
        <f>+DATA_PREV!C53</f>
        <v>0</v>
      </c>
      <c r="D47" s="99">
        <f>+DATA_PREV!D53</f>
        <v>0</v>
      </c>
      <c r="E47" s="99">
        <f>+DATA_PREV!E53</f>
        <v>0</v>
      </c>
      <c r="F47" s="100">
        <f t="shared" si="1"/>
        <v>1</v>
      </c>
      <c r="G47" s="101">
        <f>+DATA_PTES!O45</f>
        <v>3713</v>
      </c>
      <c r="H47" s="101">
        <f>+DATA_PTES!P45</f>
        <v>946</v>
      </c>
      <c r="I47" s="101">
        <f>+DATA_PTES!Q45</f>
        <v>4659</v>
      </c>
      <c r="J47" s="100">
        <f t="shared" si="2"/>
        <v>0.79695213565142731</v>
      </c>
      <c r="K47" s="99">
        <f>+DATA_IG!F47</f>
        <v>9494693</v>
      </c>
      <c r="L47" s="99">
        <f>+DATA_IG!U47</f>
        <v>5487604</v>
      </c>
      <c r="M47" s="98">
        <f t="shared" si="3"/>
        <v>1.7302073910581011</v>
      </c>
      <c r="N47" s="100">
        <f t="shared" si="4"/>
        <v>0.2207741078788647</v>
      </c>
      <c r="O47" s="98">
        <f>+DATA_CGR!U49</f>
        <v>1400</v>
      </c>
      <c r="P47" s="100">
        <f t="shared" si="5"/>
        <v>1</v>
      </c>
      <c r="Q47" s="98">
        <f>+DATA_TM!C45</f>
        <v>87.4</v>
      </c>
      <c r="R47" s="100">
        <f t="shared" si="6"/>
        <v>0.87400000000000011</v>
      </c>
      <c r="S47" s="99">
        <f>+DATA_IRPi!F45</f>
        <v>15798710</v>
      </c>
      <c r="T47" s="99">
        <f>+DATA_IRPi!AB45</f>
        <v>15475005</v>
      </c>
      <c r="U47" s="99">
        <f t="shared" si="7"/>
        <v>-323705</v>
      </c>
      <c r="V47" s="100">
        <f t="shared" si="0"/>
        <v>0.99738529994068026</v>
      </c>
      <c r="W47" s="102">
        <f>+DATA_REI!C44</f>
        <v>100</v>
      </c>
      <c r="X47" s="102">
        <f>+DATA_REI!D44</f>
        <v>100</v>
      </c>
      <c r="Y47" s="102">
        <f>+DATA_REI!E44</f>
        <v>100</v>
      </c>
      <c r="Z47" s="102">
        <f>+DATA_REI!F44</f>
        <v>100</v>
      </c>
      <c r="AA47" s="98">
        <v>4</v>
      </c>
      <c r="AB47" s="100">
        <f t="shared" si="8"/>
        <v>1</v>
      </c>
    </row>
    <row r="48" spans="1:28" x14ac:dyDescent="0.2">
      <c r="A48" s="98">
        <v>5103</v>
      </c>
      <c r="B48" s="98" t="s">
        <v>377</v>
      </c>
      <c r="C48" s="99">
        <f>+DATA_PREV!C54</f>
        <v>0</v>
      </c>
      <c r="D48" s="99">
        <f>+DATA_PREV!D54</f>
        <v>0</v>
      </c>
      <c r="E48" s="99">
        <f>+DATA_PREV!E54</f>
        <v>0</v>
      </c>
      <c r="F48" s="100">
        <f t="shared" si="1"/>
        <v>1</v>
      </c>
      <c r="G48" s="101">
        <f>+DATA_PTES!O46</f>
        <v>3467</v>
      </c>
      <c r="H48" s="101">
        <f>+DATA_PTES!P46</f>
        <v>1572</v>
      </c>
      <c r="I48" s="101">
        <f>+DATA_PTES!Q46</f>
        <v>5039</v>
      </c>
      <c r="J48" s="100">
        <f t="shared" si="2"/>
        <v>0.68803333994840243</v>
      </c>
      <c r="K48" s="99">
        <f>+DATA_IG!F48</f>
        <v>9042052</v>
      </c>
      <c r="L48" s="99">
        <f>+DATA_IG!U48</f>
        <v>7014502</v>
      </c>
      <c r="M48" s="98">
        <f t="shared" si="3"/>
        <v>1.2890511685647819</v>
      </c>
      <c r="N48" s="100">
        <f t="shared" si="4"/>
        <v>0.16448266446027518</v>
      </c>
      <c r="O48" s="98">
        <f>+DATA_CGR!U50</f>
        <v>1400</v>
      </c>
      <c r="P48" s="100">
        <f t="shared" si="5"/>
        <v>1</v>
      </c>
      <c r="Q48" s="98">
        <f>+DATA_TM!C46</f>
        <v>92.45</v>
      </c>
      <c r="R48" s="100">
        <f t="shared" si="6"/>
        <v>0.92449999999999999</v>
      </c>
      <c r="S48" s="99">
        <f>+DATA_IRPi!F46</f>
        <v>21050232</v>
      </c>
      <c r="T48" s="99">
        <f>+DATA_IRPi!AB46</f>
        <v>21013935</v>
      </c>
      <c r="U48" s="99">
        <f t="shared" si="7"/>
        <v>-36297</v>
      </c>
      <c r="V48" s="100">
        <f t="shared" si="0"/>
        <v>0.99970681401877282</v>
      </c>
      <c r="W48" s="102">
        <f>+DATA_REI!C45</f>
        <v>100</v>
      </c>
      <c r="X48" s="102">
        <f>+DATA_REI!D45</f>
        <v>100</v>
      </c>
      <c r="Y48" s="102">
        <f>+DATA_REI!E45</f>
        <v>100</v>
      </c>
      <c r="Z48" s="102">
        <f>+DATA_REI!F45</f>
        <v>100</v>
      </c>
      <c r="AA48" s="98">
        <v>4</v>
      </c>
      <c r="AB48" s="100">
        <f t="shared" si="8"/>
        <v>1</v>
      </c>
    </row>
    <row r="49" spans="1:28" x14ac:dyDescent="0.2">
      <c r="A49" s="98">
        <v>5104</v>
      </c>
      <c r="B49" s="98" t="s">
        <v>378</v>
      </c>
      <c r="C49" s="99">
        <f>+DATA_PREV!C55</f>
        <v>0</v>
      </c>
      <c r="D49" s="99">
        <f>+DATA_PREV!D55</f>
        <v>0</v>
      </c>
      <c r="E49" s="99">
        <f>+DATA_PREV!E55</f>
        <v>0</v>
      </c>
      <c r="F49" s="100">
        <f t="shared" si="1"/>
        <v>1</v>
      </c>
      <c r="G49" s="101">
        <f>+DATA_PTES!O47</f>
        <v>115</v>
      </c>
      <c r="H49" s="101">
        <f>+DATA_PTES!P47</f>
        <v>4</v>
      </c>
      <c r="I49" s="101">
        <f>+DATA_PTES!Q47</f>
        <v>119</v>
      </c>
      <c r="J49" s="100">
        <f t="shared" si="2"/>
        <v>0.96638655462184875</v>
      </c>
      <c r="K49" s="99">
        <f>+DATA_IG!F49</f>
        <v>423639</v>
      </c>
      <c r="L49" s="99">
        <f>+DATA_IG!U49</f>
        <v>1600034</v>
      </c>
      <c r="M49" s="98">
        <f t="shared" si="3"/>
        <v>0.26476874866409089</v>
      </c>
      <c r="N49" s="100">
        <f t="shared" si="4"/>
        <v>3.3784437971202209E-2</v>
      </c>
      <c r="O49" s="98">
        <f>+DATA_CGR!U51</f>
        <v>1400</v>
      </c>
      <c r="P49" s="100">
        <f t="shared" si="5"/>
        <v>1</v>
      </c>
      <c r="Q49" s="98">
        <f>+DATA_TM!C47</f>
        <v>56.73</v>
      </c>
      <c r="R49" s="100">
        <f t="shared" si="6"/>
        <v>0.56729999999999992</v>
      </c>
      <c r="S49" s="99">
        <f>+DATA_IRPi!F47</f>
        <v>2360300</v>
      </c>
      <c r="T49" s="99">
        <f>+DATA_IRPi!AB47</f>
        <v>2673450</v>
      </c>
      <c r="U49" s="99">
        <f t="shared" si="7"/>
        <v>313150</v>
      </c>
      <c r="V49" s="100">
        <f t="shared" si="0"/>
        <v>1</v>
      </c>
      <c r="W49" s="102">
        <f>+DATA_REI!C46</f>
        <v>100</v>
      </c>
      <c r="X49" s="102">
        <f>+DATA_REI!D46</f>
        <v>100</v>
      </c>
      <c r="Y49" s="102">
        <f>+DATA_REI!E46</f>
        <v>100</v>
      </c>
      <c r="Z49" s="102">
        <f>+DATA_REI!F46</f>
        <v>100</v>
      </c>
      <c r="AA49" s="98">
        <v>4</v>
      </c>
      <c r="AB49" s="100">
        <f t="shared" si="8"/>
        <v>1</v>
      </c>
    </row>
    <row r="50" spans="1:28" x14ac:dyDescent="0.2">
      <c r="A50" s="98">
        <v>5105</v>
      </c>
      <c r="B50" s="98" t="s">
        <v>379</v>
      </c>
      <c r="C50" s="99">
        <f>+DATA_PREV!C56</f>
        <v>0</v>
      </c>
      <c r="D50" s="99">
        <f>+DATA_PREV!D56</f>
        <v>0</v>
      </c>
      <c r="E50" s="99">
        <f>+DATA_PREV!E56</f>
        <v>0</v>
      </c>
      <c r="F50" s="100">
        <f t="shared" si="1"/>
        <v>1</v>
      </c>
      <c r="G50" s="101">
        <f>+DATA_PTES!O48</f>
        <v>984</v>
      </c>
      <c r="H50" s="101">
        <f>+DATA_PTES!P48</f>
        <v>165</v>
      </c>
      <c r="I50" s="101">
        <f>+DATA_PTES!Q48</f>
        <v>1149</v>
      </c>
      <c r="J50" s="100">
        <f t="shared" si="2"/>
        <v>0.85639686684073102</v>
      </c>
      <c r="K50" s="99">
        <f>+DATA_IG!F50</f>
        <v>6908478</v>
      </c>
      <c r="L50" s="99">
        <f>+DATA_IG!U50</f>
        <v>6165343</v>
      </c>
      <c r="M50" s="98">
        <f t="shared" si="3"/>
        <v>1.1205342508924483</v>
      </c>
      <c r="N50" s="100">
        <f t="shared" si="4"/>
        <v>0.14297994036264344</v>
      </c>
      <c r="O50" s="98">
        <f>+DATA_CGR!U52</f>
        <v>1400</v>
      </c>
      <c r="P50" s="100">
        <f t="shared" si="5"/>
        <v>1</v>
      </c>
      <c r="Q50" s="98">
        <f>+DATA_TM!C48</f>
        <v>64.05</v>
      </c>
      <c r="R50" s="100">
        <f t="shared" si="6"/>
        <v>0.64049999999999996</v>
      </c>
      <c r="S50" s="99">
        <f>+DATA_IRPi!F48</f>
        <v>12769439</v>
      </c>
      <c r="T50" s="99">
        <f>+DATA_IRPi!AB48</f>
        <v>15494857</v>
      </c>
      <c r="U50" s="99">
        <f t="shared" si="7"/>
        <v>2725418</v>
      </c>
      <c r="V50" s="100">
        <f t="shared" si="0"/>
        <v>1</v>
      </c>
      <c r="W50" s="102">
        <f>+DATA_REI!C47</f>
        <v>100</v>
      </c>
      <c r="X50" s="102">
        <f>+DATA_REI!D47</f>
        <v>100</v>
      </c>
      <c r="Y50" s="102">
        <f>+DATA_REI!E47</f>
        <v>100</v>
      </c>
      <c r="Z50" s="102">
        <f>+DATA_REI!F47</f>
        <v>100</v>
      </c>
      <c r="AA50" s="98">
        <v>4</v>
      </c>
      <c r="AB50" s="100">
        <f t="shared" si="8"/>
        <v>1</v>
      </c>
    </row>
    <row r="51" spans="1:28" x14ac:dyDescent="0.2">
      <c r="A51" s="98">
        <v>5107</v>
      </c>
      <c r="B51" s="98" t="s">
        <v>380</v>
      </c>
      <c r="C51" s="99">
        <f>+DATA_PREV!C57</f>
        <v>0</v>
      </c>
      <c r="D51" s="99">
        <f>+DATA_PREV!D57</f>
        <v>0</v>
      </c>
      <c r="E51" s="99">
        <f>+DATA_PREV!E57</f>
        <v>0</v>
      </c>
      <c r="F51" s="100">
        <f t="shared" si="1"/>
        <v>1</v>
      </c>
      <c r="G51" s="101">
        <f>+DATA_PTES!O49</f>
        <v>1399</v>
      </c>
      <c r="H51" s="101">
        <f>+DATA_PTES!P49</f>
        <v>851</v>
      </c>
      <c r="I51" s="101">
        <f>+DATA_PTES!Q49</f>
        <v>2250</v>
      </c>
      <c r="J51" s="100">
        <f t="shared" si="2"/>
        <v>0.62177777777777776</v>
      </c>
      <c r="K51" s="99">
        <f>+DATA_IG!F51</f>
        <v>3603143</v>
      </c>
      <c r="L51" s="99">
        <f>+DATA_IG!U51</f>
        <v>9372518</v>
      </c>
      <c r="M51" s="98">
        <f t="shared" si="3"/>
        <v>0.384437031756034</v>
      </c>
      <c r="N51" s="100">
        <f t="shared" si="4"/>
        <v>4.9054086325242781E-2</v>
      </c>
      <c r="O51" s="98">
        <f>+DATA_CGR!U53</f>
        <v>1400</v>
      </c>
      <c r="P51" s="100">
        <f t="shared" si="5"/>
        <v>1</v>
      </c>
      <c r="Q51" s="98">
        <f>+DATA_TM!C49</f>
        <v>87.13</v>
      </c>
      <c r="R51" s="100">
        <f t="shared" si="6"/>
        <v>0.87129999999999996</v>
      </c>
      <c r="S51" s="99">
        <f>+DATA_IRPi!F49</f>
        <v>20737000</v>
      </c>
      <c r="T51" s="99">
        <f>+DATA_IRPi!AB49</f>
        <v>23877714</v>
      </c>
      <c r="U51" s="99">
        <f t="shared" si="7"/>
        <v>3140714</v>
      </c>
      <c r="V51" s="100">
        <f t="shared" si="0"/>
        <v>1</v>
      </c>
      <c r="W51" s="102">
        <f>+DATA_REI!C48</f>
        <v>100</v>
      </c>
      <c r="X51" s="102">
        <f>+DATA_REI!D48</f>
        <v>100</v>
      </c>
      <c r="Y51" s="102">
        <f>+DATA_REI!E48</f>
        <v>100</v>
      </c>
      <c r="Z51" s="102">
        <f>+DATA_REI!F48</f>
        <v>100</v>
      </c>
      <c r="AA51" s="98">
        <v>4</v>
      </c>
      <c r="AB51" s="100">
        <f t="shared" si="8"/>
        <v>1</v>
      </c>
    </row>
    <row r="52" spans="1:28" x14ac:dyDescent="0.2">
      <c r="A52" s="98">
        <v>5109</v>
      </c>
      <c r="B52" s="98" t="s">
        <v>381</v>
      </c>
      <c r="C52" s="99">
        <f>+DATA_PREV!C58</f>
        <v>0</v>
      </c>
      <c r="D52" s="99">
        <f>+DATA_PREV!D58</f>
        <v>248722339</v>
      </c>
      <c r="E52" s="99">
        <f>+DATA_PREV!E58</f>
        <v>248722339</v>
      </c>
      <c r="F52" s="100">
        <f t="shared" si="1"/>
        <v>0</v>
      </c>
      <c r="G52" s="101">
        <f>+DATA_PTES!O50</f>
        <v>17101</v>
      </c>
      <c r="H52" s="101">
        <f>+DATA_PTES!P50</f>
        <v>6015</v>
      </c>
      <c r="I52" s="101">
        <f>+DATA_PTES!Q50</f>
        <v>23116</v>
      </c>
      <c r="J52" s="100">
        <f t="shared" si="2"/>
        <v>0.73979062121474304</v>
      </c>
      <c r="K52" s="99">
        <f>+DATA_IG!F52</f>
        <v>50165055</v>
      </c>
      <c r="L52" s="99">
        <f>+DATA_IG!U52</f>
        <v>47505028</v>
      </c>
      <c r="M52" s="98">
        <f t="shared" si="3"/>
        <v>1.0559946412409229</v>
      </c>
      <c r="N52" s="100">
        <f t="shared" si="4"/>
        <v>0.1347446994214104</v>
      </c>
      <c r="O52" s="98">
        <f>+DATA_CGR!U54</f>
        <v>1400</v>
      </c>
      <c r="P52" s="100">
        <f t="shared" si="5"/>
        <v>1</v>
      </c>
      <c r="Q52" s="98">
        <f>+DATA_TM!C50</f>
        <v>85.49</v>
      </c>
      <c r="R52" s="100">
        <f t="shared" si="6"/>
        <v>0.85489999999999999</v>
      </c>
      <c r="S52" s="99">
        <f>+DATA_IRPi!F50</f>
        <v>94225924</v>
      </c>
      <c r="T52" s="99">
        <f>+DATA_IRPi!AB50</f>
        <v>114728516</v>
      </c>
      <c r="U52" s="99">
        <f t="shared" si="7"/>
        <v>20502592</v>
      </c>
      <c r="V52" s="100">
        <f t="shared" si="0"/>
        <v>1</v>
      </c>
      <c r="W52" s="102">
        <f>+DATA_REI!C49</f>
        <v>100</v>
      </c>
      <c r="X52" s="102">
        <f>+DATA_REI!D49</f>
        <v>100</v>
      </c>
      <c r="Y52" s="102">
        <f>+DATA_REI!E49</f>
        <v>100</v>
      </c>
      <c r="Z52" s="102">
        <f>+DATA_REI!F49</f>
        <v>100</v>
      </c>
      <c r="AA52" s="98">
        <v>4</v>
      </c>
      <c r="AB52" s="100">
        <f t="shared" si="8"/>
        <v>1</v>
      </c>
    </row>
    <row r="53" spans="1:28" x14ac:dyDescent="0.2">
      <c r="A53" s="98">
        <v>5201</v>
      </c>
      <c r="B53" s="98" t="s">
        <v>382</v>
      </c>
      <c r="C53" s="99">
        <f>+DATA_PREV!C59</f>
        <v>0</v>
      </c>
      <c r="D53" s="99">
        <f>+DATA_PREV!D59</f>
        <v>0</v>
      </c>
      <c r="E53" s="99">
        <f>+DATA_PREV!E59</f>
        <v>0</v>
      </c>
      <c r="F53" s="100">
        <f t="shared" si="1"/>
        <v>1</v>
      </c>
      <c r="G53" s="101">
        <f>+DATA_PTES!O51</f>
        <v>0</v>
      </c>
      <c r="H53" s="101">
        <f>+DATA_PTES!P51</f>
        <v>0</v>
      </c>
      <c r="I53" s="101">
        <f>+DATA_PTES!Q51</f>
        <v>0</v>
      </c>
      <c r="J53" s="100">
        <f t="shared" si="2"/>
        <v>0</v>
      </c>
      <c r="K53" s="99">
        <f>+DATA_IG!F53</f>
        <v>295504</v>
      </c>
      <c r="L53" s="99">
        <f>+DATA_IG!U53</f>
        <v>8136111</v>
      </c>
      <c r="M53" s="98">
        <f t="shared" si="3"/>
        <v>3.6320055122158489E-2</v>
      </c>
      <c r="N53" s="100">
        <f t="shared" si="4"/>
        <v>4.6344315769001731E-3</v>
      </c>
      <c r="O53" s="98">
        <f>+DATA_CGR!U55</f>
        <v>1400</v>
      </c>
      <c r="P53" s="100">
        <f t="shared" si="5"/>
        <v>1</v>
      </c>
      <c r="Q53" s="98">
        <f>+DATA_TM!C51</f>
        <v>87.38</v>
      </c>
      <c r="R53" s="100">
        <f t="shared" si="6"/>
        <v>0.87379999999999991</v>
      </c>
      <c r="S53" s="99">
        <f>+DATA_IRPi!F51</f>
        <v>24474700</v>
      </c>
      <c r="T53" s="99">
        <f>+DATA_IRPi!AB51</f>
        <v>25515989</v>
      </c>
      <c r="U53" s="99">
        <f t="shared" si="7"/>
        <v>1041289</v>
      </c>
      <c r="V53" s="100">
        <f t="shared" si="0"/>
        <v>1</v>
      </c>
      <c r="W53" s="102">
        <f>+DATA_REI!C50</f>
        <v>100</v>
      </c>
      <c r="X53" s="102">
        <f>+DATA_REI!D50</f>
        <v>93.65</v>
      </c>
      <c r="Y53" s="102">
        <f>+DATA_REI!E50</f>
        <v>100</v>
      </c>
      <c r="Z53" s="102">
        <f>+DATA_REI!F50</f>
        <v>100</v>
      </c>
      <c r="AA53" s="98">
        <v>4</v>
      </c>
      <c r="AB53" s="100">
        <f t="shared" si="8"/>
        <v>0.98412499999999992</v>
      </c>
    </row>
    <row r="54" spans="1:28" x14ac:dyDescent="0.2">
      <c r="A54" s="98">
        <v>5301</v>
      </c>
      <c r="B54" s="98" t="s">
        <v>383</v>
      </c>
      <c r="C54" s="99">
        <f>+DATA_PREV!C60</f>
        <v>0</v>
      </c>
      <c r="D54" s="99">
        <f>+DATA_PREV!D60</f>
        <v>0</v>
      </c>
      <c r="E54" s="99">
        <f>+DATA_PREV!E60</f>
        <v>0</v>
      </c>
      <c r="F54" s="100">
        <f t="shared" si="1"/>
        <v>1</v>
      </c>
      <c r="G54" s="101">
        <f>+DATA_PTES!O52</f>
        <v>2504</v>
      </c>
      <c r="H54" s="101">
        <f>+DATA_PTES!P52</f>
        <v>1071</v>
      </c>
      <c r="I54" s="101">
        <f>+DATA_PTES!Q52</f>
        <v>3575</v>
      </c>
      <c r="J54" s="100">
        <f t="shared" si="2"/>
        <v>0.70041958041958041</v>
      </c>
      <c r="K54" s="99">
        <f>+DATA_IG!F54</f>
        <v>6443446</v>
      </c>
      <c r="L54" s="99">
        <f>+DATA_IG!U54</f>
        <v>8218864</v>
      </c>
      <c r="M54" s="98">
        <f t="shared" si="3"/>
        <v>0.78398255525337812</v>
      </c>
      <c r="N54" s="100">
        <f t="shared" si="4"/>
        <v>0.10003601309482853</v>
      </c>
      <c r="O54" s="98">
        <f>+DATA_CGR!U56</f>
        <v>1400</v>
      </c>
      <c r="P54" s="100">
        <f t="shared" si="5"/>
        <v>1</v>
      </c>
      <c r="Q54" s="98">
        <f>+DATA_TM!C52</f>
        <v>90.47</v>
      </c>
      <c r="R54" s="100">
        <f t="shared" si="6"/>
        <v>0.90469999999999995</v>
      </c>
      <c r="S54" s="99">
        <f>+DATA_IRPi!F52</f>
        <v>18426840</v>
      </c>
      <c r="T54" s="99">
        <f>+DATA_IRPi!AB52</f>
        <v>19833675</v>
      </c>
      <c r="U54" s="99">
        <f t="shared" si="7"/>
        <v>1406835</v>
      </c>
      <c r="V54" s="100">
        <f t="shared" si="0"/>
        <v>1</v>
      </c>
      <c r="W54" s="102">
        <f>+DATA_REI!C51</f>
        <v>100</v>
      </c>
      <c r="X54" s="102">
        <f>+DATA_REI!D51</f>
        <v>100</v>
      </c>
      <c r="Y54" s="102">
        <f>+DATA_REI!E51</f>
        <v>100</v>
      </c>
      <c r="Z54" s="102">
        <f>+DATA_REI!F51</f>
        <v>100</v>
      </c>
      <c r="AA54" s="98">
        <v>4</v>
      </c>
      <c r="AB54" s="100">
        <f t="shared" si="8"/>
        <v>1</v>
      </c>
    </row>
    <row r="55" spans="1:28" x14ac:dyDescent="0.2">
      <c r="A55" s="98">
        <v>5302</v>
      </c>
      <c r="B55" s="98" t="s">
        <v>384</v>
      </c>
      <c r="C55" s="99">
        <f>+DATA_PREV!C61</f>
        <v>0</v>
      </c>
      <c r="D55" s="99">
        <f>+DATA_PREV!D61</f>
        <v>0</v>
      </c>
      <c r="E55" s="99">
        <f>+DATA_PREV!E61</f>
        <v>0</v>
      </c>
      <c r="F55" s="100">
        <f t="shared" si="1"/>
        <v>1</v>
      </c>
      <c r="G55" s="101">
        <f>+DATA_PTES!O53</f>
        <v>209</v>
      </c>
      <c r="H55" s="101">
        <f>+DATA_PTES!P53</f>
        <v>45</v>
      </c>
      <c r="I55" s="101">
        <f>+DATA_PTES!Q53</f>
        <v>254</v>
      </c>
      <c r="J55" s="100">
        <f t="shared" si="2"/>
        <v>0.82283464566929132</v>
      </c>
      <c r="K55" s="99">
        <f>+DATA_IG!F55</f>
        <v>6026705</v>
      </c>
      <c r="L55" s="99">
        <f>+DATA_IG!U55</f>
        <v>3628748</v>
      </c>
      <c r="M55" s="98">
        <f t="shared" si="3"/>
        <v>1.6608221347969052</v>
      </c>
      <c r="N55" s="100">
        <f t="shared" si="4"/>
        <v>0.21192056342507296</v>
      </c>
      <c r="O55" s="98">
        <f>+DATA_CGR!U57</f>
        <v>1400</v>
      </c>
      <c r="P55" s="100">
        <f t="shared" si="5"/>
        <v>1</v>
      </c>
      <c r="Q55" s="98">
        <f>+DATA_TM!C53</f>
        <v>88.33</v>
      </c>
      <c r="R55" s="100">
        <f t="shared" si="6"/>
        <v>0.88329999999999997</v>
      </c>
      <c r="S55" s="99">
        <f>+DATA_IRPi!F53</f>
        <v>13014227</v>
      </c>
      <c r="T55" s="99">
        <f>+DATA_IRPi!AB53</f>
        <v>10148335</v>
      </c>
      <c r="U55" s="99">
        <f t="shared" si="7"/>
        <v>-2865892</v>
      </c>
      <c r="V55" s="100">
        <f t="shared" si="0"/>
        <v>0.97685099710414125</v>
      </c>
      <c r="W55" s="102">
        <f>+DATA_REI!C52</f>
        <v>100</v>
      </c>
      <c r="X55" s="102">
        <f>+DATA_REI!D52</f>
        <v>80.95</v>
      </c>
      <c r="Y55" s="102">
        <f>+DATA_REI!E52</f>
        <v>100</v>
      </c>
      <c r="Z55" s="102">
        <f>+DATA_REI!F52</f>
        <v>100</v>
      </c>
      <c r="AA55" s="98">
        <v>4</v>
      </c>
      <c r="AB55" s="100">
        <f t="shared" si="8"/>
        <v>0.95237499999999997</v>
      </c>
    </row>
    <row r="56" spans="1:28" x14ac:dyDescent="0.2">
      <c r="A56" s="98">
        <v>5303</v>
      </c>
      <c r="B56" s="98" t="s">
        <v>385</v>
      </c>
      <c r="C56" s="99">
        <f>+DATA_PREV!C62</f>
        <v>0</v>
      </c>
      <c r="D56" s="99">
        <f>+DATA_PREV!D62</f>
        <v>0</v>
      </c>
      <c r="E56" s="99">
        <f>+DATA_PREV!E62</f>
        <v>0</v>
      </c>
      <c r="F56" s="100">
        <f t="shared" si="1"/>
        <v>1</v>
      </c>
      <c r="G56" s="101">
        <f>+DATA_PTES!O54</f>
        <v>0</v>
      </c>
      <c r="H56" s="101">
        <f>+DATA_PTES!P54</f>
        <v>0</v>
      </c>
      <c r="I56" s="101">
        <f>+DATA_PTES!Q54</f>
        <v>0</v>
      </c>
      <c r="J56" s="100">
        <f t="shared" si="2"/>
        <v>0</v>
      </c>
      <c r="K56" s="99">
        <f>+DATA_IG!F56</f>
        <v>1496953</v>
      </c>
      <c r="L56" s="99">
        <f>+DATA_IG!U56</f>
        <v>3566481</v>
      </c>
      <c r="M56" s="98">
        <f t="shared" si="3"/>
        <v>0.41972829800579337</v>
      </c>
      <c r="N56" s="100">
        <f t="shared" si="4"/>
        <v>5.3557244653240278E-2</v>
      </c>
      <c r="O56" s="98">
        <f>+DATA_CGR!U58</f>
        <v>1400</v>
      </c>
      <c r="P56" s="100">
        <f t="shared" si="5"/>
        <v>1</v>
      </c>
      <c r="Q56" s="98">
        <f>+DATA_TM!C54</f>
        <v>54.13</v>
      </c>
      <c r="R56" s="100">
        <f t="shared" si="6"/>
        <v>0.5413</v>
      </c>
      <c r="S56" s="99">
        <f>+DATA_IRPi!F54</f>
        <v>4043093</v>
      </c>
      <c r="T56" s="99">
        <f>+DATA_IRPi!AB54</f>
        <v>5814970</v>
      </c>
      <c r="U56" s="99">
        <f t="shared" si="7"/>
        <v>1771877</v>
      </c>
      <c r="V56" s="100">
        <f t="shared" si="0"/>
        <v>1</v>
      </c>
      <c r="W56" s="102">
        <f>+DATA_REI!C53</f>
        <v>77.78</v>
      </c>
      <c r="X56" s="102">
        <f>+DATA_REI!D53</f>
        <v>57.14</v>
      </c>
      <c r="Y56" s="102">
        <f>+DATA_REI!E53</f>
        <v>100</v>
      </c>
      <c r="Z56" s="102">
        <f>+DATA_REI!F53</f>
        <v>100</v>
      </c>
      <c r="AA56" s="98">
        <v>4</v>
      </c>
      <c r="AB56" s="100">
        <f t="shared" si="8"/>
        <v>0.83730000000000004</v>
      </c>
    </row>
    <row r="57" spans="1:28" x14ac:dyDescent="0.2">
      <c r="A57" s="98">
        <v>5304</v>
      </c>
      <c r="B57" s="98" t="s">
        <v>386</v>
      </c>
      <c r="C57" s="99">
        <f>+DATA_PREV!C63</f>
        <v>0</v>
      </c>
      <c r="D57" s="99">
        <f>+DATA_PREV!D63</f>
        <v>0</v>
      </c>
      <c r="E57" s="99">
        <f>+DATA_PREV!E63</f>
        <v>0</v>
      </c>
      <c r="F57" s="100">
        <f t="shared" si="1"/>
        <v>1</v>
      </c>
      <c r="G57" s="101">
        <f>+DATA_PTES!O55</f>
        <v>706</v>
      </c>
      <c r="H57" s="101">
        <f>+DATA_PTES!P55</f>
        <v>125</v>
      </c>
      <c r="I57" s="101">
        <f>+DATA_PTES!Q55</f>
        <v>831</v>
      </c>
      <c r="J57" s="100">
        <f t="shared" si="2"/>
        <v>0.84957882069795432</v>
      </c>
      <c r="K57" s="99">
        <f>+DATA_IG!F57</f>
        <v>2053435</v>
      </c>
      <c r="L57" s="99">
        <f>+DATA_IG!U57</f>
        <v>3262207</v>
      </c>
      <c r="M57" s="98">
        <f t="shared" si="3"/>
        <v>0.62946189496865157</v>
      </c>
      <c r="N57" s="100">
        <f t="shared" si="4"/>
        <v>8.031920856635448E-2</v>
      </c>
      <c r="O57" s="98">
        <f>+DATA_CGR!U59</f>
        <v>1400</v>
      </c>
      <c r="P57" s="100">
        <f t="shared" si="5"/>
        <v>1</v>
      </c>
      <c r="Q57" s="98">
        <f>+DATA_TM!C55</f>
        <v>96.58</v>
      </c>
      <c r="R57" s="100">
        <f t="shared" si="6"/>
        <v>0.96579999999999999</v>
      </c>
      <c r="S57" s="99">
        <f>+DATA_IRPi!F55</f>
        <v>6678000</v>
      </c>
      <c r="T57" s="99">
        <f>+DATA_IRPi!AB55</f>
        <v>7327563</v>
      </c>
      <c r="U57" s="99">
        <f t="shared" si="7"/>
        <v>649563</v>
      </c>
      <c r="V57" s="100">
        <f t="shared" si="0"/>
        <v>1</v>
      </c>
      <c r="W57" s="102">
        <f>+DATA_REI!C54</f>
        <v>100</v>
      </c>
      <c r="X57" s="102">
        <f>+DATA_REI!D54</f>
        <v>100</v>
      </c>
      <c r="Y57" s="102">
        <f>+DATA_REI!E54</f>
        <v>100</v>
      </c>
      <c r="Z57" s="102">
        <f>+DATA_REI!F54</f>
        <v>100</v>
      </c>
      <c r="AA57" s="98">
        <v>4</v>
      </c>
      <c r="AB57" s="100">
        <f t="shared" si="8"/>
        <v>1</v>
      </c>
    </row>
    <row r="58" spans="1:28" x14ac:dyDescent="0.2">
      <c r="A58" s="98">
        <v>5401</v>
      </c>
      <c r="B58" s="98" t="s">
        <v>387</v>
      </c>
      <c r="C58" s="99">
        <f>+DATA_PREV!C64</f>
        <v>0</v>
      </c>
      <c r="D58" s="99">
        <f>+DATA_PREV!D64</f>
        <v>0</v>
      </c>
      <c r="E58" s="99">
        <f>+DATA_PREV!E64</f>
        <v>0</v>
      </c>
      <c r="F58" s="100">
        <f t="shared" si="1"/>
        <v>1</v>
      </c>
      <c r="G58" s="101">
        <f>+DATA_PTES!O56</f>
        <v>1524</v>
      </c>
      <c r="H58" s="101">
        <f>+DATA_PTES!P56</f>
        <v>545</v>
      </c>
      <c r="I58" s="101">
        <f>+DATA_PTES!Q56</f>
        <v>2069</v>
      </c>
      <c r="J58" s="100">
        <f t="shared" si="2"/>
        <v>0.736587723537941</v>
      </c>
      <c r="K58" s="99">
        <f>+DATA_IG!F58</f>
        <v>3386901</v>
      </c>
      <c r="L58" s="99">
        <f>+DATA_IG!U58</f>
        <v>5190167</v>
      </c>
      <c r="M58" s="98">
        <f t="shared" si="3"/>
        <v>0.65256108329462226</v>
      </c>
      <c r="N58" s="100">
        <f t="shared" si="4"/>
        <v>8.3266660254370545E-2</v>
      </c>
      <c r="O58" s="98">
        <f>+DATA_CGR!U60</f>
        <v>1400</v>
      </c>
      <c r="P58" s="100">
        <f t="shared" si="5"/>
        <v>1</v>
      </c>
      <c r="Q58" s="98">
        <f>+DATA_TM!C56</f>
        <v>51.27</v>
      </c>
      <c r="R58" s="100">
        <f t="shared" si="6"/>
        <v>0.51270000000000004</v>
      </c>
      <c r="S58" s="99">
        <f>+DATA_IRPi!F56</f>
        <v>10853800</v>
      </c>
      <c r="T58" s="99">
        <f>+DATA_IRPi!AB56</f>
        <v>14068020</v>
      </c>
      <c r="U58" s="99">
        <f t="shared" si="7"/>
        <v>3214220</v>
      </c>
      <c r="V58" s="100">
        <f t="shared" si="0"/>
        <v>1</v>
      </c>
      <c r="W58" s="102">
        <f>+DATA_REI!C55</f>
        <v>37.04</v>
      </c>
      <c r="X58" s="102">
        <f>+DATA_REI!D55</f>
        <v>82.54</v>
      </c>
      <c r="Y58" s="102">
        <f>+DATA_REI!E55</f>
        <v>66.67</v>
      </c>
      <c r="Z58" s="102">
        <f>+DATA_REI!F55</f>
        <v>100</v>
      </c>
      <c r="AA58" s="98">
        <v>4</v>
      </c>
      <c r="AB58" s="100">
        <f t="shared" si="8"/>
        <v>0.71562499999999996</v>
      </c>
    </row>
    <row r="59" spans="1:28" x14ac:dyDescent="0.2">
      <c r="A59" s="98">
        <v>5402</v>
      </c>
      <c r="B59" s="98" t="s">
        <v>388</v>
      </c>
      <c r="C59" s="99">
        <f>+DATA_PREV!C65</f>
        <v>0</v>
      </c>
      <c r="D59" s="99">
        <f>+DATA_PREV!D65</f>
        <v>0</v>
      </c>
      <c r="E59" s="99">
        <f>+DATA_PREV!E65</f>
        <v>0</v>
      </c>
      <c r="F59" s="100">
        <f t="shared" si="1"/>
        <v>1</v>
      </c>
      <c r="G59" s="101">
        <f>+DATA_PTES!O57</f>
        <v>1102</v>
      </c>
      <c r="H59" s="101">
        <f>+DATA_PTES!P57</f>
        <v>862</v>
      </c>
      <c r="I59" s="101">
        <f>+DATA_PTES!Q57</f>
        <v>1964</v>
      </c>
      <c r="J59" s="100">
        <f t="shared" si="2"/>
        <v>0.56109979633401219</v>
      </c>
      <c r="K59" s="99">
        <f>+DATA_IG!F59</f>
        <v>1861076</v>
      </c>
      <c r="L59" s="99">
        <f>+DATA_IG!U59</f>
        <v>3079643</v>
      </c>
      <c r="M59" s="98">
        <f t="shared" si="3"/>
        <v>0.60431550020570568</v>
      </c>
      <c r="N59" s="100">
        <f t="shared" si="4"/>
        <v>7.711053375728201E-2</v>
      </c>
      <c r="O59" s="98">
        <f>+DATA_CGR!U61</f>
        <v>1400</v>
      </c>
      <c r="P59" s="100">
        <f t="shared" si="5"/>
        <v>1</v>
      </c>
      <c r="Q59" s="98">
        <f>+DATA_TM!C57</f>
        <v>94.88</v>
      </c>
      <c r="R59" s="100">
        <f t="shared" si="6"/>
        <v>0.94879999999999998</v>
      </c>
      <c r="S59" s="99">
        <f>+DATA_IRPi!F57</f>
        <v>6221400</v>
      </c>
      <c r="T59" s="99">
        <f>+DATA_IRPi!AB57</f>
        <v>7288470</v>
      </c>
      <c r="U59" s="99">
        <f t="shared" si="7"/>
        <v>1067070</v>
      </c>
      <c r="V59" s="100">
        <f t="shared" si="0"/>
        <v>1</v>
      </c>
      <c r="W59" s="102">
        <f>+DATA_REI!C56</f>
        <v>85.19</v>
      </c>
      <c r="X59" s="102">
        <f>+DATA_REI!D56</f>
        <v>84.92</v>
      </c>
      <c r="Y59" s="102">
        <f>+DATA_REI!E56</f>
        <v>100</v>
      </c>
      <c r="Z59" s="102">
        <f>+DATA_REI!F56</f>
        <v>100</v>
      </c>
      <c r="AA59" s="98">
        <v>4</v>
      </c>
      <c r="AB59" s="100">
        <f t="shared" si="8"/>
        <v>0.92527500000000007</v>
      </c>
    </row>
    <row r="60" spans="1:28" x14ac:dyDescent="0.2">
      <c r="A60" s="98">
        <v>5403</v>
      </c>
      <c r="B60" s="98" t="s">
        <v>389</v>
      </c>
      <c r="C60" s="99">
        <f>+DATA_PREV!C66</f>
        <v>0</v>
      </c>
      <c r="D60" s="99">
        <f>+DATA_PREV!D66</f>
        <v>0</v>
      </c>
      <c r="E60" s="99">
        <f>+DATA_PREV!E66</f>
        <v>0</v>
      </c>
      <c r="F60" s="100">
        <f t="shared" si="1"/>
        <v>1</v>
      </c>
      <c r="G60" s="101">
        <f>+DATA_PTES!O58</f>
        <v>479</v>
      </c>
      <c r="H60" s="101">
        <f>+DATA_PTES!P58</f>
        <v>223</v>
      </c>
      <c r="I60" s="101">
        <f>+DATA_PTES!Q58</f>
        <v>702</v>
      </c>
      <c r="J60" s="100">
        <f t="shared" si="2"/>
        <v>0.68233618233618232</v>
      </c>
      <c r="K60" s="99">
        <f>+DATA_IG!F60</f>
        <v>3952129</v>
      </c>
      <c r="L60" s="99">
        <f>+DATA_IG!U60</f>
        <v>2854277</v>
      </c>
      <c r="M60" s="98">
        <f t="shared" si="3"/>
        <v>1.3846340071408627</v>
      </c>
      <c r="N60" s="100">
        <f t="shared" si="4"/>
        <v>0.17667901503895281</v>
      </c>
      <c r="O60" s="98">
        <f>+DATA_CGR!U62</f>
        <v>1400</v>
      </c>
      <c r="P60" s="100">
        <f t="shared" si="5"/>
        <v>1</v>
      </c>
      <c r="Q60" s="98">
        <f>+DATA_TM!C58</f>
        <v>94.76</v>
      </c>
      <c r="R60" s="100">
        <f t="shared" si="6"/>
        <v>0.9476</v>
      </c>
      <c r="S60" s="99">
        <f>+DATA_IRPi!F58</f>
        <v>8199597</v>
      </c>
      <c r="T60" s="99">
        <f>+DATA_IRPi!AB58</f>
        <v>7758216</v>
      </c>
      <c r="U60" s="99">
        <f t="shared" si="7"/>
        <v>-441381</v>
      </c>
      <c r="V60" s="100">
        <f t="shared" si="0"/>
        <v>0.99643478189437107</v>
      </c>
      <c r="W60" s="102">
        <f>+DATA_REI!C57</f>
        <v>100</v>
      </c>
      <c r="X60" s="102">
        <f>+DATA_REI!D57</f>
        <v>100</v>
      </c>
      <c r="Y60" s="102">
        <f>+DATA_REI!E57</f>
        <v>100</v>
      </c>
      <c r="Z60" s="102">
        <f>+DATA_REI!F57</f>
        <v>100</v>
      </c>
      <c r="AA60" s="98">
        <v>4</v>
      </c>
      <c r="AB60" s="100">
        <f t="shared" si="8"/>
        <v>1</v>
      </c>
    </row>
    <row r="61" spans="1:28" x14ac:dyDescent="0.2">
      <c r="A61" s="98">
        <v>5404</v>
      </c>
      <c r="B61" s="98" t="s">
        <v>390</v>
      </c>
      <c r="C61" s="99">
        <f>+DATA_PREV!C67</f>
        <v>0</v>
      </c>
      <c r="D61" s="99">
        <f>+DATA_PREV!D67</f>
        <v>0</v>
      </c>
      <c r="E61" s="99">
        <f>+DATA_PREV!E67</f>
        <v>0</v>
      </c>
      <c r="F61" s="100">
        <f t="shared" si="1"/>
        <v>1</v>
      </c>
      <c r="G61" s="101">
        <f>+DATA_PTES!O59</f>
        <v>263</v>
      </c>
      <c r="H61" s="101">
        <f>+DATA_PTES!P59</f>
        <v>27</v>
      </c>
      <c r="I61" s="101">
        <f>+DATA_PTES!Q59</f>
        <v>290</v>
      </c>
      <c r="J61" s="100">
        <f t="shared" si="2"/>
        <v>0.90689655172413797</v>
      </c>
      <c r="K61" s="99">
        <f>+DATA_IG!F61</f>
        <v>3108999</v>
      </c>
      <c r="L61" s="99">
        <f>+DATA_IG!U61</f>
        <v>2192718</v>
      </c>
      <c r="M61" s="98">
        <f t="shared" si="3"/>
        <v>1.4178745283251197</v>
      </c>
      <c r="N61" s="100">
        <f t="shared" si="4"/>
        <v>0.18092049871762031</v>
      </c>
      <c r="O61" s="98">
        <f>+DATA_CGR!U63</f>
        <v>1400</v>
      </c>
      <c r="P61" s="100">
        <f t="shared" si="5"/>
        <v>1</v>
      </c>
      <c r="Q61" s="98">
        <f>+DATA_TM!C59</f>
        <v>61.46</v>
      </c>
      <c r="R61" s="100">
        <f t="shared" si="6"/>
        <v>0.61460000000000004</v>
      </c>
      <c r="S61" s="99">
        <f>+DATA_IRPi!F59</f>
        <v>5285970</v>
      </c>
      <c r="T61" s="99">
        <f>+DATA_IRPi!AB59</f>
        <v>6635362</v>
      </c>
      <c r="U61" s="99">
        <f t="shared" si="7"/>
        <v>1349392</v>
      </c>
      <c r="V61" s="100">
        <f t="shared" si="0"/>
        <v>1</v>
      </c>
      <c r="W61" s="102">
        <f>+DATA_REI!C58</f>
        <v>100</v>
      </c>
      <c r="X61" s="102">
        <f>+DATA_REI!D58</f>
        <v>100</v>
      </c>
      <c r="Y61" s="102">
        <f>+DATA_REI!E58</f>
        <v>0</v>
      </c>
      <c r="Z61" s="102">
        <f>+DATA_REI!F58</f>
        <v>100</v>
      </c>
      <c r="AA61" s="98">
        <v>4</v>
      </c>
      <c r="AB61" s="100">
        <f t="shared" si="8"/>
        <v>0.75</v>
      </c>
    </row>
    <row r="62" spans="1:28" x14ac:dyDescent="0.2">
      <c r="A62" s="98">
        <v>5405</v>
      </c>
      <c r="B62" s="98" t="s">
        <v>391</v>
      </c>
      <c r="C62" s="99">
        <f>+DATA_PREV!C68</f>
        <v>0</v>
      </c>
      <c r="D62" s="99">
        <f>+DATA_PREV!D68</f>
        <v>0</v>
      </c>
      <c r="E62" s="99">
        <f>+DATA_PREV!E68</f>
        <v>0</v>
      </c>
      <c r="F62" s="100">
        <f t="shared" si="1"/>
        <v>1</v>
      </c>
      <c r="G62" s="101">
        <f>+DATA_PTES!O60</f>
        <v>404</v>
      </c>
      <c r="H62" s="101">
        <f>+DATA_PTES!P60</f>
        <v>84</v>
      </c>
      <c r="I62" s="101">
        <f>+DATA_PTES!Q60</f>
        <v>488</v>
      </c>
      <c r="J62" s="100">
        <f t="shared" si="2"/>
        <v>0.82786885245901642</v>
      </c>
      <c r="K62" s="99">
        <f>+DATA_IG!F62</f>
        <v>16443092</v>
      </c>
      <c r="L62" s="99">
        <f>+DATA_IG!U62</f>
        <v>8386056</v>
      </c>
      <c r="M62" s="98">
        <f t="shared" si="3"/>
        <v>1.9607658236482084</v>
      </c>
      <c r="N62" s="100">
        <f t="shared" si="4"/>
        <v>0.25019331654257398</v>
      </c>
      <c r="O62" s="98">
        <f>+DATA_CGR!U64</f>
        <v>1400</v>
      </c>
      <c r="P62" s="100">
        <f t="shared" si="5"/>
        <v>1</v>
      </c>
      <c r="Q62" s="98">
        <f>+DATA_TM!C60</f>
        <v>82.8</v>
      </c>
      <c r="R62" s="100">
        <f t="shared" si="6"/>
        <v>0.82799999999999996</v>
      </c>
      <c r="S62" s="99">
        <f>+DATA_IRPi!F60</f>
        <v>28259734</v>
      </c>
      <c r="T62" s="99">
        <f>+DATA_IRPi!AB60</f>
        <v>28331778</v>
      </c>
      <c r="U62" s="99">
        <f t="shared" si="7"/>
        <v>72044</v>
      </c>
      <c r="V62" s="100">
        <f t="shared" si="0"/>
        <v>1</v>
      </c>
      <c r="W62" s="102">
        <f>+DATA_REI!C59</f>
        <v>100</v>
      </c>
      <c r="X62" s="102">
        <f>+DATA_REI!D59</f>
        <v>100</v>
      </c>
      <c r="Y62" s="102">
        <f>+DATA_REI!E59</f>
        <v>100</v>
      </c>
      <c r="Z62" s="102">
        <f>+DATA_REI!F59</f>
        <v>100</v>
      </c>
      <c r="AA62" s="98">
        <v>4</v>
      </c>
      <c r="AB62" s="100">
        <f t="shared" si="8"/>
        <v>1</v>
      </c>
    </row>
    <row r="63" spans="1:28" x14ac:dyDescent="0.2">
      <c r="A63" s="98">
        <v>5501</v>
      </c>
      <c r="B63" s="98" t="s">
        <v>392</v>
      </c>
      <c r="C63" s="99">
        <f>+DATA_PREV!C69</f>
        <v>0</v>
      </c>
      <c r="D63" s="99">
        <f>+DATA_PREV!D69</f>
        <v>0</v>
      </c>
      <c r="E63" s="99">
        <f>+DATA_PREV!E69</f>
        <v>0</v>
      </c>
      <c r="F63" s="100">
        <f t="shared" si="1"/>
        <v>1</v>
      </c>
      <c r="G63" s="101">
        <f>+DATA_PTES!O61</f>
        <v>3298</v>
      </c>
      <c r="H63" s="101">
        <f>+DATA_PTES!P61</f>
        <v>547</v>
      </c>
      <c r="I63" s="101">
        <f>+DATA_PTES!Q61</f>
        <v>3845</v>
      </c>
      <c r="J63" s="100">
        <f t="shared" si="2"/>
        <v>0.85773732119635893</v>
      </c>
      <c r="K63" s="99">
        <f>+DATA_IG!F63</f>
        <v>9935890</v>
      </c>
      <c r="L63" s="99">
        <f>+DATA_IG!U63</f>
        <v>9489473</v>
      </c>
      <c r="M63" s="98">
        <f t="shared" si="3"/>
        <v>1.0470433921883755</v>
      </c>
      <c r="N63" s="100">
        <f t="shared" si="4"/>
        <v>0.13360252188004115</v>
      </c>
      <c r="O63" s="98">
        <f>+DATA_CGR!U65</f>
        <v>1400</v>
      </c>
      <c r="P63" s="100">
        <f t="shared" si="5"/>
        <v>1</v>
      </c>
      <c r="Q63" s="98">
        <f>+DATA_TM!C61</f>
        <v>80.97</v>
      </c>
      <c r="R63" s="100">
        <f t="shared" si="6"/>
        <v>0.80969999999999998</v>
      </c>
      <c r="S63" s="99">
        <f>+DATA_IRPi!F61</f>
        <v>26374020</v>
      </c>
      <c r="T63" s="99">
        <f>+DATA_IRPi!AB61</f>
        <v>26512148</v>
      </c>
      <c r="U63" s="99">
        <f t="shared" si="7"/>
        <v>138128</v>
      </c>
      <c r="V63" s="100">
        <f t="shared" si="0"/>
        <v>1</v>
      </c>
      <c r="W63" s="102">
        <f>+DATA_REI!C60</f>
        <v>100</v>
      </c>
      <c r="X63" s="102">
        <f>+DATA_REI!D60</f>
        <v>100</v>
      </c>
      <c r="Y63" s="102">
        <f>+DATA_REI!E60</f>
        <v>100</v>
      </c>
      <c r="Z63" s="102">
        <f>+DATA_REI!F60</f>
        <v>100</v>
      </c>
      <c r="AA63" s="98">
        <v>4</v>
      </c>
      <c r="AB63" s="100">
        <f t="shared" si="8"/>
        <v>1</v>
      </c>
    </row>
    <row r="64" spans="1:28" x14ac:dyDescent="0.2">
      <c r="A64" s="98">
        <v>5502</v>
      </c>
      <c r="B64" s="98" t="s">
        <v>374</v>
      </c>
      <c r="C64" s="99">
        <f>+DATA_PREV!C70</f>
        <v>0</v>
      </c>
      <c r="D64" s="99">
        <f>+DATA_PREV!D70</f>
        <v>0</v>
      </c>
      <c r="E64" s="99">
        <f>+DATA_PREV!E70</f>
        <v>0</v>
      </c>
      <c r="F64" s="100">
        <f t="shared" si="1"/>
        <v>1</v>
      </c>
      <c r="G64" s="101">
        <f>+DATA_PTES!O62</f>
        <v>1573</v>
      </c>
      <c r="H64" s="101">
        <f>+DATA_PTES!P62</f>
        <v>1200</v>
      </c>
      <c r="I64" s="101">
        <f>+DATA_PTES!Q62</f>
        <v>2773</v>
      </c>
      <c r="J64" s="100">
        <f t="shared" si="2"/>
        <v>0.56725567976920299</v>
      </c>
      <c r="K64" s="99">
        <f>+DATA_IG!F64</f>
        <v>4602097</v>
      </c>
      <c r="L64" s="99">
        <f>+DATA_IG!U64</f>
        <v>5904437</v>
      </c>
      <c r="M64" s="98">
        <f t="shared" si="3"/>
        <v>0.77943028268402226</v>
      </c>
      <c r="N64" s="100">
        <f t="shared" si="4"/>
        <v>9.9455144049582833E-2</v>
      </c>
      <c r="O64" s="98">
        <f>+DATA_CGR!U66</f>
        <v>1400</v>
      </c>
      <c r="P64" s="100">
        <f t="shared" si="5"/>
        <v>1</v>
      </c>
      <c r="Q64" s="98">
        <f>+DATA_TM!C62</f>
        <v>55.69</v>
      </c>
      <c r="R64" s="100">
        <f t="shared" si="6"/>
        <v>0.55689999999999995</v>
      </c>
      <c r="S64" s="99">
        <f>+DATA_IRPi!F62</f>
        <v>12915000</v>
      </c>
      <c r="T64" s="99">
        <f>+DATA_IRPi!AB62</f>
        <v>14739536</v>
      </c>
      <c r="U64" s="99">
        <f t="shared" si="7"/>
        <v>1824536</v>
      </c>
      <c r="V64" s="100">
        <f t="shared" si="0"/>
        <v>1</v>
      </c>
      <c r="W64" s="102">
        <f>+DATA_REI!C61</f>
        <v>100</v>
      </c>
      <c r="X64" s="102">
        <f>+DATA_REI!D61</f>
        <v>100</v>
      </c>
      <c r="Y64" s="102">
        <f>+DATA_REI!E61</f>
        <v>100</v>
      </c>
      <c r="Z64" s="102">
        <f>+DATA_REI!F61</f>
        <v>100</v>
      </c>
      <c r="AA64" s="98">
        <v>4</v>
      </c>
      <c r="AB64" s="100">
        <f t="shared" si="8"/>
        <v>1</v>
      </c>
    </row>
    <row r="65" spans="1:28" x14ac:dyDescent="0.2">
      <c r="A65" s="98">
        <v>5503</v>
      </c>
      <c r="B65" s="98" t="s">
        <v>393</v>
      </c>
      <c r="C65" s="99">
        <f>+DATA_PREV!C71</f>
        <v>0</v>
      </c>
      <c r="D65" s="99">
        <f>+DATA_PREV!D71</f>
        <v>0</v>
      </c>
      <c r="E65" s="99">
        <f>+DATA_PREV!E71</f>
        <v>0</v>
      </c>
      <c r="F65" s="100">
        <f t="shared" si="1"/>
        <v>1</v>
      </c>
      <c r="G65" s="101">
        <f>+DATA_PTES!O63</f>
        <v>478</v>
      </c>
      <c r="H65" s="101">
        <f>+DATA_PTES!P63</f>
        <v>28</v>
      </c>
      <c r="I65" s="101">
        <f>+DATA_PTES!Q63</f>
        <v>506</v>
      </c>
      <c r="J65" s="100">
        <f t="shared" si="2"/>
        <v>0.94466403162055335</v>
      </c>
      <c r="K65" s="99">
        <f>+DATA_IG!F65</f>
        <v>2653729</v>
      </c>
      <c r="L65" s="99">
        <f>+DATA_IG!U65</f>
        <v>2781745</v>
      </c>
      <c r="M65" s="98">
        <f t="shared" si="3"/>
        <v>0.95397996581282607</v>
      </c>
      <c r="N65" s="100">
        <f t="shared" si="4"/>
        <v>0.12172764778090352</v>
      </c>
      <c r="O65" s="98">
        <f>+DATA_CGR!U67</f>
        <v>1400</v>
      </c>
      <c r="P65" s="100">
        <f t="shared" si="5"/>
        <v>1</v>
      </c>
      <c r="Q65" s="98">
        <f>+DATA_TM!C63</f>
        <v>60.53</v>
      </c>
      <c r="R65" s="100">
        <f t="shared" si="6"/>
        <v>0.60530000000000006</v>
      </c>
      <c r="S65" s="99">
        <f>+DATA_IRPi!F63</f>
        <v>6259843</v>
      </c>
      <c r="T65" s="99">
        <f>+DATA_IRPi!AB63</f>
        <v>7098479</v>
      </c>
      <c r="U65" s="99">
        <f t="shared" si="7"/>
        <v>838636</v>
      </c>
      <c r="V65" s="100">
        <f t="shared" si="0"/>
        <v>1</v>
      </c>
      <c r="W65" s="102">
        <f>+DATA_REI!C62</f>
        <v>100</v>
      </c>
      <c r="X65" s="102">
        <f>+DATA_REI!D62</f>
        <v>100</v>
      </c>
      <c r="Y65" s="102">
        <f>+DATA_REI!E62</f>
        <v>100</v>
      </c>
      <c r="Z65" s="102">
        <f>+DATA_REI!F62</f>
        <v>100</v>
      </c>
      <c r="AA65" s="98">
        <v>4</v>
      </c>
      <c r="AB65" s="100">
        <f t="shared" si="8"/>
        <v>1</v>
      </c>
    </row>
    <row r="66" spans="1:28" x14ac:dyDescent="0.2">
      <c r="A66" s="98">
        <v>5504</v>
      </c>
      <c r="B66" s="98" t="s">
        <v>394</v>
      </c>
      <c r="C66" s="99">
        <f>+DATA_PREV!C72</f>
        <v>0</v>
      </c>
      <c r="D66" s="99">
        <f>+DATA_PREV!D72</f>
        <v>0</v>
      </c>
      <c r="E66" s="99">
        <f>+DATA_PREV!E72</f>
        <v>0</v>
      </c>
      <c r="F66" s="100">
        <f t="shared" si="1"/>
        <v>1</v>
      </c>
      <c r="G66" s="101">
        <f>+DATA_PTES!O64</f>
        <v>530</v>
      </c>
      <c r="H66" s="101">
        <f>+DATA_PTES!P64</f>
        <v>111</v>
      </c>
      <c r="I66" s="101">
        <f>+DATA_PTES!Q64</f>
        <v>641</v>
      </c>
      <c r="J66" s="100">
        <f t="shared" si="2"/>
        <v>0.82683307332293288</v>
      </c>
      <c r="K66" s="99">
        <f>+DATA_IG!F66</f>
        <v>3897004</v>
      </c>
      <c r="L66" s="99">
        <f>+DATA_IG!U66</f>
        <v>2674693</v>
      </c>
      <c r="M66" s="98">
        <f t="shared" si="3"/>
        <v>1.4569911387961161</v>
      </c>
      <c r="N66" s="100">
        <f t="shared" si="4"/>
        <v>0.18591177018288554</v>
      </c>
      <c r="O66" s="98">
        <f>+DATA_CGR!U68</f>
        <v>1400</v>
      </c>
      <c r="P66" s="100">
        <f t="shared" si="5"/>
        <v>1</v>
      </c>
      <c r="Q66" s="98">
        <f>+DATA_TM!C64</f>
        <v>79.14</v>
      </c>
      <c r="R66" s="100">
        <f t="shared" si="6"/>
        <v>0.79139999999999999</v>
      </c>
      <c r="S66" s="99">
        <f>+DATA_IRPi!F64</f>
        <v>9171600</v>
      </c>
      <c r="T66" s="99">
        <f>+DATA_IRPi!AB64</f>
        <v>8457981</v>
      </c>
      <c r="U66" s="99">
        <f t="shared" si="7"/>
        <v>-713619</v>
      </c>
      <c r="V66" s="100">
        <f t="shared" si="0"/>
        <v>0.99423580222229591</v>
      </c>
      <c r="W66" s="102">
        <f>+DATA_REI!C63</f>
        <v>92.589999999999989</v>
      </c>
      <c r="X66" s="102">
        <f>+DATA_REI!D63</f>
        <v>81.349999999999994</v>
      </c>
      <c r="Y66" s="102">
        <f>+DATA_REI!E63</f>
        <v>100</v>
      </c>
      <c r="Z66" s="102">
        <f>+DATA_REI!F63</f>
        <v>100</v>
      </c>
      <c r="AA66" s="98">
        <v>4</v>
      </c>
      <c r="AB66" s="100">
        <f t="shared" si="8"/>
        <v>0.93484999999999996</v>
      </c>
    </row>
    <row r="67" spans="1:28" x14ac:dyDescent="0.2">
      <c r="A67" s="98">
        <v>5506</v>
      </c>
      <c r="B67" s="98" t="s">
        <v>395</v>
      </c>
      <c r="C67" s="99">
        <f>+DATA_PREV!C73</f>
        <v>0</v>
      </c>
      <c r="D67" s="99">
        <f>+DATA_PREV!D73</f>
        <v>0</v>
      </c>
      <c r="E67" s="99">
        <f>+DATA_PREV!E73</f>
        <v>0</v>
      </c>
      <c r="F67" s="100">
        <f t="shared" si="1"/>
        <v>1</v>
      </c>
      <c r="G67" s="101">
        <f>+DATA_PTES!O65</f>
        <v>382</v>
      </c>
      <c r="H67" s="101">
        <f>+DATA_PTES!P65</f>
        <v>131</v>
      </c>
      <c r="I67" s="101">
        <f>+DATA_PTES!Q65</f>
        <v>513</v>
      </c>
      <c r="J67" s="100">
        <f t="shared" si="2"/>
        <v>0.74463937621832355</v>
      </c>
      <c r="K67" s="99">
        <f>+DATA_IG!F67</f>
        <v>3051750</v>
      </c>
      <c r="L67" s="99">
        <f>+DATA_IG!U67</f>
        <v>3516537</v>
      </c>
      <c r="M67" s="98">
        <f t="shared" si="3"/>
        <v>0.86782820712536224</v>
      </c>
      <c r="N67" s="100">
        <f t="shared" si="4"/>
        <v>0.11073470105976599</v>
      </c>
      <c r="O67" s="98">
        <f>+DATA_CGR!U69</f>
        <v>1400</v>
      </c>
      <c r="P67" s="100">
        <f t="shared" si="5"/>
        <v>1</v>
      </c>
      <c r="Q67" s="98">
        <f>+DATA_TM!C65</f>
        <v>72.319999999999993</v>
      </c>
      <c r="R67" s="100">
        <f t="shared" si="6"/>
        <v>0.72319999999999995</v>
      </c>
      <c r="S67" s="99">
        <f>+DATA_IRPi!F65</f>
        <v>6504553</v>
      </c>
      <c r="T67" s="99">
        <f>+DATA_IRPi!AB65</f>
        <v>8170887</v>
      </c>
      <c r="U67" s="99">
        <f t="shared" si="7"/>
        <v>1666334</v>
      </c>
      <c r="V67" s="100">
        <f t="shared" si="0"/>
        <v>1</v>
      </c>
      <c r="W67" s="102">
        <f>+DATA_REI!C64</f>
        <v>96.3</v>
      </c>
      <c r="X67" s="102">
        <f>+DATA_REI!D64</f>
        <v>85.32</v>
      </c>
      <c r="Y67" s="102">
        <f>+DATA_REI!E64</f>
        <v>100</v>
      </c>
      <c r="Z67" s="102">
        <f>+DATA_REI!F64</f>
        <v>100</v>
      </c>
      <c r="AA67" s="98">
        <v>4</v>
      </c>
      <c r="AB67" s="100">
        <f t="shared" si="8"/>
        <v>0.95405000000000006</v>
      </c>
    </row>
    <row r="68" spans="1:28" x14ac:dyDescent="0.2">
      <c r="A68" s="98">
        <v>5601</v>
      </c>
      <c r="B68" s="98" t="s">
        <v>396</v>
      </c>
      <c r="C68" s="99">
        <f>+DATA_PREV!C74</f>
        <v>0</v>
      </c>
      <c r="D68" s="99">
        <f>+DATA_PREV!D74</f>
        <v>0</v>
      </c>
      <c r="E68" s="99">
        <f>+DATA_PREV!E74</f>
        <v>0</v>
      </c>
      <c r="F68" s="100">
        <f t="shared" si="1"/>
        <v>1</v>
      </c>
      <c r="G68" s="101">
        <f>+DATA_PTES!O66</f>
        <v>3993</v>
      </c>
      <c r="H68" s="101">
        <f>+DATA_PTES!P66</f>
        <v>586</v>
      </c>
      <c r="I68" s="101">
        <f>+DATA_PTES!Q66</f>
        <v>4579</v>
      </c>
      <c r="J68" s="100">
        <f t="shared" si="2"/>
        <v>0.87202445948897134</v>
      </c>
      <c r="K68" s="99">
        <f>+DATA_IG!F68</f>
        <v>9195629</v>
      </c>
      <c r="L68" s="99">
        <f>+DATA_IG!U68</f>
        <v>10878308</v>
      </c>
      <c r="M68" s="98">
        <f t="shared" si="3"/>
        <v>0.8453179483427018</v>
      </c>
      <c r="N68" s="100">
        <f t="shared" si="4"/>
        <v>0.10786239666056617</v>
      </c>
      <c r="O68" s="98">
        <f>+DATA_CGR!U70</f>
        <v>1400</v>
      </c>
      <c r="P68" s="100">
        <f t="shared" si="5"/>
        <v>1</v>
      </c>
      <c r="Q68" s="98">
        <f>+DATA_TM!C66</f>
        <v>46.64</v>
      </c>
      <c r="R68" s="100">
        <f t="shared" si="6"/>
        <v>0.46639999999999998</v>
      </c>
      <c r="S68" s="99">
        <f>+DATA_IRPi!F66</f>
        <v>27473548</v>
      </c>
      <c r="T68" s="99">
        <f>+DATA_IRPi!AB66</f>
        <v>26149678</v>
      </c>
      <c r="U68" s="99">
        <f t="shared" si="7"/>
        <v>-1323870</v>
      </c>
      <c r="V68" s="100">
        <f t="shared" si="0"/>
        <v>0.98930655081777663</v>
      </c>
      <c r="W68" s="102">
        <f>+DATA_REI!C65</f>
        <v>100</v>
      </c>
      <c r="X68" s="102">
        <f>+DATA_REI!D65</f>
        <v>100</v>
      </c>
      <c r="Y68" s="102">
        <f>+DATA_REI!E65</f>
        <v>100</v>
      </c>
      <c r="Z68" s="102">
        <f>+DATA_REI!F65</f>
        <v>100</v>
      </c>
      <c r="AA68" s="98">
        <v>4</v>
      </c>
      <c r="AB68" s="100">
        <f t="shared" si="8"/>
        <v>1</v>
      </c>
    </row>
    <row r="69" spans="1:28" x14ac:dyDescent="0.2">
      <c r="A69" s="98">
        <v>5602</v>
      </c>
      <c r="B69" s="98" t="s">
        <v>397</v>
      </c>
      <c r="C69" s="99">
        <f>+DATA_PREV!C75</f>
        <v>0</v>
      </c>
      <c r="D69" s="99">
        <f>+DATA_PREV!D75</f>
        <v>0</v>
      </c>
      <c r="E69" s="99">
        <f>+DATA_PREV!E75</f>
        <v>0</v>
      </c>
      <c r="F69" s="100">
        <f t="shared" si="1"/>
        <v>1</v>
      </c>
      <c r="G69" s="101">
        <f>+DATA_PTES!O67</f>
        <v>1223</v>
      </c>
      <c r="H69" s="101">
        <f>+DATA_PTES!P67</f>
        <v>1217</v>
      </c>
      <c r="I69" s="101">
        <f>+DATA_PTES!Q67</f>
        <v>2440</v>
      </c>
      <c r="J69" s="100">
        <f t="shared" si="2"/>
        <v>0.5012295081967213</v>
      </c>
      <c r="K69" s="99">
        <f>+DATA_IG!F69</f>
        <v>7993774</v>
      </c>
      <c r="L69" s="99">
        <f>+DATA_IG!U69</f>
        <v>6070091</v>
      </c>
      <c r="M69" s="98">
        <f t="shared" si="3"/>
        <v>1.3169117233992045</v>
      </c>
      <c r="N69" s="100">
        <f t="shared" si="4"/>
        <v>0.16803766553723756</v>
      </c>
      <c r="O69" s="98">
        <f>+DATA_CGR!U71</f>
        <v>1300</v>
      </c>
      <c r="P69" s="100">
        <f t="shared" si="5"/>
        <v>0.9285714285714286</v>
      </c>
      <c r="Q69" s="98">
        <f>+DATA_TM!C67</f>
        <v>56.66</v>
      </c>
      <c r="R69" s="100">
        <f t="shared" si="6"/>
        <v>0.56659999999999999</v>
      </c>
      <c r="S69" s="99">
        <f>+DATA_IRPi!F67</f>
        <v>12190068</v>
      </c>
      <c r="T69" s="99">
        <f>+DATA_IRPi!AB67</f>
        <v>14836216</v>
      </c>
      <c r="U69" s="99">
        <f t="shared" si="7"/>
        <v>2646148</v>
      </c>
      <c r="V69" s="100">
        <f t="shared" si="0"/>
        <v>1</v>
      </c>
      <c r="W69" s="102">
        <f>+DATA_REI!C66</f>
        <v>81.47999999999999</v>
      </c>
      <c r="X69" s="102">
        <f>+DATA_REI!D66</f>
        <v>38.49</v>
      </c>
      <c r="Y69" s="102">
        <f>+DATA_REI!E66</f>
        <v>100</v>
      </c>
      <c r="Z69" s="102">
        <f>+DATA_REI!F66</f>
        <v>100</v>
      </c>
      <c r="AA69" s="98">
        <v>4</v>
      </c>
      <c r="AB69" s="100">
        <f t="shared" si="8"/>
        <v>0.79992500000000011</v>
      </c>
    </row>
    <row r="70" spans="1:28" x14ac:dyDescent="0.2">
      <c r="A70" s="98">
        <v>5603</v>
      </c>
      <c r="B70" s="98" t="s">
        <v>398</v>
      </c>
      <c r="C70" s="99">
        <f>+DATA_PREV!C76</f>
        <v>0</v>
      </c>
      <c r="D70" s="99">
        <f>+DATA_PREV!D76</f>
        <v>0</v>
      </c>
      <c r="E70" s="99">
        <f>+DATA_PREV!E76</f>
        <v>0</v>
      </c>
      <c r="F70" s="100">
        <f t="shared" si="1"/>
        <v>1</v>
      </c>
      <c r="G70" s="101">
        <f>+DATA_PTES!O68</f>
        <v>1813</v>
      </c>
      <c r="H70" s="101">
        <f>+DATA_PTES!P68</f>
        <v>234</v>
      </c>
      <c r="I70" s="101">
        <f>+DATA_PTES!Q68</f>
        <v>2047</v>
      </c>
      <c r="J70" s="100">
        <f t="shared" si="2"/>
        <v>0.88568637029799702</v>
      </c>
      <c r="K70" s="99">
        <f>+DATA_IG!F70</f>
        <v>2316920</v>
      </c>
      <c r="L70" s="99">
        <f>+DATA_IG!U70</f>
        <v>5859507</v>
      </c>
      <c r="M70" s="98">
        <f t="shared" si="3"/>
        <v>0.39541210548942085</v>
      </c>
      <c r="N70" s="100">
        <f t="shared" si="4"/>
        <v>5.045450348038593E-2</v>
      </c>
      <c r="O70" s="98">
        <f>+DATA_CGR!U72</f>
        <v>1400</v>
      </c>
      <c r="P70" s="100">
        <f t="shared" si="5"/>
        <v>1</v>
      </c>
      <c r="Q70" s="98">
        <f>+DATA_TM!C68</f>
        <v>58.86</v>
      </c>
      <c r="R70" s="100">
        <f t="shared" si="6"/>
        <v>0.58860000000000001</v>
      </c>
      <c r="S70" s="99">
        <f>+DATA_IRPi!F68</f>
        <v>16250107</v>
      </c>
      <c r="T70" s="99">
        <f>+DATA_IRPi!AB68</f>
        <v>19132732</v>
      </c>
      <c r="U70" s="99">
        <f t="shared" si="7"/>
        <v>2882625</v>
      </c>
      <c r="V70" s="100">
        <f t="shared" ref="V70:V133" si="9">IF(U70&gt;0,1,IF(U70&lt;0,1-(U70/$U$2),0))</f>
        <v>1</v>
      </c>
      <c r="W70" s="102">
        <f>+DATA_REI!C67</f>
        <v>100</v>
      </c>
      <c r="X70" s="102">
        <f>+DATA_REI!D67</f>
        <v>100</v>
      </c>
      <c r="Y70" s="102">
        <f>+DATA_REI!E67</f>
        <v>100</v>
      </c>
      <c r="Z70" s="102">
        <f>+DATA_REI!F67</f>
        <v>100</v>
      </c>
      <c r="AA70" s="98">
        <v>4</v>
      </c>
      <c r="AB70" s="100">
        <f t="shared" si="8"/>
        <v>1</v>
      </c>
    </row>
    <row r="71" spans="1:28" x14ac:dyDescent="0.2">
      <c r="A71" s="98">
        <v>5604</v>
      </c>
      <c r="B71" s="98" t="s">
        <v>399</v>
      </c>
      <c r="C71" s="99">
        <f>+DATA_PREV!C77</f>
        <v>0</v>
      </c>
      <c r="D71" s="99">
        <f>+DATA_PREV!D77</f>
        <v>0</v>
      </c>
      <c r="E71" s="99">
        <f>+DATA_PREV!E77</f>
        <v>0</v>
      </c>
      <c r="F71" s="100">
        <f t="shared" ref="F71:F134" si="10">IF(E71&gt;0,0,1)</f>
        <v>1</v>
      </c>
      <c r="G71" s="101">
        <f>+DATA_PTES!O69</f>
        <v>1256</v>
      </c>
      <c r="H71" s="101">
        <f>+DATA_PTES!P69</f>
        <v>33</v>
      </c>
      <c r="I71" s="101">
        <f>+DATA_PTES!Q69</f>
        <v>1289</v>
      </c>
      <c r="J71" s="100">
        <f t="shared" ref="J71:J134" si="11">IFERROR(G71/I71,0)</f>
        <v>0.97439875872769588</v>
      </c>
      <c r="K71" s="99">
        <f>+DATA_IG!F71</f>
        <v>2524648</v>
      </c>
      <c r="L71" s="99">
        <f>+DATA_IG!U71</f>
        <v>5825315</v>
      </c>
      <c r="M71" s="98">
        <f t="shared" ref="M71:M134" si="12">IFERROR(K71/L71,0)</f>
        <v>0.43339252898770281</v>
      </c>
      <c r="N71" s="100">
        <f t="shared" ref="N71:N134" si="13">M71/$M$2</f>
        <v>5.5300797721197607E-2</v>
      </c>
      <c r="O71" s="98">
        <f>+DATA_CGR!U73</f>
        <v>1400</v>
      </c>
      <c r="P71" s="100">
        <f t="shared" ref="P71:P134" si="14">O71/1400</f>
        <v>1</v>
      </c>
      <c r="Q71" s="98">
        <f>+DATA_TM!C69</f>
        <v>98.61</v>
      </c>
      <c r="R71" s="100">
        <f t="shared" ref="R71:R134" si="15">+Q71/100</f>
        <v>0.98609999999999998</v>
      </c>
      <c r="S71" s="99">
        <f>+DATA_IRPi!F69</f>
        <v>23222700</v>
      </c>
      <c r="T71" s="99">
        <f>+DATA_IRPi!AB69</f>
        <v>23608625</v>
      </c>
      <c r="U71" s="99">
        <f t="shared" ref="U71:U134" si="16">T71-S71</f>
        <v>385925</v>
      </c>
      <c r="V71" s="100">
        <f t="shared" si="9"/>
        <v>1</v>
      </c>
      <c r="W71" s="102">
        <f>+DATA_REI!C68</f>
        <v>100</v>
      </c>
      <c r="X71" s="102">
        <f>+DATA_REI!D68</f>
        <v>0</v>
      </c>
      <c r="Y71" s="102">
        <f>+DATA_REI!E68</f>
        <v>100</v>
      </c>
      <c r="Z71" s="102">
        <f>+DATA_REI!F68</f>
        <v>100</v>
      </c>
      <c r="AA71" s="98">
        <v>4</v>
      </c>
      <c r="AB71" s="100">
        <f t="shared" ref="AB71:AB134" si="17">((SUM(W71:Z71)/100)/AA71)</f>
        <v>0.75</v>
      </c>
    </row>
    <row r="72" spans="1:28" x14ac:dyDescent="0.2">
      <c r="A72" s="98">
        <v>5605</v>
      </c>
      <c r="B72" s="98" t="s">
        <v>400</v>
      </c>
      <c r="C72" s="99">
        <f>+DATA_PREV!C78</f>
        <v>1245892</v>
      </c>
      <c r="D72" s="99">
        <f>+DATA_PREV!D78</f>
        <v>0</v>
      </c>
      <c r="E72" s="99">
        <f>+DATA_PREV!E78</f>
        <v>1245892</v>
      </c>
      <c r="F72" s="100">
        <f t="shared" si="10"/>
        <v>0</v>
      </c>
      <c r="G72" s="101">
        <f>+DATA_PTES!O70</f>
        <v>1372</v>
      </c>
      <c r="H72" s="101">
        <f>+DATA_PTES!P70</f>
        <v>265</v>
      </c>
      <c r="I72" s="101">
        <f>+DATA_PTES!Q70</f>
        <v>1637</v>
      </c>
      <c r="J72" s="100">
        <f t="shared" si="11"/>
        <v>0.83811850946854005</v>
      </c>
      <c r="K72" s="99">
        <f>+DATA_IG!F72</f>
        <v>2898147</v>
      </c>
      <c r="L72" s="99">
        <f>+DATA_IG!U72</f>
        <v>8136956</v>
      </c>
      <c r="M72" s="98">
        <f t="shared" si="12"/>
        <v>0.35617090715496064</v>
      </c>
      <c r="N72" s="100">
        <f t="shared" si="13"/>
        <v>4.5447334629321233E-2</v>
      </c>
      <c r="O72" s="98">
        <f>+DATA_CGR!U74</f>
        <v>1400</v>
      </c>
      <c r="P72" s="100">
        <f t="shared" si="14"/>
        <v>1</v>
      </c>
      <c r="Q72" s="98">
        <f>+DATA_TM!C70</f>
        <v>64.540000000000006</v>
      </c>
      <c r="R72" s="100">
        <f t="shared" si="15"/>
        <v>0.64540000000000008</v>
      </c>
      <c r="S72" s="99">
        <f>+DATA_IRPi!F70</f>
        <v>17155329</v>
      </c>
      <c r="T72" s="99">
        <f>+DATA_IRPi!AB70</f>
        <v>21486167</v>
      </c>
      <c r="U72" s="99">
        <f t="shared" si="16"/>
        <v>4330838</v>
      </c>
      <c r="V72" s="100">
        <f t="shared" si="9"/>
        <v>1</v>
      </c>
      <c r="W72" s="102">
        <f>+DATA_REI!C69</f>
        <v>100</v>
      </c>
      <c r="X72" s="102">
        <f>+DATA_REI!D69</f>
        <v>99.6</v>
      </c>
      <c r="Y72" s="102">
        <f>+DATA_REI!E69</f>
        <v>100</v>
      </c>
      <c r="Z72" s="102">
        <f>+DATA_REI!F69</f>
        <v>100</v>
      </c>
      <c r="AA72" s="98">
        <v>4</v>
      </c>
      <c r="AB72" s="100">
        <f t="shared" si="17"/>
        <v>0.99900000000000011</v>
      </c>
    </row>
    <row r="73" spans="1:28" x14ac:dyDescent="0.2">
      <c r="A73" s="98">
        <v>5606</v>
      </c>
      <c r="B73" s="98" t="s">
        <v>401</v>
      </c>
      <c r="C73" s="99">
        <f>+DATA_PREV!C79</f>
        <v>0</v>
      </c>
      <c r="D73" s="99">
        <f>+DATA_PREV!D79</f>
        <v>0</v>
      </c>
      <c r="E73" s="99">
        <f>+DATA_PREV!E79</f>
        <v>0</v>
      </c>
      <c r="F73" s="100">
        <f t="shared" si="10"/>
        <v>1</v>
      </c>
      <c r="G73" s="101">
        <f>+DATA_PTES!O71</f>
        <v>1885</v>
      </c>
      <c r="H73" s="101">
        <f>+DATA_PTES!P71</f>
        <v>236</v>
      </c>
      <c r="I73" s="101">
        <f>+DATA_PTES!Q71</f>
        <v>2121</v>
      </c>
      <c r="J73" s="100">
        <f t="shared" si="11"/>
        <v>0.8887317303158887</v>
      </c>
      <c r="K73" s="99">
        <f>+DATA_IG!F73</f>
        <v>16460079</v>
      </c>
      <c r="L73" s="99">
        <f>+DATA_IG!U73</f>
        <v>8420251</v>
      </c>
      <c r="M73" s="98">
        <f t="shared" si="12"/>
        <v>1.95482046794092</v>
      </c>
      <c r="N73" s="100">
        <f t="shared" si="13"/>
        <v>0.24943469037493496</v>
      </c>
      <c r="O73" s="98">
        <f>+DATA_CGR!U75</f>
        <v>1400</v>
      </c>
      <c r="P73" s="100">
        <f t="shared" si="14"/>
        <v>1</v>
      </c>
      <c r="Q73" s="98">
        <f>+DATA_TM!C71</f>
        <v>82.66</v>
      </c>
      <c r="R73" s="100">
        <f t="shared" si="15"/>
        <v>0.8266</v>
      </c>
      <c r="S73" s="99">
        <f>+DATA_IRPi!F71</f>
        <v>20940100</v>
      </c>
      <c r="T73" s="99">
        <f>+DATA_IRPi!AB71</f>
        <v>22455321</v>
      </c>
      <c r="U73" s="99">
        <f t="shared" si="16"/>
        <v>1515221</v>
      </c>
      <c r="V73" s="100">
        <f t="shared" si="9"/>
        <v>1</v>
      </c>
      <c r="W73" s="102">
        <f>+DATA_REI!C70</f>
        <v>100</v>
      </c>
      <c r="X73" s="102">
        <f>+DATA_REI!D70</f>
        <v>100</v>
      </c>
      <c r="Y73" s="102">
        <f>+DATA_REI!E70</f>
        <v>100</v>
      </c>
      <c r="Z73" s="102">
        <f>+DATA_REI!F70</f>
        <v>100</v>
      </c>
      <c r="AA73" s="98">
        <v>4</v>
      </c>
      <c r="AB73" s="100">
        <f t="shared" si="17"/>
        <v>1</v>
      </c>
    </row>
    <row r="74" spans="1:28" x14ac:dyDescent="0.2">
      <c r="A74" s="98">
        <v>5701</v>
      </c>
      <c r="B74" s="98" t="s">
        <v>402</v>
      </c>
      <c r="C74" s="99">
        <f>+DATA_PREV!C80</f>
        <v>0</v>
      </c>
      <c r="D74" s="99">
        <f>+DATA_PREV!D80</f>
        <v>0</v>
      </c>
      <c r="E74" s="99">
        <f>+DATA_PREV!E80</f>
        <v>0</v>
      </c>
      <c r="F74" s="100">
        <f t="shared" si="10"/>
        <v>1</v>
      </c>
      <c r="G74" s="101">
        <f>+DATA_PTES!O72</f>
        <v>2959</v>
      </c>
      <c r="H74" s="101">
        <f>+DATA_PTES!P72</f>
        <v>1794</v>
      </c>
      <c r="I74" s="101">
        <f>+DATA_PTES!Q72</f>
        <v>4753</v>
      </c>
      <c r="J74" s="100">
        <f t="shared" si="11"/>
        <v>0.62255417630969911</v>
      </c>
      <c r="K74" s="99">
        <f>+DATA_IG!F74</f>
        <v>6372596</v>
      </c>
      <c r="L74" s="99">
        <f>+DATA_IG!U74</f>
        <v>8012098</v>
      </c>
      <c r="M74" s="98">
        <f t="shared" si="12"/>
        <v>0.79537169914796346</v>
      </c>
      <c r="N74" s="100">
        <f t="shared" si="13"/>
        <v>0.10148926551752996</v>
      </c>
      <c r="O74" s="98">
        <f>+DATA_CGR!U76</f>
        <v>1400</v>
      </c>
      <c r="P74" s="100">
        <f t="shared" si="14"/>
        <v>1</v>
      </c>
      <c r="Q74" s="98">
        <f>+DATA_TM!C72</f>
        <v>94.32</v>
      </c>
      <c r="R74" s="100">
        <f t="shared" si="15"/>
        <v>0.94319999999999993</v>
      </c>
      <c r="S74" s="99">
        <f>+DATA_IRPi!F72</f>
        <v>20966578</v>
      </c>
      <c r="T74" s="99">
        <f>+DATA_IRPi!AB72</f>
        <v>21881555</v>
      </c>
      <c r="U74" s="99">
        <f t="shared" si="16"/>
        <v>914977</v>
      </c>
      <c r="V74" s="100">
        <f t="shared" si="9"/>
        <v>1</v>
      </c>
      <c r="W74" s="102">
        <f>+DATA_REI!C71</f>
        <v>100</v>
      </c>
      <c r="X74" s="102">
        <f>+DATA_REI!D71</f>
        <v>100</v>
      </c>
      <c r="Y74" s="102">
        <f>+DATA_REI!E71</f>
        <v>100</v>
      </c>
      <c r="Z74" s="102">
        <f>+DATA_REI!F71</f>
        <v>100</v>
      </c>
      <c r="AA74" s="98">
        <v>4</v>
      </c>
      <c r="AB74" s="100">
        <f t="shared" si="17"/>
        <v>1</v>
      </c>
    </row>
    <row r="75" spans="1:28" x14ac:dyDescent="0.2">
      <c r="A75" s="98">
        <v>5702</v>
      </c>
      <c r="B75" s="98" t="s">
        <v>403</v>
      </c>
      <c r="C75" s="99">
        <f>+DATA_PREV!C81</f>
        <v>0</v>
      </c>
      <c r="D75" s="99">
        <f>+DATA_PREV!D81</f>
        <v>0</v>
      </c>
      <c r="E75" s="99">
        <f>+DATA_PREV!E81</f>
        <v>0</v>
      </c>
      <c r="F75" s="100">
        <f t="shared" si="10"/>
        <v>1</v>
      </c>
      <c r="G75" s="101">
        <f>+DATA_PTES!O73</f>
        <v>438</v>
      </c>
      <c r="H75" s="101">
        <f>+DATA_PTES!P73</f>
        <v>3</v>
      </c>
      <c r="I75" s="101">
        <f>+DATA_PTES!Q73</f>
        <v>441</v>
      </c>
      <c r="J75" s="100">
        <f t="shared" si="11"/>
        <v>0.99319727891156462</v>
      </c>
      <c r="K75" s="99">
        <f>+DATA_IG!F75</f>
        <v>1940248</v>
      </c>
      <c r="L75" s="99">
        <f>+DATA_IG!U75</f>
        <v>2505416</v>
      </c>
      <c r="M75" s="98">
        <f t="shared" si="12"/>
        <v>0.77442149327696475</v>
      </c>
      <c r="N75" s="100">
        <f t="shared" si="13"/>
        <v>9.8816023549571572E-2</v>
      </c>
      <c r="O75" s="98">
        <f>+DATA_CGR!U77</f>
        <v>1400</v>
      </c>
      <c r="P75" s="100">
        <f t="shared" si="14"/>
        <v>1</v>
      </c>
      <c r="Q75" s="98">
        <f>+DATA_TM!C73</f>
        <v>73.41</v>
      </c>
      <c r="R75" s="100">
        <f t="shared" si="15"/>
        <v>0.73409999999999997</v>
      </c>
      <c r="S75" s="99">
        <f>+DATA_IRPi!F73</f>
        <v>4472891</v>
      </c>
      <c r="T75" s="99">
        <f>+DATA_IRPi!AB73</f>
        <v>6529706</v>
      </c>
      <c r="U75" s="99">
        <f t="shared" si="16"/>
        <v>2056815</v>
      </c>
      <c r="V75" s="100">
        <f t="shared" si="9"/>
        <v>1</v>
      </c>
      <c r="W75" s="102">
        <f>+DATA_REI!C72</f>
        <v>100</v>
      </c>
      <c r="X75" s="102">
        <f>+DATA_REI!D72</f>
        <v>100</v>
      </c>
      <c r="Y75" s="102">
        <f>+DATA_REI!E72</f>
        <v>100</v>
      </c>
      <c r="Z75" s="102">
        <f>+DATA_REI!F72</f>
        <v>100</v>
      </c>
      <c r="AA75" s="98">
        <v>4</v>
      </c>
      <c r="AB75" s="100">
        <f t="shared" si="17"/>
        <v>1</v>
      </c>
    </row>
    <row r="76" spans="1:28" x14ac:dyDescent="0.2">
      <c r="A76" s="98">
        <v>5703</v>
      </c>
      <c r="B76" s="98" t="s">
        <v>411</v>
      </c>
      <c r="C76" s="99">
        <f>+DATA_PREV!C82</f>
        <v>0</v>
      </c>
      <c r="D76" s="99">
        <f>+DATA_PREV!D82</f>
        <v>0</v>
      </c>
      <c r="E76" s="99">
        <f>+DATA_PREV!E82</f>
        <v>0</v>
      </c>
      <c r="F76" s="100">
        <f t="shared" si="10"/>
        <v>1</v>
      </c>
      <c r="G76" s="101">
        <f>+DATA_PTES!O74</f>
        <v>1452</v>
      </c>
      <c r="H76" s="101">
        <f>+DATA_PTES!P74</f>
        <v>150</v>
      </c>
      <c r="I76" s="101">
        <f>+DATA_PTES!Q74</f>
        <v>1602</v>
      </c>
      <c r="J76" s="100">
        <f t="shared" si="11"/>
        <v>0.90636704119850187</v>
      </c>
      <c r="K76" s="99">
        <f>+DATA_IG!F76</f>
        <v>2483878</v>
      </c>
      <c r="L76" s="99">
        <f>+DATA_IG!U76</f>
        <v>3718249</v>
      </c>
      <c r="M76" s="98">
        <f t="shared" si="12"/>
        <v>0.66802357776469512</v>
      </c>
      <c r="N76" s="100">
        <f t="shared" si="13"/>
        <v>8.5239671374225126E-2</v>
      </c>
      <c r="O76" s="98">
        <f>+DATA_CGR!U78</f>
        <v>1400</v>
      </c>
      <c r="P76" s="100">
        <f t="shared" si="14"/>
        <v>1</v>
      </c>
      <c r="Q76" s="98">
        <f>+DATA_TM!C74</f>
        <v>82.06</v>
      </c>
      <c r="R76" s="100">
        <f t="shared" si="15"/>
        <v>0.8206</v>
      </c>
      <c r="S76" s="99">
        <f>+DATA_IRPi!F74</f>
        <v>8406021</v>
      </c>
      <c r="T76" s="99">
        <f>+DATA_IRPi!AB74</f>
        <v>8264551</v>
      </c>
      <c r="U76" s="99">
        <f t="shared" si="16"/>
        <v>-141470</v>
      </c>
      <c r="V76" s="100">
        <f t="shared" si="9"/>
        <v>0.9988572879090778</v>
      </c>
      <c r="W76" s="102">
        <f>+DATA_REI!C73</f>
        <v>100</v>
      </c>
      <c r="X76" s="102">
        <f>+DATA_REI!D73</f>
        <v>100</v>
      </c>
      <c r="Y76" s="102">
        <f>+DATA_REI!E73</f>
        <v>100</v>
      </c>
      <c r="Z76" s="102">
        <f>+DATA_REI!F73</f>
        <v>100</v>
      </c>
      <c r="AA76" s="98">
        <v>4</v>
      </c>
      <c r="AB76" s="100">
        <f t="shared" si="17"/>
        <v>1</v>
      </c>
    </row>
    <row r="77" spans="1:28" x14ac:dyDescent="0.2">
      <c r="A77" s="98">
        <v>5704</v>
      </c>
      <c r="B77" s="98" t="s">
        <v>404</v>
      </c>
      <c r="C77" s="99">
        <f>+DATA_PREV!C83</f>
        <v>0</v>
      </c>
      <c r="D77" s="99">
        <f>+DATA_PREV!D83</f>
        <v>0</v>
      </c>
      <c r="E77" s="99">
        <f>+DATA_PREV!E83</f>
        <v>0</v>
      </c>
      <c r="F77" s="100">
        <f t="shared" si="10"/>
        <v>1</v>
      </c>
      <c r="G77" s="101">
        <f>+DATA_PTES!O75</f>
        <v>239</v>
      </c>
      <c r="H77" s="101">
        <f>+DATA_PTES!P75</f>
        <v>49</v>
      </c>
      <c r="I77" s="101">
        <f>+DATA_PTES!Q75</f>
        <v>288</v>
      </c>
      <c r="J77" s="100">
        <f t="shared" si="11"/>
        <v>0.82986111111111116</v>
      </c>
      <c r="K77" s="99">
        <f>+DATA_IG!F77</f>
        <v>1684568</v>
      </c>
      <c r="L77" s="99">
        <f>+DATA_IG!U77</f>
        <v>2681346</v>
      </c>
      <c r="M77" s="98">
        <f t="shared" si="12"/>
        <v>0.62825461540584471</v>
      </c>
      <c r="N77" s="100">
        <f t="shared" si="13"/>
        <v>8.016515994200081E-2</v>
      </c>
      <c r="O77" s="98">
        <f>+DATA_CGR!U79</f>
        <v>1400</v>
      </c>
      <c r="P77" s="100">
        <f t="shared" si="14"/>
        <v>1</v>
      </c>
      <c r="Q77" s="98">
        <f>+DATA_TM!C75</f>
        <v>84.97</v>
      </c>
      <c r="R77" s="100">
        <f t="shared" si="15"/>
        <v>0.84970000000000001</v>
      </c>
      <c r="S77" s="99">
        <f>+DATA_IRPi!F75</f>
        <v>4279221</v>
      </c>
      <c r="T77" s="99">
        <f>+DATA_IRPi!AB75</f>
        <v>4448015</v>
      </c>
      <c r="U77" s="99">
        <f t="shared" si="16"/>
        <v>168794</v>
      </c>
      <c r="V77" s="100">
        <f t="shared" si="9"/>
        <v>1</v>
      </c>
      <c r="W77" s="102">
        <f>+DATA_REI!C74</f>
        <v>100</v>
      </c>
      <c r="X77" s="102">
        <f>+DATA_REI!D74</f>
        <v>100</v>
      </c>
      <c r="Y77" s="102">
        <f>+DATA_REI!E74</f>
        <v>100</v>
      </c>
      <c r="Z77" s="102">
        <f>+DATA_REI!F74</f>
        <v>100</v>
      </c>
      <c r="AA77" s="98">
        <v>4</v>
      </c>
      <c r="AB77" s="100">
        <f t="shared" si="17"/>
        <v>1</v>
      </c>
    </row>
    <row r="78" spans="1:28" x14ac:dyDescent="0.2">
      <c r="A78" s="98">
        <v>5705</v>
      </c>
      <c r="B78" s="98" t="s">
        <v>405</v>
      </c>
      <c r="C78" s="99">
        <f>+DATA_PREV!C84</f>
        <v>0</v>
      </c>
      <c r="D78" s="99">
        <f>+DATA_PREV!D84</f>
        <v>0</v>
      </c>
      <c r="E78" s="99">
        <f>+DATA_PREV!E84</f>
        <v>0</v>
      </c>
      <c r="F78" s="100">
        <f t="shared" si="10"/>
        <v>1</v>
      </c>
      <c r="G78" s="101">
        <f>+DATA_PTES!O76</f>
        <v>0</v>
      </c>
      <c r="H78" s="101">
        <f>+DATA_PTES!P76</f>
        <v>0</v>
      </c>
      <c r="I78" s="101">
        <f>+DATA_PTES!Q76</f>
        <v>0</v>
      </c>
      <c r="J78" s="100">
        <f t="shared" si="11"/>
        <v>0</v>
      </c>
      <c r="K78" s="99">
        <f>+DATA_IG!F78</f>
        <v>1130003</v>
      </c>
      <c r="L78" s="99">
        <f>+DATA_IG!U78</f>
        <v>2668857</v>
      </c>
      <c r="M78" s="98">
        <f t="shared" si="12"/>
        <v>0.42340335207169211</v>
      </c>
      <c r="N78" s="100">
        <f t="shared" si="13"/>
        <v>5.402618079754215E-2</v>
      </c>
      <c r="O78" s="98">
        <f>+DATA_CGR!U80</f>
        <v>1400</v>
      </c>
      <c r="P78" s="100">
        <f t="shared" si="14"/>
        <v>1</v>
      </c>
      <c r="Q78" s="98">
        <f>+DATA_TM!C76</f>
        <v>86.17</v>
      </c>
      <c r="R78" s="100">
        <f t="shared" si="15"/>
        <v>0.86170000000000002</v>
      </c>
      <c r="S78" s="99">
        <f>+DATA_IRPi!F76</f>
        <v>5760500</v>
      </c>
      <c r="T78" s="99">
        <f>+DATA_IRPi!AB76</f>
        <v>6233855</v>
      </c>
      <c r="U78" s="99">
        <f t="shared" si="16"/>
        <v>473355</v>
      </c>
      <c r="V78" s="100">
        <f t="shared" si="9"/>
        <v>1</v>
      </c>
      <c r="W78" s="102">
        <f>+DATA_REI!C75</f>
        <v>66.67</v>
      </c>
      <c r="X78" s="102">
        <f>+DATA_REI!D75</f>
        <v>14.680000000000001</v>
      </c>
      <c r="Y78" s="102">
        <f>+DATA_REI!E75</f>
        <v>75</v>
      </c>
      <c r="Z78" s="102">
        <f>+DATA_REI!F75</f>
        <v>100</v>
      </c>
      <c r="AA78" s="98">
        <v>4</v>
      </c>
      <c r="AB78" s="100">
        <f t="shared" si="17"/>
        <v>0.64087500000000008</v>
      </c>
    </row>
    <row r="79" spans="1:28" x14ac:dyDescent="0.2">
      <c r="A79" s="98">
        <v>5706</v>
      </c>
      <c r="B79" s="98" t="s">
        <v>406</v>
      </c>
      <c r="C79" s="99">
        <f>+DATA_PREV!C85</f>
        <v>0</v>
      </c>
      <c r="D79" s="99">
        <f>+DATA_PREV!D85</f>
        <v>0</v>
      </c>
      <c r="E79" s="99">
        <f>+DATA_PREV!E85</f>
        <v>0</v>
      </c>
      <c r="F79" s="100">
        <f t="shared" si="10"/>
        <v>1</v>
      </c>
      <c r="G79" s="101">
        <f>+DATA_PTES!O77</f>
        <v>304</v>
      </c>
      <c r="H79" s="101">
        <f>+DATA_PTES!P77</f>
        <v>20</v>
      </c>
      <c r="I79" s="101">
        <f>+DATA_PTES!Q77</f>
        <v>324</v>
      </c>
      <c r="J79" s="100">
        <f t="shared" si="11"/>
        <v>0.93827160493827155</v>
      </c>
      <c r="K79" s="99">
        <f>+DATA_IG!F79</f>
        <v>3132752</v>
      </c>
      <c r="L79" s="99">
        <f>+DATA_IG!U79</f>
        <v>3707674</v>
      </c>
      <c r="M79" s="98">
        <f t="shared" si="12"/>
        <v>0.84493728413015812</v>
      </c>
      <c r="N79" s="100">
        <f t="shared" si="13"/>
        <v>0.10781382398519784</v>
      </c>
      <c r="O79" s="98">
        <f>+DATA_CGR!U81</f>
        <v>1400</v>
      </c>
      <c r="P79" s="100">
        <f t="shared" si="14"/>
        <v>1</v>
      </c>
      <c r="Q79" s="98">
        <f>+DATA_TM!C77</f>
        <v>88.99</v>
      </c>
      <c r="R79" s="100">
        <f t="shared" si="15"/>
        <v>0.88989999999999991</v>
      </c>
      <c r="S79" s="99">
        <f>+DATA_IRPi!F77</f>
        <v>5421060</v>
      </c>
      <c r="T79" s="99">
        <f>+DATA_IRPi!AB77</f>
        <v>6902276</v>
      </c>
      <c r="U79" s="99">
        <f t="shared" si="16"/>
        <v>1481216</v>
      </c>
      <c r="V79" s="100">
        <f t="shared" si="9"/>
        <v>1</v>
      </c>
      <c r="W79" s="102">
        <f>+DATA_REI!C76</f>
        <v>100</v>
      </c>
      <c r="X79" s="102">
        <f>+DATA_REI!D76</f>
        <v>100</v>
      </c>
      <c r="Y79" s="102">
        <f>+DATA_REI!E76</f>
        <v>100</v>
      </c>
      <c r="Z79" s="102">
        <f>+DATA_REI!F76</f>
        <v>100</v>
      </c>
      <c r="AA79" s="98">
        <v>4</v>
      </c>
      <c r="AB79" s="100">
        <f t="shared" si="17"/>
        <v>1</v>
      </c>
    </row>
    <row r="80" spans="1:28" x14ac:dyDescent="0.2">
      <c r="A80" s="98">
        <v>5801</v>
      </c>
      <c r="B80" s="98" t="s">
        <v>407</v>
      </c>
      <c r="C80" s="99">
        <f>+DATA_PREV!C86</f>
        <v>0</v>
      </c>
      <c r="D80" s="99">
        <f>+DATA_PREV!D86</f>
        <v>597837365</v>
      </c>
      <c r="E80" s="99">
        <f>+DATA_PREV!E86</f>
        <v>597837365</v>
      </c>
      <c r="F80" s="100">
        <f t="shared" si="10"/>
        <v>0</v>
      </c>
      <c r="G80" s="101">
        <f>+DATA_PTES!O78</f>
        <v>3659</v>
      </c>
      <c r="H80" s="101">
        <f>+DATA_PTES!P78</f>
        <v>3678</v>
      </c>
      <c r="I80" s="101">
        <f>+DATA_PTES!Q78</f>
        <v>7337</v>
      </c>
      <c r="J80" s="100">
        <f t="shared" si="11"/>
        <v>0.49870519285811638</v>
      </c>
      <c r="K80" s="99">
        <f>+DATA_IG!F80</f>
        <v>12347229</v>
      </c>
      <c r="L80" s="99">
        <f>+DATA_IG!U80</f>
        <v>14758802</v>
      </c>
      <c r="M80" s="98">
        <f t="shared" si="12"/>
        <v>0.83660103306487887</v>
      </c>
      <c r="N80" s="100">
        <f t="shared" si="13"/>
        <v>0.10675012006074185</v>
      </c>
      <c r="O80" s="98">
        <f>+DATA_CGR!U82</f>
        <v>1400</v>
      </c>
      <c r="P80" s="100">
        <f t="shared" si="14"/>
        <v>1</v>
      </c>
      <c r="Q80" s="98">
        <f>+DATA_TM!C78</f>
        <v>75.22</v>
      </c>
      <c r="R80" s="100">
        <f t="shared" si="15"/>
        <v>0.75219999999999998</v>
      </c>
      <c r="S80" s="99">
        <f>+DATA_IRPi!F78</f>
        <v>40273349</v>
      </c>
      <c r="T80" s="99">
        <f>+DATA_IRPi!AB78</f>
        <v>40375274</v>
      </c>
      <c r="U80" s="99">
        <f t="shared" si="16"/>
        <v>101925</v>
      </c>
      <c r="V80" s="100">
        <f t="shared" si="9"/>
        <v>1</v>
      </c>
      <c r="W80" s="102">
        <f>+DATA_REI!C77</f>
        <v>92.589999999999989</v>
      </c>
      <c r="X80" s="102">
        <f>+DATA_REI!D77</f>
        <v>98.81</v>
      </c>
      <c r="Y80" s="102">
        <f>+DATA_REI!E77</f>
        <v>91.67</v>
      </c>
      <c r="Z80" s="102">
        <f>+DATA_REI!F77</f>
        <v>100</v>
      </c>
      <c r="AA80" s="98">
        <v>4</v>
      </c>
      <c r="AB80" s="100">
        <f t="shared" si="17"/>
        <v>0.95767499999999994</v>
      </c>
    </row>
    <row r="81" spans="1:28" x14ac:dyDescent="0.2">
      <c r="A81" s="98">
        <v>5802</v>
      </c>
      <c r="B81" s="98" t="s">
        <v>408</v>
      </c>
      <c r="C81" s="99">
        <f>+DATA_PREV!C87</f>
        <v>0</v>
      </c>
      <c r="D81" s="99">
        <f>+DATA_PREV!D87</f>
        <v>0</v>
      </c>
      <c r="E81" s="99">
        <f>+DATA_PREV!E87</f>
        <v>0</v>
      </c>
      <c r="F81" s="100">
        <f t="shared" si="10"/>
        <v>1</v>
      </c>
      <c r="G81" s="101">
        <f>+DATA_PTES!O79</f>
        <v>1026</v>
      </c>
      <c r="H81" s="101">
        <f>+DATA_PTES!P79</f>
        <v>539</v>
      </c>
      <c r="I81" s="101">
        <f>+DATA_PTES!Q79</f>
        <v>1565</v>
      </c>
      <c r="J81" s="100">
        <f t="shared" si="11"/>
        <v>0.65559105431309905</v>
      </c>
      <c r="K81" s="99">
        <f>+DATA_IG!F81</f>
        <v>4691482</v>
      </c>
      <c r="L81" s="99">
        <f>+DATA_IG!U81</f>
        <v>4703272</v>
      </c>
      <c r="M81" s="98">
        <f t="shared" si="12"/>
        <v>0.99749323449717553</v>
      </c>
      <c r="N81" s="100">
        <f t="shared" si="13"/>
        <v>0.12727993193153686</v>
      </c>
      <c r="O81" s="98">
        <f>+DATA_CGR!U83</f>
        <v>1400</v>
      </c>
      <c r="P81" s="100">
        <f t="shared" si="14"/>
        <v>1</v>
      </c>
      <c r="Q81" s="98">
        <f>+DATA_TM!C79</f>
        <v>86.43</v>
      </c>
      <c r="R81" s="100">
        <f t="shared" si="15"/>
        <v>0.86430000000000007</v>
      </c>
      <c r="S81" s="99">
        <f>+DATA_IRPi!F79</f>
        <v>12877246</v>
      </c>
      <c r="T81" s="99">
        <f>+DATA_IRPi!AB79</f>
        <v>14804156</v>
      </c>
      <c r="U81" s="99">
        <f t="shared" si="16"/>
        <v>1926910</v>
      </c>
      <c r="V81" s="100">
        <f t="shared" si="9"/>
        <v>1</v>
      </c>
      <c r="W81" s="102">
        <f>+DATA_REI!C78</f>
        <v>100</v>
      </c>
      <c r="X81" s="102">
        <f>+DATA_REI!D78</f>
        <v>100</v>
      </c>
      <c r="Y81" s="102">
        <f>+DATA_REI!E78</f>
        <v>100</v>
      </c>
      <c r="Z81" s="102">
        <f>+DATA_REI!F78</f>
        <v>100</v>
      </c>
      <c r="AA81" s="98">
        <v>4</v>
      </c>
      <c r="AB81" s="100">
        <f t="shared" si="17"/>
        <v>1</v>
      </c>
    </row>
    <row r="82" spans="1:28" x14ac:dyDescent="0.2">
      <c r="A82" s="98">
        <v>5803</v>
      </c>
      <c r="B82" s="98" t="s">
        <v>409</v>
      </c>
      <c r="C82" s="99">
        <f>+DATA_PREV!C88</f>
        <v>0</v>
      </c>
      <c r="D82" s="99">
        <f>+DATA_PREV!D88</f>
        <v>0</v>
      </c>
      <c r="E82" s="99">
        <f>+DATA_PREV!E88</f>
        <v>0</v>
      </c>
      <c r="F82" s="100">
        <f t="shared" si="10"/>
        <v>1</v>
      </c>
      <c r="G82" s="101">
        <f>+DATA_PTES!O80</f>
        <v>377</v>
      </c>
      <c r="H82" s="101">
        <f>+DATA_PTES!P80</f>
        <v>32</v>
      </c>
      <c r="I82" s="101">
        <f>+DATA_PTES!Q80</f>
        <v>409</v>
      </c>
      <c r="J82" s="100">
        <f t="shared" si="11"/>
        <v>0.92176039119804398</v>
      </c>
      <c r="K82" s="99">
        <f>+DATA_IG!F82</f>
        <v>2307172</v>
      </c>
      <c r="L82" s="99">
        <f>+DATA_IG!U82</f>
        <v>3294323</v>
      </c>
      <c r="M82" s="98">
        <f t="shared" si="12"/>
        <v>0.700347840815852</v>
      </c>
      <c r="N82" s="100">
        <f t="shared" si="13"/>
        <v>8.9364240703221395E-2</v>
      </c>
      <c r="O82" s="98">
        <f>+DATA_CGR!U84</f>
        <v>1400</v>
      </c>
      <c r="P82" s="100">
        <f t="shared" si="14"/>
        <v>1</v>
      </c>
      <c r="Q82" s="98">
        <f>+DATA_TM!C80</f>
        <v>69.2</v>
      </c>
      <c r="R82" s="100">
        <f t="shared" si="15"/>
        <v>0.69200000000000006</v>
      </c>
      <c r="S82" s="99">
        <f>+DATA_IRPi!F80</f>
        <v>6105618</v>
      </c>
      <c r="T82" s="99">
        <f>+DATA_IRPi!AB80</f>
        <v>7114826</v>
      </c>
      <c r="U82" s="99">
        <f t="shared" si="16"/>
        <v>1009208</v>
      </c>
      <c r="V82" s="100">
        <f t="shared" si="9"/>
        <v>1</v>
      </c>
      <c r="W82" s="102">
        <f>+DATA_REI!C79</f>
        <v>100</v>
      </c>
      <c r="X82" s="102">
        <f>+DATA_REI!D79</f>
        <v>100</v>
      </c>
      <c r="Y82" s="102">
        <f>+DATA_REI!E79</f>
        <v>100</v>
      </c>
      <c r="Z82" s="102">
        <f>+DATA_REI!F79</f>
        <v>100</v>
      </c>
      <c r="AA82" s="98">
        <v>4</v>
      </c>
      <c r="AB82" s="100">
        <f t="shared" si="17"/>
        <v>1</v>
      </c>
    </row>
    <row r="83" spans="1:28" x14ac:dyDescent="0.2">
      <c r="A83" s="98">
        <v>5804</v>
      </c>
      <c r="B83" s="98" t="s">
        <v>410</v>
      </c>
      <c r="C83" s="99">
        <f>+DATA_PREV!C89</f>
        <v>0</v>
      </c>
      <c r="D83" s="99">
        <f>+DATA_PREV!D89</f>
        <v>0</v>
      </c>
      <c r="E83" s="99">
        <f>+DATA_PREV!E89</f>
        <v>0</v>
      </c>
      <c r="F83" s="100">
        <f t="shared" si="10"/>
        <v>1</v>
      </c>
      <c r="G83" s="101">
        <f>+DATA_PTES!O81</f>
        <v>0</v>
      </c>
      <c r="H83" s="101">
        <f>+DATA_PTES!P81</f>
        <v>0</v>
      </c>
      <c r="I83" s="101">
        <f>+DATA_PTES!Q81</f>
        <v>0</v>
      </c>
      <c r="J83" s="100">
        <f t="shared" si="11"/>
        <v>0</v>
      </c>
      <c r="K83" s="99">
        <f>+DATA_IG!F83</f>
        <v>8348115</v>
      </c>
      <c r="L83" s="99">
        <f>+DATA_IG!U83</f>
        <v>11987031</v>
      </c>
      <c r="M83" s="98">
        <f t="shared" si="12"/>
        <v>0.69642891555048114</v>
      </c>
      <c r="N83" s="100">
        <f t="shared" si="13"/>
        <v>8.8864186643934848E-2</v>
      </c>
      <c r="O83" s="98">
        <f>+DATA_CGR!U85</f>
        <v>1400</v>
      </c>
      <c r="P83" s="100">
        <f t="shared" si="14"/>
        <v>1</v>
      </c>
      <c r="Q83" s="98">
        <f>+DATA_TM!C81</f>
        <v>97.02</v>
      </c>
      <c r="R83" s="100">
        <f t="shared" si="15"/>
        <v>0.97019999999999995</v>
      </c>
      <c r="S83" s="99">
        <f>+DATA_IRPi!F81</f>
        <v>26591567</v>
      </c>
      <c r="T83" s="99">
        <f>+DATA_IRPi!AB81</f>
        <v>33167701</v>
      </c>
      <c r="U83" s="99">
        <f t="shared" si="16"/>
        <v>6576134</v>
      </c>
      <c r="V83" s="100">
        <f t="shared" si="9"/>
        <v>1</v>
      </c>
      <c r="W83" s="102">
        <f>+DATA_REI!C80</f>
        <v>100</v>
      </c>
      <c r="X83" s="102">
        <f>+DATA_REI!D80</f>
        <v>0</v>
      </c>
      <c r="Y83" s="102">
        <f>+DATA_REI!E80</f>
        <v>100</v>
      </c>
      <c r="Z83" s="102">
        <f>+DATA_REI!F80</f>
        <v>100</v>
      </c>
      <c r="AA83" s="98">
        <v>4</v>
      </c>
      <c r="AB83" s="100">
        <f t="shared" si="17"/>
        <v>0.75</v>
      </c>
    </row>
    <row r="84" spans="1:28" x14ac:dyDescent="0.2">
      <c r="A84" s="98">
        <v>6101</v>
      </c>
      <c r="B84" s="98" t="s">
        <v>412</v>
      </c>
      <c r="C84" s="99">
        <f>+DATA_PREV!C90</f>
        <v>0</v>
      </c>
      <c r="D84" s="99">
        <f>+DATA_PREV!D90</f>
        <v>0</v>
      </c>
      <c r="E84" s="99">
        <f>+DATA_PREV!E90</f>
        <v>0</v>
      </c>
      <c r="F84" s="100">
        <f t="shared" si="10"/>
        <v>1</v>
      </c>
      <c r="G84" s="101">
        <f>+DATA_PTES!O82</f>
        <v>7827</v>
      </c>
      <c r="H84" s="101">
        <f>+DATA_PTES!P82</f>
        <v>4186</v>
      </c>
      <c r="I84" s="101">
        <f>+DATA_PTES!Q82</f>
        <v>12013</v>
      </c>
      <c r="J84" s="100">
        <f t="shared" si="11"/>
        <v>0.65154416049279951</v>
      </c>
      <c r="K84" s="99">
        <f>+DATA_IG!F84</f>
        <v>29956077</v>
      </c>
      <c r="L84" s="99">
        <f>+DATA_IG!U84</f>
        <v>16978753</v>
      </c>
      <c r="M84" s="98">
        <f t="shared" si="12"/>
        <v>1.7643272742114806</v>
      </c>
      <c r="N84" s="100">
        <f t="shared" si="13"/>
        <v>0.22512779796425489</v>
      </c>
      <c r="O84" s="98">
        <f>+DATA_CGR!U86</f>
        <v>1400</v>
      </c>
      <c r="P84" s="100">
        <f t="shared" si="14"/>
        <v>1</v>
      </c>
      <c r="Q84" s="98">
        <f>+DATA_TM!C82</f>
        <v>95.13</v>
      </c>
      <c r="R84" s="100">
        <f t="shared" si="15"/>
        <v>0.95129999999999992</v>
      </c>
      <c r="S84" s="99">
        <f>+DATA_IRPi!F82</f>
        <v>64302340</v>
      </c>
      <c r="T84" s="99">
        <f>+DATA_IRPi!AB82</f>
        <v>68905953</v>
      </c>
      <c r="U84" s="99">
        <f t="shared" si="16"/>
        <v>4603613</v>
      </c>
      <c r="V84" s="100">
        <f t="shared" si="9"/>
        <v>1</v>
      </c>
      <c r="W84" s="102">
        <f>+DATA_REI!C81</f>
        <v>100</v>
      </c>
      <c r="X84" s="102">
        <f>+DATA_REI!D81</f>
        <v>100</v>
      </c>
      <c r="Y84" s="102">
        <f>+DATA_REI!E81</f>
        <v>100</v>
      </c>
      <c r="Z84" s="102">
        <f>+DATA_REI!F81</f>
        <v>100</v>
      </c>
      <c r="AA84" s="98">
        <v>4</v>
      </c>
      <c r="AB84" s="100">
        <f t="shared" si="17"/>
        <v>1</v>
      </c>
    </row>
    <row r="85" spans="1:28" x14ac:dyDescent="0.2">
      <c r="A85" s="98">
        <v>6102</v>
      </c>
      <c r="B85" s="98" t="s">
        <v>413</v>
      </c>
      <c r="C85" s="99">
        <f>+DATA_PREV!C91</f>
        <v>0</v>
      </c>
      <c r="D85" s="99">
        <f>+DATA_PREV!D91</f>
        <v>0</v>
      </c>
      <c r="E85" s="99">
        <f>+DATA_PREV!E91</f>
        <v>0</v>
      </c>
      <c r="F85" s="100">
        <f t="shared" si="10"/>
        <v>1</v>
      </c>
      <c r="G85" s="101">
        <f>+DATA_PTES!O83</f>
        <v>358</v>
      </c>
      <c r="H85" s="101">
        <f>+DATA_PTES!P83</f>
        <v>4</v>
      </c>
      <c r="I85" s="101">
        <f>+DATA_PTES!Q83</f>
        <v>362</v>
      </c>
      <c r="J85" s="100">
        <f t="shared" si="11"/>
        <v>0.98895027624309395</v>
      </c>
      <c r="K85" s="99">
        <f>+DATA_IG!F85</f>
        <v>1900855</v>
      </c>
      <c r="L85" s="99">
        <f>+DATA_IG!U85</f>
        <v>2396911</v>
      </c>
      <c r="M85" s="98">
        <f t="shared" si="12"/>
        <v>0.79304362990532395</v>
      </c>
      <c r="N85" s="100">
        <f t="shared" si="13"/>
        <v>0.10119220436013331</v>
      </c>
      <c r="O85" s="98">
        <f>+DATA_CGR!U87</f>
        <v>1400</v>
      </c>
      <c r="P85" s="100">
        <f t="shared" si="14"/>
        <v>1</v>
      </c>
      <c r="Q85" s="98">
        <f>+DATA_TM!C83</f>
        <v>76.790000000000006</v>
      </c>
      <c r="R85" s="100">
        <f t="shared" si="15"/>
        <v>0.76790000000000003</v>
      </c>
      <c r="S85" s="99">
        <f>+DATA_IRPi!F83</f>
        <v>5150909</v>
      </c>
      <c r="T85" s="99">
        <f>+DATA_IRPi!AB83</f>
        <v>5432882</v>
      </c>
      <c r="U85" s="99">
        <f t="shared" si="16"/>
        <v>281973</v>
      </c>
      <c r="V85" s="100">
        <f t="shared" si="9"/>
        <v>1</v>
      </c>
      <c r="W85" s="102">
        <f>+DATA_REI!C82</f>
        <v>100</v>
      </c>
      <c r="X85" s="102">
        <f>+DATA_REI!D82</f>
        <v>100</v>
      </c>
      <c r="Y85" s="102">
        <f>+DATA_REI!E82</f>
        <v>0</v>
      </c>
      <c r="Z85" s="102">
        <f>+DATA_REI!F82</f>
        <v>100</v>
      </c>
      <c r="AA85" s="98">
        <v>4</v>
      </c>
      <c r="AB85" s="100">
        <f t="shared" si="17"/>
        <v>0.75</v>
      </c>
    </row>
    <row r="86" spans="1:28" x14ac:dyDescent="0.2">
      <c r="A86" s="98">
        <v>6103</v>
      </c>
      <c r="B86" s="98" t="s">
        <v>414</v>
      </c>
      <c r="C86" s="99">
        <f>+DATA_PREV!C92</f>
        <v>0</v>
      </c>
      <c r="D86" s="99">
        <f>+DATA_PREV!D92</f>
        <v>0</v>
      </c>
      <c r="E86" s="99">
        <f>+DATA_PREV!E92</f>
        <v>0</v>
      </c>
      <c r="F86" s="100">
        <f t="shared" si="10"/>
        <v>1</v>
      </c>
      <c r="G86" s="101">
        <f>+DATA_PTES!O84</f>
        <v>441</v>
      </c>
      <c r="H86" s="101">
        <f>+DATA_PTES!P84</f>
        <v>13</v>
      </c>
      <c r="I86" s="101">
        <f>+DATA_PTES!Q84</f>
        <v>454</v>
      </c>
      <c r="J86" s="100">
        <f t="shared" si="11"/>
        <v>0.97136563876651982</v>
      </c>
      <c r="K86" s="99">
        <f>+DATA_IG!F86</f>
        <v>981330</v>
      </c>
      <c r="L86" s="99">
        <f>+DATA_IG!U86</f>
        <v>2264683</v>
      </c>
      <c r="M86" s="98">
        <f t="shared" si="12"/>
        <v>0.43331892366392999</v>
      </c>
      <c r="N86" s="100">
        <f t="shared" si="13"/>
        <v>5.5291405696995734E-2</v>
      </c>
      <c r="O86" s="98">
        <f>+DATA_CGR!U88</f>
        <v>1400</v>
      </c>
      <c r="P86" s="100">
        <f t="shared" si="14"/>
        <v>1</v>
      </c>
      <c r="Q86" s="98">
        <f>+DATA_TM!C84</f>
        <v>76.900000000000006</v>
      </c>
      <c r="R86" s="100">
        <f t="shared" si="15"/>
        <v>0.76900000000000002</v>
      </c>
      <c r="S86" s="99">
        <f>+DATA_IRPi!F84</f>
        <v>2606800</v>
      </c>
      <c r="T86" s="99">
        <f>+DATA_IRPi!AB84</f>
        <v>3792656</v>
      </c>
      <c r="U86" s="99">
        <f t="shared" si="16"/>
        <v>1185856</v>
      </c>
      <c r="V86" s="100">
        <f t="shared" si="9"/>
        <v>1</v>
      </c>
      <c r="W86" s="102">
        <f>+DATA_REI!C83</f>
        <v>100</v>
      </c>
      <c r="X86" s="102">
        <f>+DATA_REI!D83</f>
        <v>100</v>
      </c>
      <c r="Y86" s="102">
        <f>+DATA_REI!E83</f>
        <v>100</v>
      </c>
      <c r="Z86" s="102">
        <f>+DATA_REI!F83</f>
        <v>100</v>
      </c>
      <c r="AA86" s="98">
        <v>4</v>
      </c>
      <c r="AB86" s="100">
        <f t="shared" si="17"/>
        <v>1</v>
      </c>
    </row>
    <row r="87" spans="1:28" x14ac:dyDescent="0.2">
      <c r="A87" s="98">
        <v>6104</v>
      </c>
      <c r="B87" s="98" t="s">
        <v>415</v>
      </c>
      <c r="C87" s="99">
        <f>+DATA_PREV!C93</f>
        <v>0</v>
      </c>
      <c r="D87" s="99">
        <f>+DATA_PREV!D93</f>
        <v>0</v>
      </c>
      <c r="E87" s="99">
        <f>+DATA_PREV!E93</f>
        <v>0</v>
      </c>
      <c r="F87" s="100">
        <f t="shared" si="10"/>
        <v>1</v>
      </c>
      <c r="G87" s="101">
        <f>+DATA_PTES!O85</f>
        <v>822</v>
      </c>
      <c r="H87" s="101">
        <f>+DATA_PTES!P85</f>
        <v>90</v>
      </c>
      <c r="I87" s="101">
        <f>+DATA_PTES!Q85</f>
        <v>912</v>
      </c>
      <c r="J87" s="100">
        <f t="shared" si="11"/>
        <v>0.90131578947368418</v>
      </c>
      <c r="K87" s="99">
        <f>+DATA_IG!F87</f>
        <v>1517270</v>
      </c>
      <c r="L87" s="99">
        <f>+DATA_IG!U87</f>
        <v>3227085</v>
      </c>
      <c r="M87" s="98">
        <f t="shared" si="12"/>
        <v>0.47016734917115599</v>
      </c>
      <c r="N87" s="100">
        <f t="shared" si="13"/>
        <v>5.9993257226553465E-2</v>
      </c>
      <c r="O87" s="98">
        <f>+DATA_CGR!U89</f>
        <v>1400</v>
      </c>
      <c r="P87" s="100">
        <f t="shared" si="14"/>
        <v>1</v>
      </c>
      <c r="Q87" s="98">
        <f>+DATA_TM!C85</f>
        <v>84.34</v>
      </c>
      <c r="R87" s="100">
        <f t="shared" si="15"/>
        <v>0.84340000000000004</v>
      </c>
      <c r="S87" s="99">
        <f>+DATA_IRPi!F85</f>
        <v>6407949</v>
      </c>
      <c r="T87" s="99">
        <f>+DATA_IRPi!AB85</f>
        <v>7851798</v>
      </c>
      <c r="U87" s="99">
        <f t="shared" si="16"/>
        <v>1443849</v>
      </c>
      <c r="V87" s="100">
        <f t="shared" si="9"/>
        <v>1</v>
      </c>
      <c r="W87" s="102">
        <f>+DATA_REI!C84</f>
        <v>100</v>
      </c>
      <c r="X87" s="102">
        <f>+DATA_REI!D84</f>
        <v>100</v>
      </c>
      <c r="Y87" s="102">
        <f>+DATA_REI!E84</f>
        <v>100</v>
      </c>
      <c r="Z87" s="102">
        <f>+DATA_REI!F84</f>
        <v>100</v>
      </c>
      <c r="AA87" s="98">
        <v>4</v>
      </c>
      <c r="AB87" s="100">
        <f t="shared" si="17"/>
        <v>1</v>
      </c>
    </row>
    <row r="88" spans="1:28" x14ac:dyDescent="0.2">
      <c r="A88" s="98">
        <v>6105</v>
      </c>
      <c r="B88" s="98" t="s">
        <v>416</v>
      </c>
      <c r="C88" s="99">
        <f>+DATA_PREV!C94</f>
        <v>0</v>
      </c>
      <c r="D88" s="99">
        <f>+DATA_PREV!D94</f>
        <v>0</v>
      </c>
      <c r="E88" s="99">
        <f>+DATA_PREV!E94</f>
        <v>0</v>
      </c>
      <c r="F88" s="100">
        <f t="shared" si="10"/>
        <v>1</v>
      </c>
      <c r="G88" s="101">
        <f>+DATA_PTES!O86</f>
        <v>596</v>
      </c>
      <c r="H88" s="101">
        <f>+DATA_PTES!P86</f>
        <v>58</v>
      </c>
      <c r="I88" s="101">
        <f>+DATA_PTES!Q86</f>
        <v>654</v>
      </c>
      <c r="J88" s="100">
        <f t="shared" si="11"/>
        <v>0.91131498470948014</v>
      </c>
      <c r="K88" s="99">
        <f>+DATA_IG!F88</f>
        <v>2303690</v>
      </c>
      <c r="L88" s="99">
        <f>+DATA_IG!U88</f>
        <v>3001389</v>
      </c>
      <c r="M88" s="98">
        <f t="shared" si="12"/>
        <v>0.76754129504705992</v>
      </c>
      <c r="N88" s="100">
        <f t="shared" si="13"/>
        <v>9.7938111667974503E-2</v>
      </c>
      <c r="O88" s="98">
        <f>+DATA_CGR!U90</f>
        <v>1400</v>
      </c>
      <c r="P88" s="100">
        <f t="shared" si="14"/>
        <v>1</v>
      </c>
      <c r="Q88" s="98">
        <f>+DATA_TM!C86</f>
        <v>93.72</v>
      </c>
      <c r="R88" s="100">
        <f t="shared" si="15"/>
        <v>0.93720000000000003</v>
      </c>
      <c r="S88" s="99">
        <f>+DATA_IRPi!F86</f>
        <v>7967000</v>
      </c>
      <c r="T88" s="99">
        <f>+DATA_IRPi!AB86</f>
        <v>7677985</v>
      </c>
      <c r="U88" s="99">
        <f t="shared" si="16"/>
        <v>-289015</v>
      </c>
      <c r="V88" s="100">
        <f t="shared" si="9"/>
        <v>0.99766550551383426</v>
      </c>
      <c r="W88" s="102">
        <f>+DATA_REI!C85</f>
        <v>100</v>
      </c>
      <c r="X88" s="102">
        <f>+DATA_REI!D85</f>
        <v>100</v>
      </c>
      <c r="Y88" s="102">
        <f>+DATA_REI!E85</f>
        <v>100</v>
      </c>
      <c r="Z88" s="102">
        <f>+DATA_REI!F85</f>
        <v>100</v>
      </c>
      <c r="AA88" s="98">
        <v>4</v>
      </c>
      <c r="AB88" s="100">
        <f t="shared" si="17"/>
        <v>1</v>
      </c>
    </row>
    <row r="89" spans="1:28" x14ac:dyDescent="0.2">
      <c r="A89" s="98">
        <v>6106</v>
      </c>
      <c r="B89" s="98" t="s">
        <v>417</v>
      </c>
      <c r="C89" s="99">
        <f>+DATA_PREV!C95</f>
        <v>0</v>
      </c>
      <c r="D89" s="99">
        <f>+DATA_PREV!D95</f>
        <v>0</v>
      </c>
      <c r="E89" s="99">
        <f>+DATA_PREV!E95</f>
        <v>0</v>
      </c>
      <c r="F89" s="100">
        <f t="shared" si="10"/>
        <v>1</v>
      </c>
      <c r="G89" s="101">
        <f>+DATA_PTES!O87</f>
        <v>0</v>
      </c>
      <c r="H89" s="101">
        <f>+DATA_PTES!P87</f>
        <v>0</v>
      </c>
      <c r="I89" s="101">
        <f>+DATA_PTES!Q87</f>
        <v>0</v>
      </c>
      <c r="J89" s="100">
        <f t="shared" si="11"/>
        <v>0</v>
      </c>
      <c r="K89" s="99">
        <f>+DATA_IG!F89</f>
        <v>2564636</v>
      </c>
      <c r="L89" s="99">
        <f>+DATA_IG!U89</f>
        <v>6159508</v>
      </c>
      <c r="M89" s="98">
        <f t="shared" si="12"/>
        <v>0.41637026853443487</v>
      </c>
      <c r="N89" s="100">
        <f t="shared" si="13"/>
        <v>5.3128760782115023E-2</v>
      </c>
      <c r="O89" s="98">
        <f>+DATA_CGR!U91</f>
        <v>100</v>
      </c>
      <c r="P89" s="100">
        <f t="shared" si="14"/>
        <v>7.1428571428571425E-2</v>
      </c>
      <c r="Q89" s="98">
        <f>+DATA_TM!C87</f>
        <v>77.75</v>
      </c>
      <c r="R89" s="100">
        <f t="shared" si="15"/>
        <v>0.77749999999999997</v>
      </c>
      <c r="S89" s="99">
        <f>+DATA_IRPi!F87</f>
        <v>8369000</v>
      </c>
      <c r="T89" s="99">
        <f>+DATA_IRPi!AB87</f>
        <v>9096191</v>
      </c>
      <c r="U89" s="99">
        <f t="shared" si="16"/>
        <v>727191</v>
      </c>
      <c r="V89" s="100">
        <f t="shared" si="9"/>
        <v>1</v>
      </c>
      <c r="W89" s="102">
        <f>+DATA_REI!C86</f>
        <v>7.41</v>
      </c>
      <c r="X89" s="102">
        <f>+DATA_REI!D86</f>
        <v>23.41</v>
      </c>
      <c r="Y89" s="102">
        <f>+DATA_REI!E86</f>
        <v>100</v>
      </c>
      <c r="Z89" s="102">
        <f>+DATA_REI!F86</f>
        <v>100</v>
      </c>
      <c r="AA89" s="98">
        <v>4</v>
      </c>
      <c r="AB89" s="100">
        <f t="shared" si="17"/>
        <v>0.57704999999999995</v>
      </c>
    </row>
    <row r="90" spans="1:28" x14ac:dyDescent="0.2">
      <c r="A90" s="98">
        <v>6107</v>
      </c>
      <c r="B90" s="98" t="s">
        <v>418</v>
      </c>
      <c r="C90" s="99">
        <f>+DATA_PREV!C96</f>
        <v>0</v>
      </c>
      <c r="D90" s="99">
        <f>+DATA_PREV!D96</f>
        <v>0</v>
      </c>
      <c r="E90" s="99">
        <f>+DATA_PREV!E96</f>
        <v>0</v>
      </c>
      <c r="F90" s="100">
        <f t="shared" si="10"/>
        <v>1</v>
      </c>
      <c r="G90" s="101">
        <f>+DATA_PTES!O88</f>
        <v>1687</v>
      </c>
      <c r="H90" s="101">
        <f>+DATA_PTES!P88</f>
        <v>219</v>
      </c>
      <c r="I90" s="101">
        <f>+DATA_PTES!Q88</f>
        <v>1906</v>
      </c>
      <c r="J90" s="100">
        <f t="shared" si="11"/>
        <v>0.88509968520461701</v>
      </c>
      <c r="K90" s="99">
        <f>+DATA_IG!F90</f>
        <v>4523139</v>
      </c>
      <c r="L90" s="99">
        <f>+DATA_IG!U90</f>
        <v>4372114</v>
      </c>
      <c r="M90" s="98">
        <f t="shared" si="12"/>
        <v>1.0345427863957801</v>
      </c>
      <c r="N90" s="100">
        <f t="shared" si="13"/>
        <v>0.13200744714734228</v>
      </c>
      <c r="O90" s="98">
        <f>+DATA_CGR!U92</f>
        <v>1400</v>
      </c>
      <c r="P90" s="100">
        <f t="shared" si="14"/>
        <v>1</v>
      </c>
      <c r="Q90" s="98">
        <f>+DATA_TM!C88</f>
        <v>78.91</v>
      </c>
      <c r="R90" s="100">
        <f t="shared" si="15"/>
        <v>0.78909999999999991</v>
      </c>
      <c r="S90" s="99">
        <f>+DATA_IRPi!F88</f>
        <v>8757700</v>
      </c>
      <c r="T90" s="99">
        <f>+DATA_IRPi!AB88</f>
        <v>9736624</v>
      </c>
      <c r="U90" s="99">
        <f t="shared" si="16"/>
        <v>978924</v>
      </c>
      <c r="V90" s="100">
        <f t="shared" si="9"/>
        <v>1</v>
      </c>
      <c r="W90" s="102">
        <f>+DATA_REI!C87</f>
        <v>100</v>
      </c>
      <c r="X90" s="102">
        <f>+DATA_REI!D87</f>
        <v>100</v>
      </c>
      <c r="Y90" s="102">
        <f>+DATA_REI!E87</f>
        <v>100</v>
      </c>
      <c r="Z90" s="102">
        <f>+DATA_REI!F87</f>
        <v>100</v>
      </c>
      <c r="AA90" s="98">
        <v>4</v>
      </c>
      <c r="AB90" s="100">
        <f t="shared" si="17"/>
        <v>1</v>
      </c>
    </row>
    <row r="91" spans="1:28" x14ac:dyDescent="0.2">
      <c r="A91" s="98">
        <v>6108</v>
      </c>
      <c r="B91" s="98" t="s">
        <v>419</v>
      </c>
      <c r="C91" s="99">
        <f>+DATA_PREV!C97</f>
        <v>0</v>
      </c>
      <c r="D91" s="99">
        <f>+DATA_PREV!D97</f>
        <v>0</v>
      </c>
      <c r="E91" s="99">
        <f>+DATA_PREV!E97</f>
        <v>0</v>
      </c>
      <c r="F91" s="100">
        <f t="shared" si="10"/>
        <v>1</v>
      </c>
      <c r="G91" s="101">
        <f>+DATA_PTES!O89</f>
        <v>1568</v>
      </c>
      <c r="H91" s="101">
        <f>+DATA_PTES!P89</f>
        <v>635</v>
      </c>
      <c r="I91" s="101">
        <f>+DATA_PTES!Q89</f>
        <v>2203</v>
      </c>
      <c r="J91" s="100">
        <f t="shared" si="11"/>
        <v>0.7117566954153427</v>
      </c>
      <c r="K91" s="99">
        <f>+DATA_IG!F91</f>
        <v>6991550</v>
      </c>
      <c r="L91" s="99">
        <f>+DATA_IG!U91</f>
        <v>5365921</v>
      </c>
      <c r="M91" s="98">
        <f t="shared" si="12"/>
        <v>1.3029543297413435</v>
      </c>
      <c r="N91" s="100">
        <f t="shared" si="13"/>
        <v>0.16625670497201658</v>
      </c>
      <c r="O91" s="98">
        <f>+DATA_CGR!U93</f>
        <v>1400</v>
      </c>
      <c r="P91" s="100">
        <f t="shared" si="14"/>
        <v>1</v>
      </c>
      <c r="Q91" s="98">
        <f>+DATA_TM!C89</f>
        <v>81.510000000000005</v>
      </c>
      <c r="R91" s="100">
        <f t="shared" si="15"/>
        <v>0.81510000000000005</v>
      </c>
      <c r="S91" s="99">
        <f>+DATA_IRPi!F89</f>
        <v>13470875</v>
      </c>
      <c r="T91" s="99">
        <f>+DATA_IRPi!AB89</f>
        <v>16058964</v>
      </c>
      <c r="U91" s="99">
        <f t="shared" si="16"/>
        <v>2588089</v>
      </c>
      <c r="V91" s="100">
        <f t="shared" si="9"/>
        <v>1</v>
      </c>
      <c r="W91" s="102">
        <f>+DATA_REI!C88</f>
        <v>100</v>
      </c>
      <c r="X91" s="102">
        <f>+DATA_REI!D88</f>
        <v>100</v>
      </c>
      <c r="Y91" s="102">
        <f>+DATA_REI!E88</f>
        <v>100</v>
      </c>
      <c r="Z91" s="102">
        <f>+DATA_REI!F88</f>
        <v>100</v>
      </c>
      <c r="AA91" s="98">
        <v>4</v>
      </c>
      <c r="AB91" s="100">
        <f t="shared" si="17"/>
        <v>1</v>
      </c>
    </row>
    <row r="92" spans="1:28" x14ac:dyDescent="0.2">
      <c r="A92" s="98">
        <v>6109</v>
      </c>
      <c r="B92" s="98" t="s">
        <v>420</v>
      </c>
      <c r="C92" s="99">
        <f>+DATA_PREV!C98</f>
        <v>0</v>
      </c>
      <c r="D92" s="99">
        <f>+DATA_PREV!D98</f>
        <v>0</v>
      </c>
      <c r="E92" s="99">
        <f>+DATA_PREV!E98</f>
        <v>0</v>
      </c>
      <c r="F92" s="100">
        <f t="shared" si="10"/>
        <v>1</v>
      </c>
      <c r="G92" s="101">
        <f>+DATA_PTES!O90</f>
        <v>274</v>
      </c>
      <c r="H92" s="101">
        <f>+DATA_PTES!P90</f>
        <v>4</v>
      </c>
      <c r="I92" s="101">
        <f>+DATA_PTES!Q90</f>
        <v>278</v>
      </c>
      <c r="J92" s="100">
        <f t="shared" si="11"/>
        <v>0.98561151079136688</v>
      </c>
      <c r="K92" s="99">
        <f>+DATA_IG!F92</f>
        <v>1755283</v>
      </c>
      <c r="L92" s="99">
        <f>+DATA_IG!U92</f>
        <v>2916969</v>
      </c>
      <c r="M92" s="98">
        <f t="shared" si="12"/>
        <v>0.60174893871001034</v>
      </c>
      <c r="N92" s="100">
        <f t="shared" si="13"/>
        <v>7.6783041037359084E-2</v>
      </c>
      <c r="O92" s="98">
        <f>+DATA_CGR!U94</f>
        <v>1200</v>
      </c>
      <c r="P92" s="100">
        <f t="shared" si="14"/>
        <v>0.8571428571428571</v>
      </c>
      <c r="Q92" s="98">
        <f>+DATA_TM!C90</f>
        <v>70.680000000000007</v>
      </c>
      <c r="R92" s="100">
        <f t="shared" si="15"/>
        <v>0.70680000000000009</v>
      </c>
      <c r="S92" s="99">
        <f>+DATA_IRPi!F90</f>
        <v>5210480</v>
      </c>
      <c r="T92" s="99">
        <f>+DATA_IRPi!AB90</f>
        <v>6236429</v>
      </c>
      <c r="U92" s="99">
        <f t="shared" si="16"/>
        <v>1025949</v>
      </c>
      <c r="V92" s="100">
        <f t="shared" si="9"/>
        <v>1</v>
      </c>
      <c r="W92" s="102">
        <f>+DATA_REI!C89</f>
        <v>100</v>
      </c>
      <c r="X92" s="102">
        <f>+DATA_REI!D89</f>
        <v>100</v>
      </c>
      <c r="Y92" s="102">
        <f>+DATA_REI!E89</f>
        <v>100</v>
      </c>
      <c r="Z92" s="102">
        <f>+DATA_REI!F89</f>
        <v>100</v>
      </c>
      <c r="AA92" s="98">
        <v>4</v>
      </c>
      <c r="AB92" s="100">
        <f t="shared" si="17"/>
        <v>1</v>
      </c>
    </row>
    <row r="93" spans="1:28" x14ac:dyDescent="0.2">
      <c r="A93" s="98">
        <v>6110</v>
      </c>
      <c r="B93" s="98" t="s">
        <v>421</v>
      </c>
      <c r="C93" s="99">
        <f>+DATA_PREV!C99</f>
        <v>0</v>
      </c>
      <c r="D93" s="99">
        <f>+DATA_PREV!D99</f>
        <v>0</v>
      </c>
      <c r="E93" s="99">
        <f>+DATA_PREV!E99</f>
        <v>0</v>
      </c>
      <c r="F93" s="100">
        <f t="shared" si="10"/>
        <v>1</v>
      </c>
      <c r="G93" s="101">
        <f>+DATA_PTES!O91</f>
        <v>1890</v>
      </c>
      <c r="H93" s="101">
        <f>+DATA_PTES!P91</f>
        <v>56</v>
      </c>
      <c r="I93" s="101">
        <f>+DATA_PTES!Q91</f>
        <v>1946</v>
      </c>
      <c r="J93" s="100">
        <f t="shared" si="11"/>
        <v>0.97122302158273377</v>
      </c>
      <c r="K93" s="99">
        <f>+DATA_IG!F93</f>
        <v>4304811</v>
      </c>
      <c r="L93" s="99">
        <f>+DATA_IG!U93</f>
        <v>5437009</v>
      </c>
      <c r="M93" s="98">
        <f t="shared" si="12"/>
        <v>0.79176087440723386</v>
      </c>
      <c r="N93" s="100">
        <f t="shared" si="13"/>
        <v>0.10102852502193306</v>
      </c>
      <c r="O93" s="98">
        <f>+DATA_CGR!U95</f>
        <v>1400</v>
      </c>
      <c r="P93" s="100">
        <f t="shared" si="14"/>
        <v>1</v>
      </c>
      <c r="Q93" s="98">
        <f>+DATA_TM!C91</f>
        <v>75.069999999999993</v>
      </c>
      <c r="R93" s="100">
        <f t="shared" si="15"/>
        <v>0.75069999999999992</v>
      </c>
      <c r="S93" s="99">
        <f>+DATA_IRPi!F91</f>
        <v>8549926</v>
      </c>
      <c r="T93" s="99">
        <f>+DATA_IRPi!AB91</f>
        <v>9130380</v>
      </c>
      <c r="U93" s="99">
        <f t="shared" si="16"/>
        <v>580454</v>
      </c>
      <c r="V93" s="100">
        <f t="shared" si="9"/>
        <v>1</v>
      </c>
      <c r="W93" s="102">
        <f>+DATA_REI!C90</f>
        <v>100</v>
      </c>
      <c r="X93" s="102">
        <f>+DATA_REI!D90</f>
        <v>100</v>
      </c>
      <c r="Y93" s="102">
        <f>+DATA_REI!E90</f>
        <v>100</v>
      </c>
      <c r="Z93" s="102">
        <f>+DATA_REI!F90</f>
        <v>100</v>
      </c>
      <c r="AA93" s="98">
        <v>4</v>
      </c>
      <c r="AB93" s="100">
        <f t="shared" si="17"/>
        <v>1</v>
      </c>
    </row>
    <row r="94" spans="1:28" x14ac:dyDescent="0.2">
      <c r="A94" s="98">
        <v>6111</v>
      </c>
      <c r="B94" s="98" t="s">
        <v>422</v>
      </c>
      <c r="C94" s="99">
        <f>+DATA_PREV!C100</f>
        <v>0</v>
      </c>
      <c r="D94" s="99">
        <f>+DATA_PREV!D100</f>
        <v>0</v>
      </c>
      <c r="E94" s="99">
        <f>+DATA_PREV!E100</f>
        <v>0</v>
      </c>
      <c r="F94" s="100">
        <f t="shared" si="10"/>
        <v>1</v>
      </c>
      <c r="G94" s="101">
        <f>+DATA_PTES!O92</f>
        <v>464</v>
      </c>
      <c r="H94" s="101">
        <f>+DATA_PTES!P92</f>
        <v>37</v>
      </c>
      <c r="I94" s="101">
        <f>+DATA_PTES!Q92</f>
        <v>501</v>
      </c>
      <c r="J94" s="100">
        <f t="shared" si="11"/>
        <v>0.92614770459081841</v>
      </c>
      <c r="K94" s="99">
        <f>+DATA_IG!F94</f>
        <v>2531235</v>
      </c>
      <c r="L94" s="99">
        <f>+DATA_IG!U94</f>
        <v>2495893</v>
      </c>
      <c r="M94" s="98">
        <f t="shared" si="12"/>
        <v>1.0141600621501001</v>
      </c>
      <c r="N94" s="100">
        <f t="shared" si="13"/>
        <v>0.12940661571826775</v>
      </c>
      <c r="O94" s="98">
        <f>+DATA_CGR!U96</f>
        <v>1400</v>
      </c>
      <c r="P94" s="100">
        <f t="shared" si="14"/>
        <v>1</v>
      </c>
      <c r="Q94" s="98">
        <f>+DATA_TM!C92</f>
        <v>78.09</v>
      </c>
      <c r="R94" s="100">
        <f t="shared" si="15"/>
        <v>0.78090000000000004</v>
      </c>
      <c r="S94" s="99">
        <f>+DATA_IRPi!F92</f>
        <v>4686883</v>
      </c>
      <c r="T94" s="99">
        <f>+DATA_IRPi!AB92</f>
        <v>5650966</v>
      </c>
      <c r="U94" s="99">
        <f t="shared" si="16"/>
        <v>964083</v>
      </c>
      <c r="V94" s="100">
        <f t="shared" si="9"/>
        <v>1</v>
      </c>
      <c r="W94" s="102">
        <f>+DATA_REI!C91</f>
        <v>100</v>
      </c>
      <c r="X94" s="102">
        <f>+DATA_REI!D91</f>
        <v>93.25</v>
      </c>
      <c r="Y94" s="102">
        <f>+DATA_REI!E91</f>
        <v>100</v>
      </c>
      <c r="Z94" s="102">
        <f>+DATA_REI!F91</f>
        <v>100</v>
      </c>
      <c r="AA94" s="98">
        <v>4</v>
      </c>
      <c r="AB94" s="100">
        <f t="shared" si="17"/>
        <v>0.98312500000000003</v>
      </c>
    </row>
    <row r="95" spans="1:28" x14ac:dyDescent="0.2">
      <c r="A95" s="98">
        <v>6112</v>
      </c>
      <c r="B95" s="98" t="s">
        <v>423</v>
      </c>
      <c r="C95" s="99">
        <f>+DATA_PREV!C101</f>
        <v>0</v>
      </c>
      <c r="D95" s="99">
        <f>+DATA_PREV!D101</f>
        <v>0</v>
      </c>
      <c r="E95" s="99">
        <f>+DATA_PREV!E101</f>
        <v>0</v>
      </c>
      <c r="F95" s="100">
        <f t="shared" si="10"/>
        <v>1</v>
      </c>
      <c r="G95" s="101">
        <f>+DATA_PTES!O93</f>
        <v>438</v>
      </c>
      <c r="H95" s="101">
        <f>+DATA_PTES!P93</f>
        <v>132</v>
      </c>
      <c r="I95" s="101">
        <f>+DATA_PTES!Q93</f>
        <v>570</v>
      </c>
      <c r="J95" s="100">
        <f t="shared" si="11"/>
        <v>0.76842105263157889</v>
      </c>
      <c r="K95" s="99">
        <f>+DATA_IG!F95</f>
        <v>1382961</v>
      </c>
      <c r="L95" s="99">
        <f>+DATA_IG!U95</f>
        <v>2068345</v>
      </c>
      <c r="M95" s="98">
        <f t="shared" si="12"/>
        <v>0.66863168378582871</v>
      </c>
      <c r="N95" s="100">
        <f t="shared" si="13"/>
        <v>8.5317265577674592E-2</v>
      </c>
      <c r="O95" s="98">
        <f>+DATA_CGR!U97</f>
        <v>1400</v>
      </c>
      <c r="P95" s="100">
        <f t="shared" si="14"/>
        <v>1</v>
      </c>
      <c r="Q95" s="98">
        <f>+DATA_TM!C93</f>
        <v>52.27</v>
      </c>
      <c r="R95" s="100">
        <f t="shared" si="15"/>
        <v>0.52270000000000005</v>
      </c>
      <c r="S95" s="99">
        <f>+DATA_IRPi!F93</f>
        <v>5139180</v>
      </c>
      <c r="T95" s="99">
        <f>+DATA_IRPi!AB93</f>
        <v>5109661</v>
      </c>
      <c r="U95" s="99">
        <f t="shared" si="16"/>
        <v>-29519</v>
      </c>
      <c r="V95" s="100">
        <f t="shared" si="9"/>
        <v>0.99976156274678774</v>
      </c>
      <c r="W95" s="102">
        <f>+DATA_REI!C92</f>
        <v>100</v>
      </c>
      <c r="X95" s="102">
        <f>+DATA_REI!D92</f>
        <v>100</v>
      </c>
      <c r="Y95" s="102">
        <f>+DATA_REI!E92</f>
        <v>0</v>
      </c>
      <c r="Z95" s="102">
        <f>+DATA_REI!F92</f>
        <v>100</v>
      </c>
      <c r="AA95" s="98">
        <v>4</v>
      </c>
      <c r="AB95" s="100">
        <f t="shared" si="17"/>
        <v>0.75</v>
      </c>
    </row>
    <row r="96" spans="1:28" x14ac:dyDescent="0.2">
      <c r="A96" s="98">
        <v>6113</v>
      </c>
      <c r="B96" s="98" t="s">
        <v>424</v>
      </c>
      <c r="C96" s="99">
        <f>+DATA_PREV!C102</f>
        <v>0</v>
      </c>
      <c r="D96" s="99">
        <f>+DATA_PREV!D102</f>
        <v>0</v>
      </c>
      <c r="E96" s="99">
        <f>+DATA_PREV!E102</f>
        <v>0</v>
      </c>
      <c r="F96" s="100">
        <f t="shared" si="10"/>
        <v>1</v>
      </c>
      <c r="G96" s="101">
        <f>+DATA_PTES!O94</f>
        <v>609</v>
      </c>
      <c r="H96" s="101">
        <f>+DATA_PTES!P94</f>
        <v>155</v>
      </c>
      <c r="I96" s="101">
        <f>+DATA_PTES!Q94</f>
        <v>764</v>
      </c>
      <c r="J96" s="100">
        <f t="shared" si="11"/>
        <v>0.79712041884816753</v>
      </c>
      <c r="K96" s="99">
        <f>+DATA_IG!F96</f>
        <v>1988976</v>
      </c>
      <c r="L96" s="99">
        <f>+DATA_IG!U96</f>
        <v>2769586</v>
      </c>
      <c r="M96" s="98">
        <f t="shared" si="12"/>
        <v>0.71814921074846561</v>
      </c>
      <c r="N96" s="100">
        <f t="shared" si="13"/>
        <v>9.1635691851913462E-2</v>
      </c>
      <c r="O96" s="98">
        <f>+DATA_CGR!U98</f>
        <v>1400</v>
      </c>
      <c r="P96" s="100">
        <f t="shared" si="14"/>
        <v>1</v>
      </c>
      <c r="Q96" s="98">
        <f>+DATA_TM!C94</f>
        <v>90.03</v>
      </c>
      <c r="R96" s="100">
        <f t="shared" si="15"/>
        <v>0.90029999999999999</v>
      </c>
      <c r="S96" s="99">
        <f>+DATA_IRPi!F94</f>
        <v>5895502</v>
      </c>
      <c r="T96" s="99">
        <f>+DATA_IRPi!AB94</f>
        <v>6664765</v>
      </c>
      <c r="U96" s="99">
        <f t="shared" si="16"/>
        <v>769263</v>
      </c>
      <c r="V96" s="100">
        <f t="shared" si="9"/>
        <v>1</v>
      </c>
      <c r="W96" s="102">
        <f>+DATA_REI!C93</f>
        <v>100</v>
      </c>
      <c r="X96" s="102">
        <f>+DATA_REI!D93</f>
        <v>100</v>
      </c>
      <c r="Y96" s="102">
        <f>+DATA_REI!E93</f>
        <v>100</v>
      </c>
      <c r="Z96" s="102">
        <f>+DATA_REI!F93</f>
        <v>100</v>
      </c>
      <c r="AA96" s="98">
        <v>4</v>
      </c>
      <c r="AB96" s="100">
        <f t="shared" si="17"/>
        <v>1</v>
      </c>
    </row>
    <row r="97" spans="1:28" x14ac:dyDescent="0.2">
      <c r="A97" s="98">
        <v>6114</v>
      </c>
      <c r="B97" s="98" t="s">
        <v>425</v>
      </c>
      <c r="C97" s="99">
        <f>+DATA_PREV!C103</f>
        <v>0</v>
      </c>
      <c r="D97" s="99">
        <f>+DATA_PREV!D103</f>
        <v>0</v>
      </c>
      <c r="E97" s="99">
        <f>+DATA_PREV!E103</f>
        <v>0</v>
      </c>
      <c r="F97" s="100">
        <f t="shared" si="10"/>
        <v>1</v>
      </c>
      <c r="G97" s="101">
        <f>+DATA_PTES!O95</f>
        <v>1107</v>
      </c>
      <c r="H97" s="101">
        <f>+DATA_PTES!P95</f>
        <v>71</v>
      </c>
      <c r="I97" s="101">
        <f>+DATA_PTES!Q95</f>
        <v>1178</v>
      </c>
      <c r="J97" s="100">
        <f t="shared" si="11"/>
        <v>0.93972835314091685</v>
      </c>
      <c r="K97" s="99">
        <f>+DATA_IG!F97</f>
        <v>1861754</v>
      </c>
      <c r="L97" s="99">
        <f>+DATA_IG!U97</f>
        <v>3411022</v>
      </c>
      <c r="M97" s="98">
        <f t="shared" si="12"/>
        <v>0.54580533341620197</v>
      </c>
      <c r="N97" s="100">
        <f t="shared" si="13"/>
        <v>6.9644648487368441E-2</v>
      </c>
      <c r="O97" s="98">
        <f>+DATA_CGR!U99</f>
        <v>1200</v>
      </c>
      <c r="P97" s="100">
        <f t="shared" si="14"/>
        <v>0.8571428571428571</v>
      </c>
      <c r="Q97" s="98">
        <f>+DATA_TM!C95</f>
        <v>80.72</v>
      </c>
      <c r="R97" s="100">
        <f t="shared" si="15"/>
        <v>0.80720000000000003</v>
      </c>
      <c r="S97" s="99">
        <f>+DATA_IRPi!F95</f>
        <v>5318081</v>
      </c>
      <c r="T97" s="99">
        <f>+DATA_IRPi!AB95</f>
        <v>5570109</v>
      </c>
      <c r="U97" s="99">
        <f t="shared" si="16"/>
        <v>252028</v>
      </c>
      <c r="V97" s="100">
        <f t="shared" si="9"/>
        <v>1</v>
      </c>
      <c r="W97" s="102">
        <f>+DATA_REI!C94</f>
        <v>100</v>
      </c>
      <c r="X97" s="102">
        <f>+DATA_REI!D94</f>
        <v>100</v>
      </c>
      <c r="Y97" s="102">
        <f>+DATA_REI!E94</f>
        <v>100</v>
      </c>
      <c r="Z97" s="102">
        <f>+DATA_REI!F94</f>
        <v>100</v>
      </c>
      <c r="AA97" s="98">
        <v>4</v>
      </c>
      <c r="AB97" s="100">
        <f t="shared" si="17"/>
        <v>1</v>
      </c>
    </row>
    <row r="98" spans="1:28" x14ac:dyDescent="0.2">
      <c r="A98" s="98">
        <v>6115</v>
      </c>
      <c r="B98" s="98" t="s">
        <v>426</v>
      </c>
      <c r="C98" s="99">
        <f>+DATA_PREV!C104</f>
        <v>0</v>
      </c>
      <c r="D98" s="99">
        <f>+DATA_PREV!D104</f>
        <v>0</v>
      </c>
      <c r="E98" s="99">
        <f>+DATA_PREV!E104</f>
        <v>0</v>
      </c>
      <c r="F98" s="100">
        <f t="shared" si="10"/>
        <v>1</v>
      </c>
      <c r="G98" s="101">
        <f>+DATA_PTES!O96</f>
        <v>0</v>
      </c>
      <c r="H98" s="101">
        <f>+DATA_PTES!P96</f>
        <v>0</v>
      </c>
      <c r="I98" s="101">
        <f>+DATA_PTES!Q96</f>
        <v>0</v>
      </c>
      <c r="J98" s="100">
        <f t="shared" si="11"/>
        <v>0</v>
      </c>
      <c r="K98" s="99">
        <f>+DATA_IG!F98</f>
        <v>4683075</v>
      </c>
      <c r="L98" s="99">
        <f>+DATA_IG!U98</f>
        <v>9854251</v>
      </c>
      <c r="M98" s="98">
        <f t="shared" si="12"/>
        <v>0.47523398784950777</v>
      </c>
      <c r="N98" s="100">
        <f t="shared" si="13"/>
        <v>6.0639759281705126E-2</v>
      </c>
      <c r="O98" s="98">
        <f>+DATA_CGR!U100</f>
        <v>1400</v>
      </c>
      <c r="P98" s="100">
        <f t="shared" si="14"/>
        <v>1</v>
      </c>
      <c r="Q98" s="98">
        <f>+DATA_TM!C96</f>
        <v>97.89</v>
      </c>
      <c r="R98" s="100">
        <f t="shared" si="15"/>
        <v>0.97889999999999999</v>
      </c>
      <c r="S98" s="99">
        <f>+DATA_IRPi!F96</f>
        <v>14231900</v>
      </c>
      <c r="T98" s="99">
        <f>+DATA_IRPi!AB96</f>
        <v>17307003</v>
      </c>
      <c r="U98" s="99">
        <f t="shared" si="16"/>
        <v>3075103</v>
      </c>
      <c r="V98" s="100">
        <f t="shared" si="9"/>
        <v>1</v>
      </c>
      <c r="W98" s="102">
        <f>+DATA_REI!C95</f>
        <v>3.6999999999999997</v>
      </c>
      <c r="X98" s="102">
        <f>+DATA_REI!D95</f>
        <v>0</v>
      </c>
      <c r="Y98" s="102">
        <f>+DATA_REI!E95</f>
        <v>100</v>
      </c>
      <c r="Z98" s="102">
        <f>+DATA_REI!F95</f>
        <v>100</v>
      </c>
      <c r="AA98" s="98">
        <v>4</v>
      </c>
      <c r="AB98" s="100">
        <f t="shared" si="17"/>
        <v>0.50924999999999998</v>
      </c>
    </row>
    <row r="99" spans="1:28" x14ac:dyDescent="0.2">
      <c r="A99" s="98">
        <v>6116</v>
      </c>
      <c r="B99" s="98" t="s">
        <v>427</v>
      </c>
      <c r="C99" s="99">
        <f>+DATA_PREV!C105</f>
        <v>0</v>
      </c>
      <c r="D99" s="99">
        <f>+DATA_PREV!D105</f>
        <v>0</v>
      </c>
      <c r="E99" s="99">
        <f>+DATA_PREV!E105</f>
        <v>0</v>
      </c>
      <c r="F99" s="100">
        <f t="shared" si="10"/>
        <v>1</v>
      </c>
      <c r="G99" s="101">
        <f>+DATA_PTES!O97</f>
        <v>1325</v>
      </c>
      <c r="H99" s="101">
        <f>+DATA_PTES!P97</f>
        <v>52</v>
      </c>
      <c r="I99" s="101">
        <f>+DATA_PTES!Q97</f>
        <v>1377</v>
      </c>
      <c r="J99" s="100">
        <f t="shared" si="11"/>
        <v>0.96223674655047209</v>
      </c>
      <c r="K99" s="99">
        <f>+DATA_IG!F99</f>
        <v>4835950</v>
      </c>
      <c r="L99" s="99">
        <f>+DATA_IG!U99</f>
        <v>4301730</v>
      </c>
      <c r="M99" s="98">
        <f t="shared" si="12"/>
        <v>1.1241872455965392</v>
      </c>
      <c r="N99" s="100">
        <f t="shared" si="13"/>
        <v>0.14344606173690755</v>
      </c>
      <c r="O99" s="98">
        <f>+DATA_CGR!U101</f>
        <v>1400</v>
      </c>
      <c r="P99" s="100">
        <f t="shared" si="14"/>
        <v>1</v>
      </c>
      <c r="Q99" s="98">
        <f>+DATA_TM!C97</f>
        <v>85.65</v>
      </c>
      <c r="R99" s="100">
        <f t="shared" si="15"/>
        <v>0.85650000000000004</v>
      </c>
      <c r="S99" s="99">
        <f>+DATA_IRPi!F97</f>
        <v>9740538</v>
      </c>
      <c r="T99" s="99">
        <f>+DATA_IRPi!AB97</f>
        <v>10738405</v>
      </c>
      <c r="U99" s="99">
        <f t="shared" si="16"/>
        <v>997867</v>
      </c>
      <c r="V99" s="100">
        <f t="shared" si="9"/>
        <v>1</v>
      </c>
      <c r="W99" s="102">
        <f>+DATA_REI!C96</f>
        <v>100</v>
      </c>
      <c r="X99" s="102">
        <f>+DATA_REI!D96</f>
        <v>100</v>
      </c>
      <c r="Y99" s="102">
        <f>+DATA_REI!E96</f>
        <v>100</v>
      </c>
      <c r="Z99" s="102">
        <f>+DATA_REI!F96</f>
        <v>100</v>
      </c>
      <c r="AA99" s="98">
        <v>4</v>
      </c>
      <c r="AB99" s="100">
        <f t="shared" si="17"/>
        <v>1</v>
      </c>
    </row>
    <row r="100" spans="1:28" x14ac:dyDescent="0.2">
      <c r="A100" s="98">
        <v>6117</v>
      </c>
      <c r="B100" s="98" t="s">
        <v>428</v>
      </c>
      <c r="C100" s="99">
        <f>+DATA_PREV!C106</f>
        <v>0</v>
      </c>
      <c r="D100" s="99">
        <f>+DATA_PREV!D106</f>
        <v>513282403</v>
      </c>
      <c r="E100" s="99">
        <f>+DATA_PREV!E106</f>
        <v>513282403</v>
      </c>
      <c r="F100" s="100">
        <f t="shared" si="10"/>
        <v>0</v>
      </c>
      <c r="G100" s="101">
        <f>+DATA_PTES!O98</f>
        <v>3146</v>
      </c>
      <c r="H100" s="101">
        <f>+DATA_PTES!P98</f>
        <v>768</v>
      </c>
      <c r="I100" s="101">
        <f>+DATA_PTES!Q98</f>
        <v>3914</v>
      </c>
      <c r="J100" s="100">
        <f t="shared" si="11"/>
        <v>0.80378129790495656</v>
      </c>
      <c r="K100" s="99">
        <f>+DATA_IG!F100</f>
        <v>4409017</v>
      </c>
      <c r="L100" s="99">
        <f>+DATA_IG!U100</f>
        <v>7202144</v>
      </c>
      <c r="M100" s="98">
        <f t="shared" si="12"/>
        <v>0.61218117827135921</v>
      </c>
      <c r="N100" s="100">
        <f t="shared" si="13"/>
        <v>7.8114192663596732E-2</v>
      </c>
      <c r="O100" s="98">
        <f>+DATA_CGR!U102</f>
        <v>1400</v>
      </c>
      <c r="P100" s="100">
        <f t="shared" si="14"/>
        <v>1</v>
      </c>
      <c r="Q100" s="98">
        <f>+DATA_TM!C98</f>
        <v>85.05</v>
      </c>
      <c r="R100" s="100">
        <f t="shared" si="15"/>
        <v>0.85049999999999992</v>
      </c>
      <c r="S100" s="99">
        <f>+DATA_IRPi!F98</f>
        <v>15103647</v>
      </c>
      <c r="T100" s="99">
        <f>+DATA_IRPi!AB98</f>
        <v>15666050</v>
      </c>
      <c r="U100" s="99">
        <f t="shared" si="16"/>
        <v>562403</v>
      </c>
      <c r="V100" s="100">
        <f t="shared" si="9"/>
        <v>1</v>
      </c>
      <c r="W100" s="102">
        <f>+DATA_REI!C97</f>
        <v>100</v>
      </c>
      <c r="X100" s="102">
        <f>+DATA_REI!D97</f>
        <v>100</v>
      </c>
      <c r="Y100" s="102">
        <f>+DATA_REI!E97</f>
        <v>100</v>
      </c>
      <c r="Z100" s="102">
        <f>+DATA_REI!F97</f>
        <v>100</v>
      </c>
      <c r="AA100" s="98">
        <v>4</v>
      </c>
      <c r="AB100" s="100">
        <f t="shared" si="17"/>
        <v>1</v>
      </c>
    </row>
    <row r="101" spans="1:28" x14ac:dyDescent="0.2">
      <c r="A101" s="98">
        <v>6201</v>
      </c>
      <c r="B101" s="98" t="s">
        <v>429</v>
      </c>
      <c r="C101" s="99">
        <f>+DATA_PREV!C107</f>
        <v>0</v>
      </c>
      <c r="D101" s="99">
        <f>+DATA_PREV!D107</f>
        <v>0</v>
      </c>
      <c r="E101" s="99">
        <f>+DATA_PREV!E107</f>
        <v>0</v>
      </c>
      <c r="F101" s="100">
        <f t="shared" si="10"/>
        <v>1</v>
      </c>
      <c r="G101" s="101">
        <f>+DATA_PTES!O99</f>
        <v>3266</v>
      </c>
      <c r="H101" s="101">
        <f>+DATA_PTES!P99</f>
        <v>399</v>
      </c>
      <c r="I101" s="101">
        <f>+DATA_PTES!Q99</f>
        <v>3665</v>
      </c>
      <c r="J101" s="100">
        <f t="shared" si="11"/>
        <v>0.89113233287858118</v>
      </c>
      <c r="K101" s="99">
        <f>+DATA_IG!F101</f>
        <v>2759549</v>
      </c>
      <c r="L101" s="99">
        <f>+DATA_IG!U101</f>
        <v>8069515</v>
      </c>
      <c r="M101" s="98">
        <f t="shared" si="12"/>
        <v>0.34197210117336668</v>
      </c>
      <c r="N101" s="100">
        <f t="shared" si="13"/>
        <v>4.3635569901155052E-2</v>
      </c>
      <c r="O101" s="98">
        <f>+DATA_CGR!U103</f>
        <v>1400</v>
      </c>
      <c r="P101" s="100">
        <f t="shared" si="14"/>
        <v>1</v>
      </c>
      <c r="Q101" s="98">
        <f>+DATA_TM!C99</f>
        <v>74.63</v>
      </c>
      <c r="R101" s="100">
        <f t="shared" si="15"/>
        <v>0.74629999999999996</v>
      </c>
      <c r="S101" s="99">
        <f>+DATA_IRPi!F99</f>
        <v>15818868</v>
      </c>
      <c r="T101" s="99">
        <f>+DATA_IRPi!AB99</f>
        <v>17864111</v>
      </c>
      <c r="U101" s="99">
        <f t="shared" si="16"/>
        <v>2045243</v>
      </c>
      <c r="V101" s="100">
        <f t="shared" si="9"/>
        <v>1</v>
      </c>
      <c r="W101" s="102">
        <f>+DATA_REI!C98</f>
        <v>100</v>
      </c>
      <c r="X101" s="102">
        <f>+DATA_REI!D98</f>
        <v>100</v>
      </c>
      <c r="Y101" s="102">
        <f>+DATA_REI!E98</f>
        <v>100</v>
      </c>
      <c r="Z101" s="102">
        <f>+DATA_REI!F98</f>
        <v>100</v>
      </c>
      <c r="AA101" s="98">
        <v>4</v>
      </c>
      <c r="AB101" s="100">
        <f t="shared" si="17"/>
        <v>1</v>
      </c>
    </row>
    <row r="102" spans="1:28" x14ac:dyDescent="0.2">
      <c r="A102" s="98">
        <v>6202</v>
      </c>
      <c r="B102" s="98" t="s">
        <v>430</v>
      </c>
      <c r="C102" s="99">
        <f>+DATA_PREV!C108</f>
        <v>0</v>
      </c>
      <c r="D102" s="99">
        <f>+DATA_PREV!D108</f>
        <v>0</v>
      </c>
      <c r="E102" s="99">
        <f>+DATA_PREV!E108</f>
        <v>0</v>
      </c>
      <c r="F102" s="100">
        <f t="shared" si="10"/>
        <v>1</v>
      </c>
      <c r="G102" s="101">
        <f>+DATA_PTES!O100</f>
        <v>187</v>
      </c>
      <c r="H102" s="101">
        <f>+DATA_PTES!P100</f>
        <v>28</v>
      </c>
      <c r="I102" s="101">
        <f>+DATA_PTES!Q100</f>
        <v>215</v>
      </c>
      <c r="J102" s="100">
        <f t="shared" si="11"/>
        <v>0.86976744186046506</v>
      </c>
      <c r="K102" s="99">
        <f>+DATA_IG!F102</f>
        <v>2054063</v>
      </c>
      <c r="L102" s="99">
        <f>+DATA_IG!U102</f>
        <v>2067195</v>
      </c>
      <c r="M102" s="98">
        <f t="shared" si="12"/>
        <v>0.99364743045527881</v>
      </c>
      <c r="N102" s="100">
        <f t="shared" si="13"/>
        <v>0.12678920812535346</v>
      </c>
      <c r="O102" s="98">
        <f>+DATA_CGR!U104</f>
        <v>1400</v>
      </c>
      <c r="P102" s="100">
        <f t="shared" si="14"/>
        <v>1</v>
      </c>
      <c r="Q102" s="98">
        <f>+DATA_TM!C100</f>
        <v>85.22</v>
      </c>
      <c r="R102" s="100">
        <f t="shared" si="15"/>
        <v>0.85219999999999996</v>
      </c>
      <c r="S102" s="99">
        <f>+DATA_IRPi!F100</f>
        <v>3931000</v>
      </c>
      <c r="T102" s="99">
        <f>+DATA_IRPi!AB100</f>
        <v>4404427</v>
      </c>
      <c r="U102" s="99">
        <f t="shared" si="16"/>
        <v>473427</v>
      </c>
      <c r="V102" s="100">
        <f t="shared" si="9"/>
        <v>1</v>
      </c>
      <c r="W102" s="102">
        <f>+DATA_REI!C99</f>
        <v>48.15</v>
      </c>
      <c r="X102" s="102">
        <f>+DATA_REI!D99</f>
        <v>31.35</v>
      </c>
      <c r="Y102" s="102">
        <f>+DATA_REI!E99</f>
        <v>91.67</v>
      </c>
      <c r="Z102" s="102">
        <f>+DATA_REI!F99</f>
        <v>100</v>
      </c>
      <c r="AA102" s="98">
        <v>4</v>
      </c>
      <c r="AB102" s="100">
        <f t="shared" si="17"/>
        <v>0.677925</v>
      </c>
    </row>
    <row r="103" spans="1:28" x14ac:dyDescent="0.2">
      <c r="A103" s="98">
        <v>6203</v>
      </c>
      <c r="B103" s="98" t="s">
        <v>431</v>
      </c>
      <c r="C103" s="99">
        <f>+DATA_PREV!C109</f>
        <v>0</v>
      </c>
      <c r="D103" s="99">
        <f>+DATA_PREV!D109</f>
        <v>0</v>
      </c>
      <c r="E103" s="99">
        <f>+DATA_PREV!E109</f>
        <v>0</v>
      </c>
      <c r="F103" s="100">
        <f t="shared" si="10"/>
        <v>1</v>
      </c>
      <c r="G103" s="101">
        <f>+DATA_PTES!O101</f>
        <v>425</v>
      </c>
      <c r="H103" s="101">
        <f>+DATA_PTES!P101</f>
        <v>12</v>
      </c>
      <c r="I103" s="101">
        <f>+DATA_PTES!Q101</f>
        <v>437</v>
      </c>
      <c r="J103" s="100">
        <f t="shared" si="11"/>
        <v>0.97254004576659037</v>
      </c>
      <c r="K103" s="99">
        <f>+DATA_IG!F103</f>
        <v>1661148</v>
      </c>
      <c r="L103" s="99">
        <f>+DATA_IG!U103</f>
        <v>1902469</v>
      </c>
      <c r="M103" s="98">
        <f t="shared" si="12"/>
        <v>0.87315378069235294</v>
      </c>
      <c r="N103" s="100">
        <f t="shared" si="13"/>
        <v>0.11141424315354737</v>
      </c>
      <c r="O103" s="98">
        <f>+DATA_CGR!U105</f>
        <v>1400</v>
      </c>
      <c r="P103" s="100">
        <f t="shared" si="14"/>
        <v>1</v>
      </c>
      <c r="Q103" s="98">
        <f>+DATA_TM!C101</f>
        <v>92.55</v>
      </c>
      <c r="R103" s="100">
        <f t="shared" si="15"/>
        <v>0.92549999999999999</v>
      </c>
      <c r="S103" s="99">
        <f>+DATA_IRPi!F101</f>
        <v>4273400</v>
      </c>
      <c r="T103" s="99">
        <f>+DATA_IRPi!AB101</f>
        <v>4956014</v>
      </c>
      <c r="U103" s="99">
        <f t="shared" si="16"/>
        <v>682614</v>
      </c>
      <c r="V103" s="100">
        <f t="shared" si="9"/>
        <v>1</v>
      </c>
      <c r="W103" s="102">
        <f>+DATA_REI!C100</f>
        <v>100</v>
      </c>
      <c r="X103" s="102">
        <f>+DATA_REI!D100</f>
        <v>100</v>
      </c>
      <c r="Y103" s="102">
        <f>+DATA_REI!E100</f>
        <v>100</v>
      </c>
      <c r="Z103" s="102">
        <f>+DATA_REI!F100</f>
        <v>100</v>
      </c>
      <c r="AA103" s="98">
        <v>4</v>
      </c>
      <c r="AB103" s="100">
        <f t="shared" si="17"/>
        <v>1</v>
      </c>
    </row>
    <row r="104" spans="1:28" x14ac:dyDescent="0.2">
      <c r="A104" s="98">
        <v>6204</v>
      </c>
      <c r="B104" s="98" t="s">
        <v>444</v>
      </c>
      <c r="C104" s="99">
        <f>+DATA_PREV!C110</f>
        <v>0</v>
      </c>
      <c r="D104" s="99">
        <f>+DATA_PREV!D110</f>
        <v>0</v>
      </c>
      <c r="E104" s="99">
        <f>+DATA_PREV!E110</f>
        <v>0</v>
      </c>
      <c r="F104" s="100">
        <f t="shared" si="10"/>
        <v>1</v>
      </c>
      <c r="G104" s="101">
        <f>+DATA_PTES!O102</f>
        <v>400</v>
      </c>
      <c r="H104" s="101">
        <f>+DATA_PTES!P102</f>
        <v>0</v>
      </c>
      <c r="I104" s="101">
        <f>+DATA_PTES!Q102</f>
        <v>400</v>
      </c>
      <c r="J104" s="100">
        <f t="shared" si="11"/>
        <v>1</v>
      </c>
      <c r="K104" s="99">
        <f>+DATA_IG!F104</f>
        <v>7512297</v>
      </c>
      <c r="L104" s="99">
        <f>+DATA_IG!U104</f>
        <v>3159971</v>
      </c>
      <c r="M104" s="98">
        <f t="shared" si="12"/>
        <v>2.3773309944933039</v>
      </c>
      <c r="N104" s="100">
        <f t="shared" si="13"/>
        <v>0.30334694681951485</v>
      </c>
      <c r="O104" s="98">
        <f>+DATA_CGR!U106</f>
        <v>1400</v>
      </c>
      <c r="P104" s="100">
        <f t="shared" si="14"/>
        <v>1</v>
      </c>
      <c r="Q104" s="98">
        <f>+DATA_TM!C102</f>
        <v>78.88</v>
      </c>
      <c r="R104" s="100">
        <f t="shared" si="15"/>
        <v>0.78879999999999995</v>
      </c>
      <c r="S104" s="99">
        <f>+DATA_IRPi!F102</f>
        <v>8612848</v>
      </c>
      <c r="T104" s="99">
        <f>+DATA_IRPi!AB102</f>
        <v>10654864</v>
      </c>
      <c r="U104" s="99">
        <f t="shared" si="16"/>
        <v>2042016</v>
      </c>
      <c r="V104" s="100">
        <f t="shared" si="9"/>
        <v>1</v>
      </c>
      <c r="W104" s="102">
        <f>+DATA_REI!C101</f>
        <v>100</v>
      </c>
      <c r="X104" s="102">
        <f>+DATA_REI!D101</f>
        <v>100</v>
      </c>
      <c r="Y104" s="102">
        <f>+DATA_REI!E101</f>
        <v>100</v>
      </c>
      <c r="Z104" s="102">
        <f>+DATA_REI!F101</f>
        <v>100</v>
      </c>
      <c r="AA104" s="98">
        <v>4</v>
      </c>
      <c r="AB104" s="100">
        <f t="shared" si="17"/>
        <v>1</v>
      </c>
    </row>
    <row r="105" spans="1:28" x14ac:dyDescent="0.2">
      <c r="A105" s="98">
        <v>6205</v>
      </c>
      <c r="B105" s="98" t="s">
        <v>432</v>
      </c>
      <c r="C105" s="99">
        <f>+DATA_PREV!C111</f>
        <v>0</v>
      </c>
      <c r="D105" s="99">
        <f>+DATA_PREV!D111</f>
        <v>0</v>
      </c>
      <c r="E105" s="99">
        <f>+DATA_PREV!E111</f>
        <v>0</v>
      </c>
      <c r="F105" s="100">
        <f t="shared" si="10"/>
        <v>1</v>
      </c>
      <c r="G105" s="101">
        <f>+DATA_PTES!O103</f>
        <v>0</v>
      </c>
      <c r="H105" s="101">
        <f>+DATA_PTES!P103</f>
        <v>0</v>
      </c>
      <c r="I105" s="101">
        <f>+DATA_PTES!Q103</f>
        <v>0</v>
      </c>
      <c r="J105" s="100">
        <f t="shared" si="11"/>
        <v>0</v>
      </c>
      <c r="K105" s="99">
        <f>+DATA_IG!F105</f>
        <v>902139</v>
      </c>
      <c r="L105" s="99">
        <f>+DATA_IG!U105</f>
        <v>4170357</v>
      </c>
      <c r="M105" s="98">
        <f t="shared" si="12"/>
        <v>0.21632176813639695</v>
      </c>
      <c r="N105" s="100">
        <f t="shared" si="13"/>
        <v>2.7602613202273571E-2</v>
      </c>
      <c r="O105" s="98">
        <f>+DATA_CGR!U107</f>
        <v>1400</v>
      </c>
      <c r="P105" s="100">
        <f t="shared" si="14"/>
        <v>1</v>
      </c>
      <c r="Q105" s="98">
        <f>+DATA_TM!C103</f>
        <v>76.09</v>
      </c>
      <c r="R105" s="100">
        <f t="shared" si="15"/>
        <v>0.76090000000000002</v>
      </c>
      <c r="S105" s="99">
        <f>+DATA_IRPi!F103</f>
        <v>8917428</v>
      </c>
      <c r="T105" s="99">
        <f>+DATA_IRPi!AB103</f>
        <v>8663810</v>
      </c>
      <c r="U105" s="99">
        <f t="shared" si="16"/>
        <v>-253618</v>
      </c>
      <c r="V105" s="100">
        <f t="shared" si="9"/>
        <v>0.99795142182034702</v>
      </c>
      <c r="W105" s="102">
        <f>+DATA_REI!C102</f>
        <v>7.41</v>
      </c>
      <c r="X105" s="102">
        <f>+DATA_REI!D102</f>
        <v>0</v>
      </c>
      <c r="Y105" s="102">
        <f>+DATA_REI!E102</f>
        <v>100</v>
      </c>
      <c r="Z105" s="102">
        <f>+DATA_REI!F102</f>
        <v>100</v>
      </c>
      <c r="AA105" s="98">
        <v>4</v>
      </c>
      <c r="AB105" s="100">
        <f t="shared" si="17"/>
        <v>0.51852500000000001</v>
      </c>
    </row>
    <row r="106" spans="1:28" x14ac:dyDescent="0.2">
      <c r="A106" s="98">
        <v>6206</v>
      </c>
      <c r="B106" s="98" t="s">
        <v>433</v>
      </c>
      <c r="C106" s="99">
        <f>+DATA_PREV!C112</f>
        <v>0</v>
      </c>
      <c r="D106" s="99">
        <f>+DATA_PREV!D112</f>
        <v>0</v>
      </c>
      <c r="E106" s="99">
        <f>+DATA_PREV!E112</f>
        <v>0</v>
      </c>
      <c r="F106" s="100">
        <f t="shared" si="10"/>
        <v>1</v>
      </c>
      <c r="G106" s="101">
        <f>+DATA_PTES!O104</f>
        <v>324</v>
      </c>
      <c r="H106" s="101">
        <f>+DATA_PTES!P104</f>
        <v>50</v>
      </c>
      <c r="I106" s="101">
        <f>+DATA_PTES!Q104</f>
        <v>374</v>
      </c>
      <c r="J106" s="100">
        <f t="shared" si="11"/>
        <v>0.86631016042780751</v>
      </c>
      <c r="K106" s="99">
        <f>+DATA_IG!F106</f>
        <v>767262</v>
      </c>
      <c r="L106" s="99">
        <f>+DATA_IG!U106</f>
        <v>2463810</v>
      </c>
      <c r="M106" s="98">
        <f t="shared" si="12"/>
        <v>0.31141281186455122</v>
      </c>
      <c r="N106" s="100">
        <f t="shared" si="13"/>
        <v>3.973621085932369E-2</v>
      </c>
      <c r="O106" s="98">
        <f>+DATA_CGR!U108</f>
        <v>1400</v>
      </c>
      <c r="P106" s="100">
        <f t="shared" si="14"/>
        <v>1</v>
      </c>
      <c r="Q106" s="98">
        <f>+DATA_TM!C104</f>
        <v>93.98</v>
      </c>
      <c r="R106" s="100">
        <f t="shared" si="15"/>
        <v>0.93980000000000008</v>
      </c>
      <c r="S106" s="99">
        <f>+DATA_IRPi!F104</f>
        <v>5499090</v>
      </c>
      <c r="T106" s="99">
        <f>+DATA_IRPi!AB104</f>
        <v>5093190</v>
      </c>
      <c r="U106" s="99">
        <f t="shared" si="16"/>
        <v>-405900</v>
      </c>
      <c r="V106" s="100">
        <f t="shared" si="9"/>
        <v>0.9967213767038573</v>
      </c>
      <c r="W106" s="102">
        <f>+DATA_REI!C103</f>
        <v>7.41</v>
      </c>
      <c r="X106" s="102">
        <f>+DATA_REI!D103</f>
        <v>0</v>
      </c>
      <c r="Y106" s="102">
        <f>+DATA_REI!E103</f>
        <v>100</v>
      </c>
      <c r="Z106" s="102">
        <f>+DATA_REI!F103</f>
        <v>100</v>
      </c>
      <c r="AA106" s="98">
        <v>4</v>
      </c>
      <c r="AB106" s="100">
        <f t="shared" si="17"/>
        <v>0.51852500000000001</v>
      </c>
    </row>
    <row r="107" spans="1:28" x14ac:dyDescent="0.2">
      <c r="A107" s="98">
        <v>6301</v>
      </c>
      <c r="B107" s="98" t="s">
        <v>434</v>
      </c>
      <c r="C107" s="99">
        <f>+DATA_PREV!C113</f>
        <v>0</v>
      </c>
      <c r="D107" s="99">
        <f>+DATA_PREV!D113</f>
        <v>3758062843</v>
      </c>
      <c r="E107" s="99">
        <f>+DATA_PREV!E113</f>
        <v>3758062843</v>
      </c>
      <c r="F107" s="100">
        <f t="shared" si="10"/>
        <v>0</v>
      </c>
      <c r="G107" s="101">
        <f>+DATA_PTES!O105</f>
        <v>2652</v>
      </c>
      <c r="H107" s="101">
        <f>+DATA_PTES!P105</f>
        <v>765</v>
      </c>
      <c r="I107" s="101">
        <f>+DATA_PTES!Q105</f>
        <v>3417</v>
      </c>
      <c r="J107" s="100">
        <f t="shared" si="11"/>
        <v>0.77611940298507465</v>
      </c>
      <c r="K107" s="99">
        <f>+DATA_IG!F107</f>
        <v>9828261</v>
      </c>
      <c r="L107" s="99">
        <f>+DATA_IG!U107</f>
        <v>6043464</v>
      </c>
      <c r="M107" s="98">
        <f t="shared" si="12"/>
        <v>1.6262628519008304</v>
      </c>
      <c r="N107" s="100">
        <f t="shared" si="13"/>
        <v>0.20751080602272579</v>
      </c>
      <c r="O107" s="98">
        <f>+DATA_CGR!U109</f>
        <v>1400</v>
      </c>
      <c r="P107" s="100">
        <f t="shared" si="14"/>
        <v>1</v>
      </c>
      <c r="Q107" s="98">
        <f>+DATA_TM!C105</f>
        <v>98.51</v>
      </c>
      <c r="R107" s="100">
        <f t="shared" si="15"/>
        <v>0.98510000000000009</v>
      </c>
      <c r="S107" s="99">
        <f>+DATA_IRPi!F105</f>
        <v>18888896</v>
      </c>
      <c r="T107" s="99">
        <f>+DATA_IRPi!AB105</f>
        <v>23416017</v>
      </c>
      <c r="U107" s="99">
        <f t="shared" si="16"/>
        <v>4527121</v>
      </c>
      <c r="V107" s="100">
        <f t="shared" si="9"/>
        <v>1</v>
      </c>
      <c r="W107" s="102">
        <f>+DATA_REI!C104</f>
        <v>100</v>
      </c>
      <c r="X107" s="102">
        <f>+DATA_REI!D104</f>
        <v>100</v>
      </c>
      <c r="Y107" s="102">
        <f>+DATA_REI!E104</f>
        <v>100</v>
      </c>
      <c r="Z107" s="102">
        <f>+DATA_REI!F104</f>
        <v>100</v>
      </c>
      <c r="AA107" s="98">
        <v>4</v>
      </c>
      <c r="AB107" s="100">
        <f t="shared" si="17"/>
        <v>1</v>
      </c>
    </row>
    <row r="108" spans="1:28" x14ac:dyDescent="0.2">
      <c r="A108" s="98">
        <v>6302</v>
      </c>
      <c r="B108" s="98" t="s">
        <v>435</v>
      </c>
      <c r="C108" s="99">
        <f>+DATA_PREV!C114</f>
        <v>0</v>
      </c>
      <c r="D108" s="99">
        <f>+DATA_PREV!D114</f>
        <v>0</v>
      </c>
      <c r="E108" s="99">
        <f>+DATA_PREV!E114</f>
        <v>0</v>
      </c>
      <c r="F108" s="100">
        <f t="shared" si="10"/>
        <v>1</v>
      </c>
      <c r="G108" s="101">
        <f>+DATA_PTES!O106</f>
        <v>791</v>
      </c>
      <c r="H108" s="101">
        <f>+DATA_PTES!P106</f>
        <v>33</v>
      </c>
      <c r="I108" s="101">
        <f>+DATA_PTES!Q106</f>
        <v>824</v>
      </c>
      <c r="J108" s="100">
        <f t="shared" si="11"/>
        <v>0.95995145631067957</v>
      </c>
      <c r="K108" s="99">
        <f>+DATA_IG!F108</f>
        <v>1186844</v>
      </c>
      <c r="L108" s="99">
        <f>+DATA_IG!U108</f>
        <v>2275158</v>
      </c>
      <c r="M108" s="98">
        <f t="shared" si="12"/>
        <v>0.52165344121155544</v>
      </c>
      <c r="N108" s="100">
        <f t="shared" si="13"/>
        <v>6.6562872000558673E-2</v>
      </c>
      <c r="O108" s="98">
        <f>+DATA_CGR!U110</f>
        <v>1400</v>
      </c>
      <c r="P108" s="100">
        <f t="shared" si="14"/>
        <v>1</v>
      </c>
      <c r="Q108" s="98">
        <f>+DATA_TM!C106</f>
        <v>78.61</v>
      </c>
      <c r="R108" s="100">
        <f t="shared" si="15"/>
        <v>0.78610000000000002</v>
      </c>
      <c r="S108" s="99">
        <f>+DATA_IRPi!F106</f>
        <v>5458990</v>
      </c>
      <c r="T108" s="99">
        <f>+DATA_IRPi!AB106</f>
        <v>5927540</v>
      </c>
      <c r="U108" s="99">
        <f t="shared" si="16"/>
        <v>468550</v>
      </c>
      <c r="V108" s="100">
        <f t="shared" si="9"/>
        <v>1</v>
      </c>
      <c r="W108" s="102">
        <f>+DATA_REI!C105</f>
        <v>100</v>
      </c>
      <c r="X108" s="102">
        <f>+DATA_REI!D105</f>
        <v>100</v>
      </c>
      <c r="Y108" s="102">
        <f>+DATA_REI!E105</f>
        <v>100</v>
      </c>
      <c r="Z108" s="102">
        <f>+DATA_REI!F105</f>
        <v>100</v>
      </c>
      <c r="AA108" s="98">
        <v>4</v>
      </c>
      <c r="AB108" s="100">
        <f t="shared" si="17"/>
        <v>1</v>
      </c>
    </row>
    <row r="109" spans="1:28" x14ac:dyDescent="0.2">
      <c r="A109" s="98">
        <v>6303</v>
      </c>
      <c r="B109" s="98" t="s">
        <v>436</v>
      </c>
      <c r="C109" s="99">
        <f>+DATA_PREV!C115</f>
        <v>2194709001</v>
      </c>
      <c r="D109" s="99">
        <f>+DATA_PREV!D115</f>
        <v>0</v>
      </c>
      <c r="E109" s="99">
        <f>+DATA_PREV!E115</f>
        <v>2194709001</v>
      </c>
      <c r="F109" s="100">
        <f t="shared" si="10"/>
        <v>0</v>
      </c>
      <c r="G109" s="101">
        <f>+DATA_PTES!O107</f>
        <v>1777</v>
      </c>
      <c r="H109" s="101">
        <f>+DATA_PTES!P107</f>
        <v>236</v>
      </c>
      <c r="I109" s="101">
        <f>+DATA_PTES!Q107</f>
        <v>2013</v>
      </c>
      <c r="J109" s="100">
        <f t="shared" si="11"/>
        <v>0.88276204669647296</v>
      </c>
      <c r="K109" s="99">
        <f>+DATA_IG!F109</f>
        <v>2847263</v>
      </c>
      <c r="L109" s="99">
        <f>+DATA_IG!U109</f>
        <v>4282208</v>
      </c>
      <c r="M109" s="98">
        <f t="shared" si="12"/>
        <v>0.66490534789529143</v>
      </c>
      <c r="N109" s="100">
        <f t="shared" si="13"/>
        <v>8.4841785883077253E-2</v>
      </c>
      <c r="O109" s="98">
        <f>+DATA_CGR!U111</f>
        <v>1400</v>
      </c>
      <c r="P109" s="100">
        <f t="shared" si="14"/>
        <v>1</v>
      </c>
      <c r="Q109" s="98">
        <f>+DATA_TM!C107</f>
        <v>89.88</v>
      </c>
      <c r="R109" s="100">
        <f t="shared" si="15"/>
        <v>0.89879999999999993</v>
      </c>
      <c r="S109" s="99">
        <f>+DATA_IRPi!F107</f>
        <v>10737200</v>
      </c>
      <c r="T109" s="99">
        <f>+DATA_IRPi!AB107</f>
        <v>11105919</v>
      </c>
      <c r="U109" s="99">
        <f t="shared" si="16"/>
        <v>368719</v>
      </c>
      <c r="V109" s="100">
        <f t="shared" si="9"/>
        <v>1</v>
      </c>
      <c r="W109" s="102">
        <f>+DATA_REI!C106</f>
        <v>40.739999999999995</v>
      </c>
      <c r="X109" s="102">
        <f>+DATA_REI!D106</f>
        <v>28.17</v>
      </c>
      <c r="Y109" s="102">
        <f>+DATA_REI!E106</f>
        <v>100</v>
      </c>
      <c r="Z109" s="102">
        <f>+DATA_REI!F106</f>
        <v>100</v>
      </c>
      <c r="AA109" s="98">
        <v>4</v>
      </c>
      <c r="AB109" s="100">
        <f t="shared" si="17"/>
        <v>0.67227499999999996</v>
      </c>
    </row>
    <row r="110" spans="1:28" x14ac:dyDescent="0.2">
      <c r="A110" s="98">
        <v>6304</v>
      </c>
      <c r="B110" s="98" t="s">
        <v>437</v>
      </c>
      <c r="C110" s="99">
        <f>+DATA_PREV!C116</f>
        <v>3400970</v>
      </c>
      <c r="D110" s="99">
        <f>+DATA_PREV!D116</f>
        <v>0</v>
      </c>
      <c r="E110" s="99">
        <f>+DATA_PREV!E116</f>
        <v>3400970</v>
      </c>
      <c r="F110" s="100">
        <f t="shared" si="10"/>
        <v>0</v>
      </c>
      <c r="G110" s="101">
        <f>+DATA_PTES!O108</f>
        <v>318</v>
      </c>
      <c r="H110" s="101">
        <f>+DATA_PTES!P108</f>
        <v>63</v>
      </c>
      <c r="I110" s="101">
        <f>+DATA_PTES!Q108</f>
        <v>381</v>
      </c>
      <c r="J110" s="100">
        <f t="shared" si="11"/>
        <v>0.83464566929133854</v>
      </c>
      <c r="K110" s="99">
        <f>+DATA_IG!F110</f>
        <v>1020487</v>
      </c>
      <c r="L110" s="99">
        <f>+DATA_IG!U110</f>
        <v>2144160</v>
      </c>
      <c r="M110" s="98">
        <f t="shared" si="12"/>
        <v>0.47593789642563988</v>
      </c>
      <c r="N110" s="100">
        <f t="shared" si="13"/>
        <v>6.0729577871503668E-2</v>
      </c>
      <c r="O110" s="98">
        <f>+DATA_CGR!U112</f>
        <v>1400</v>
      </c>
      <c r="P110" s="100">
        <f t="shared" si="14"/>
        <v>1</v>
      </c>
      <c r="Q110" s="98">
        <f>+DATA_TM!C108</f>
        <v>68.069999999999993</v>
      </c>
      <c r="R110" s="100">
        <f t="shared" si="15"/>
        <v>0.68069999999999997</v>
      </c>
      <c r="S110" s="99">
        <f>+DATA_IRPi!F108</f>
        <v>3622652</v>
      </c>
      <c r="T110" s="99">
        <f>+DATA_IRPi!AB108</f>
        <v>3836804</v>
      </c>
      <c r="U110" s="99">
        <f t="shared" si="16"/>
        <v>214152</v>
      </c>
      <c r="V110" s="100">
        <f t="shared" si="9"/>
        <v>1</v>
      </c>
      <c r="W110" s="102">
        <f>+DATA_REI!C107</f>
        <v>100</v>
      </c>
      <c r="X110" s="102">
        <f>+DATA_REI!D107</f>
        <v>100</v>
      </c>
      <c r="Y110" s="102">
        <f>+DATA_REI!E107</f>
        <v>100</v>
      </c>
      <c r="Z110" s="102">
        <f>+DATA_REI!F107</f>
        <v>100</v>
      </c>
      <c r="AA110" s="98">
        <v>4</v>
      </c>
      <c r="AB110" s="100">
        <f t="shared" si="17"/>
        <v>1</v>
      </c>
    </row>
    <row r="111" spans="1:28" x14ac:dyDescent="0.2">
      <c r="A111" s="98">
        <v>6305</v>
      </c>
      <c r="B111" s="98" t="s">
        <v>438</v>
      </c>
      <c r="C111" s="99">
        <f>+DATA_PREV!C117</f>
        <v>0</v>
      </c>
      <c r="D111" s="99">
        <f>+DATA_PREV!D117</f>
        <v>0</v>
      </c>
      <c r="E111" s="99">
        <f>+DATA_PREV!E117</f>
        <v>0</v>
      </c>
      <c r="F111" s="100">
        <f t="shared" si="10"/>
        <v>1</v>
      </c>
      <c r="G111" s="101">
        <f>+DATA_PTES!O109</f>
        <v>730</v>
      </c>
      <c r="H111" s="101">
        <f>+DATA_PTES!P109</f>
        <v>133</v>
      </c>
      <c r="I111" s="101">
        <f>+DATA_PTES!Q109</f>
        <v>863</v>
      </c>
      <c r="J111" s="100">
        <f t="shared" si="11"/>
        <v>0.84588644264194668</v>
      </c>
      <c r="K111" s="99">
        <f>+DATA_IG!F111</f>
        <v>2438646</v>
      </c>
      <c r="L111" s="99">
        <f>+DATA_IG!U111</f>
        <v>2596102</v>
      </c>
      <c r="M111" s="98">
        <f t="shared" si="12"/>
        <v>0.93934907025995129</v>
      </c>
      <c r="N111" s="100">
        <f t="shared" si="13"/>
        <v>0.11986074851215203</v>
      </c>
      <c r="O111" s="98">
        <f>+DATA_CGR!U113</f>
        <v>1200</v>
      </c>
      <c r="P111" s="100">
        <f t="shared" si="14"/>
        <v>0.8571428571428571</v>
      </c>
      <c r="Q111" s="98">
        <f>+DATA_TM!C109</f>
        <v>48.05</v>
      </c>
      <c r="R111" s="100">
        <f t="shared" si="15"/>
        <v>0.48049999999999998</v>
      </c>
      <c r="S111" s="99">
        <f>+DATA_IRPi!F109</f>
        <v>6354896</v>
      </c>
      <c r="T111" s="99">
        <f>+DATA_IRPi!AB109</f>
        <v>6924654</v>
      </c>
      <c r="U111" s="99">
        <f t="shared" si="16"/>
        <v>569758</v>
      </c>
      <c r="V111" s="100">
        <f t="shared" si="9"/>
        <v>1</v>
      </c>
      <c r="W111" s="102">
        <f>+DATA_REI!C108</f>
        <v>100</v>
      </c>
      <c r="X111" s="102">
        <f>+DATA_REI!D108</f>
        <v>100</v>
      </c>
      <c r="Y111" s="102">
        <f>+DATA_REI!E108</f>
        <v>0</v>
      </c>
      <c r="Z111" s="102">
        <f>+DATA_REI!F108</f>
        <v>100</v>
      </c>
      <c r="AA111" s="98">
        <v>4</v>
      </c>
      <c r="AB111" s="100">
        <f t="shared" si="17"/>
        <v>0.75</v>
      </c>
    </row>
    <row r="112" spans="1:28" x14ac:dyDescent="0.2">
      <c r="A112" s="98">
        <v>6306</v>
      </c>
      <c r="B112" s="98" t="s">
        <v>439</v>
      </c>
      <c r="C112" s="99">
        <f>+DATA_PREV!C118</f>
        <v>0</v>
      </c>
      <c r="D112" s="99">
        <f>+DATA_PREV!D118</f>
        <v>0</v>
      </c>
      <c r="E112" s="99">
        <f>+DATA_PREV!E118</f>
        <v>0</v>
      </c>
      <c r="F112" s="100">
        <f t="shared" si="10"/>
        <v>1</v>
      </c>
      <c r="G112" s="101">
        <f>+DATA_PTES!O110</f>
        <v>352</v>
      </c>
      <c r="H112" s="101">
        <f>+DATA_PTES!P110</f>
        <v>97</v>
      </c>
      <c r="I112" s="101">
        <f>+DATA_PTES!Q110</f>
        <v>449</v>
      </c>
      <c r="J112" s="100">
        <f t="shared" si="11"/>
        <v>0.78396436525612467</v>
      </c>
      <c r="K112" s="99">
        <f>+DATA_IG!F112</f>
        <v>2356528</v>
      </c>
      <c r="L112" s="99">
        <f>+DATA_IG!U112</f>
        <v>2617343</v>
      </c>
      <c r="M112" s="98">
        <f t="shared" si="12"/>
        <v>0.90035123405682782</v>
      </c>
      <c r="N112" s="100">
        <f t="shared" si="13"/>
        <v>0.11488463261908245</v>
      </c>
      <c r="O112" s="98">
        <f>+DATA_CGR!U114</f>
        <v>1000</v>
      </c>
      <c r="P112" s="100">
        <f t="shared" si="14"/>
        <v>0.7142857142857143</v>
      </c>
      <c r="Q112" s="98">
        <f>+DATA_TM!C110</f>
        <v>63.31</v>
      </c>
      <c r="R112" s="100">
        <f t="shared" si="15"/>
        <v>0.6331</v>
      </c>
      <c r="S112" s="99">
        <f>+DATA_IRPi!F110</f>
        <v>4395633</v>
      </c>
      <c r="T112" s="99">
        <f>+DATA_IRPi!AB110</f>
        <v>5563039</v>
      </c>
      <c r="U112" s="99">
        <f t="shared" si="16"/>
        <v>1167406</v>
      </c>
      <c r="V112" s="100">
        <f t="shared" si="9"/>
        <v>1</v>
      </c>
      <c r="W112" s="102">
        <f>+DATA_REI!C109</f>
        <v>100</v>
      </c>
      <c r="X112" s="102">
        <f>+DATA_REI!D109</f>
        <v>100</v>
      </c>
      <c r="Y112" s="102">
        <f>+DATA_REI!E109</f>
        <v>83.33</v>
      </c>
      <c r="Z112" s="102">
        <f>+DATA_REI!F109</f>
        <v>100</v>
      </c>
      <c r="AA112" s="98">
        <v>4</v>
      </c>
      <c r="AB112" s="100">
        <f t="shared" si="17"/>
        <v>0.95832499999999998</v>
      </c>
    </row>
    <row r="113" spans="1:28" x14ac:dyDescent="0.2">
      <c r="A113" s="98">
        <v>6307</v>
      </c>
      <c r="B113" s="98" t="s">
        <v>440</v>
      </c>
      <c r="C113" s="99">
        <f>+DATA_PREV!C119</f>
        <v>0</v>
      </c>
      <c r="D113" s="99">
        <f>+DATA_PREV!D119</f>
        <v>0</v>
      </c>
      <c r="E113" s="99">
        <f>+DATA_PREV!E119</f>
        <v>0</v>
      </c>
      <c r="F113" s="100">
        <f t="shared" si="10"/>
        <v>1</v>
      </c>
      <c r="G113" s="101">
        <f>+DATA_PTES!O111</f>
        <v>525</v>
      </c>
      <c r="H113" s="101">
        <f>+DATA_PTES!P111</f>
        <v>64</v>
      </c>
      <c r="I113" s="101">
        <f>+DATA_PTES!Q111</f>
        <v>589</v>
      </c>
      <c r="J113" s="100">
        <f t="shared" si="11"/>
        <v>0.89134125636672323</v>
      </c>
      <c r="K113" s="99">
        <f>+DATA_IG!F113</f>
        <v>1646964</v>
      </c>
      <c r="L113" s="99">
        <f>+DATA_IG!U113</f>
        <v>3042535</v>
      </c>
      <c r="M113" s="98">
        <f t="shared" si="12"/>
        <v>0.54131308267612366</v>
      </c>
      <c r="N113" s="100">
        <f t="shared" si="13"/>
        <v>6.9071438215215789E-2</v>
      </c>
      <c r="O113" s="98">
        <f>+DATA_CGR!U115</f>
        <v>1400</v>
      </c>
      <c r="P113" s="100">
        <f t="shared" si="14"/>
        <v>1</v>
      </c>
      <c r="Q113" s="98">
        <f>+DATA_TM!C111</f>
        <v>78.61</v>
      </c>
      <c r="R113" s="100">
        <f t="shared" si="15"/>
        <v>0.78610000000000002</v>
      </c>
      <c r="S113" s="99">
        <f>+DATA_IRPi!F111</f>
        <v>5023086</v>
      </c>
      <c r="T113" s="99">
        <f>+DATA_IRPi!AB111</f>
        <v>5054942</v>
      </c>
      <c r="U113" s="99">
        <f t="shared" si="16"/>
        <v>31856</v>
      </c>
      <c r="V113" s="100">
        <f t="shared" si="9"/>
        <v>1</v>
      </c>
      <c r="W113" s="102">
        <f>+DATA_REI!C110</f>
        <v>100</v>
      </c>
      <c r="X113" s="102">
        <f>+DATA_REI!D110</f>
        <v>100</v>
      </c>
      <c r="Y113" s="102">
        <f>+DATA_REI!E110</f>
        <v>100</v>
      </c>
      <c r="Z113" s="102">
        <f>+DATA_REI!F110</f>
        <v>100</v>
      </c>
      <c r="AA113" s="98">
        <v>4</v>
      </c>
      <c r="AB113" s="100">
        <f t="shared" si="17"/>
        <v>1</v>
      </c>
    </row>
    <row r="114" spans="1:28" x14ac:dyDescent="0.2">
      <c r="A114" s="98">
        <v>6308</v>
      </c>
      <c r="B114" s="98" t="s">
        <v>441</v>
      </c>
      <c r="C114" s="99">
        <f>+DATA_PREV!C120</f>
        <v>0</v>
      </c>
      <c r="D114" s="99">
        <f>+DATA_PREV!D120</f>
        <v>0</v>
      </c>
      <c r="E114" s="99">
        <f>+DATA_PREV!E120</f>
        <v>0</v>
      </c>
      <c r="F114" s="100">
        <f t="shared" si="10"/>
        <v>1</v>
      </c>
      <c r="G114" s="101">
        <f>+DATA_PTES!O112</f>
        <v>275</v>
      </c>
      <c r="H114" s="101">
        <f>+DATA_PTES!P112</f>
        <v>13</v>
      </c>
      <c r="I114" s="101">
        <f>+DATA_PTES!Q112</f>
        <v>288</v>
      </c>
      <c r="J114" s="100">
        <f t="shared" si="11"/>
        <v>0.95486111111111116</v>
      </c>
      <c r="K114" s="99">
        <f>+DATA_IG!F114</f>
        <v>1160190</v>
      </c>
      <c r="L114" s="99">
        <f>+DATA_IG!U114</f>
        <v>1726218</v>
      </c>
      <c r="M114" s="98">
        <f t="shared" si="12"/>
        <v>0.67209935245722152</v>
      </c>
      <c r="N114" s="100">
        <f t="shared" si="13"/>
        <v>8.5759739388214754E-2</v>
      </c>
      <c r="O114" s="98">
        <f>+DATA_CGR!U116</f>
        <v>1400</v>
      </c>
      <c r="P114" s="100">
        <f t="shared" si="14"/>
        <v>1</v>
      </c>
      <c r="Q114" s="98">
        <f>+DATA_TM!C112</f>
        <v>73.319999999999993</v>
      </c>
      <c r="R114" s="100">
        <f t="shared" si="15"/>
        <v>0.73319999999999996</v>
      </c>
      <c r="S114" s="99">
        <f>+DATA_IRPi!F112</f>
        <v>3788230</v>
      </c>
      <c r="T114" s="99">
        <f>+DATA_IRPi!AB112</f>
        <v>4122519</v>
      </c>
      <c r="U114" s="99">
        <f t="shared" si="16"/>
        <v>334289</v>
      </c>
      <c r="V114" s="100">
        <f t="shared" si="9"/>
        <v>1</v>
      </c>
      <c r="W114" s="102">
        <f>+DATA_REI!C111</f>
        <v>88.89</v>
      </c>
      <c r="X114" s="102">
        <f>+DATA_REI!D111</f>
        <v>94.05</v>
      </c>
      <c r="Y114" s="102">
        <f>+DATA_REI!E111</f>
        <v>100</v>
      </c>
      <c r="Z114" s="102">
        <f>+DATA_REI!F111</f>
        <v>100</v>
      </c>
      <c r="AA114" s="98">
        <v>4</v>
      </c>
      <c r="AB114" s="100">
        <f t="shared" si="17"/>
        <v>0.95735000000000003</v>
      </c>
    </row>
    <row r="115" spans="1:28" x14ac:dyDescent="0.2">
      <c r="A115" s="98">
        <v>6309</v>
      </c>
      <c r="B115" s="98" t="s">
        <v>442</v>
      </c>
      <c r="C115" s="99">
        <f>+DATA_PREV!C121</f>
        <v>0</v>
      </c>
      <c r="D115" s="99">
        <f>+DATA_PREV!D121</f>
        <v>0</v>
      </c>
      <c r="E115" s="99">
        <f>+DATA_PREV!E121</f>
        <v>0</v>
      </c>
      <c r="F115" s="100">
        <f t="shared" si="10"/>
        <v>1</v>
      </c>
      <c r="G115" s="101">
        <f>+DATA_PTES!O113</f>
        <v>122</v>
      </c>
      <c r="H115" s="101">
        <f>+DATA_PTES!P113</f>
        <v>5</v>
      </c>
      <c r="I115" s="101">
        <f>+DATA_PTES!Q113</f>
        <v>127</v>
      </c>
      <c r="J115" s="100">
        <f t="shared" si="11"/>
        <v>0.96062992125984248</v>
      </c>
      <c r="K115" s="99">
        <f>+DATA_IG!F115</f>
        <v>892645</v>
      </c>
      <c r="L115" s="99">
        <f>+DATA_IG!U115</f>
        <v>1221132</v>
      </c>
      <c r="M115" s="98">
        <f t="shared" si="12"/>
        <v>0.73099795927057842</v>
      </c>
      <c r="N115" s="100">
        <f t="shared" si="13"/>
        <v>9.3275189525423338E-2</v>
      </c>
      <c r="O115" s="98">
        <f>+DATA_CGR!U117</f>
        <v>1400</v>
      </c>
      <c r="P115" s="100">
        <f t="shared" si="14"/>
        <v>1</v>
      </c>
      <c r="Q115" s="98">
        <f>+DATA_TM!C113</f>
        <v>80.52</v>
      </c>
      <c r="R115" s="100">
        <f t="shared" si="15"/>
        <v>0.80519999999999992</v>
      </c>
      <c r="S115" s="99">
        <f>+DATA_IRPi!F113</f>
        <v>3367917</v>
      </c>
      <c r="T115" s="99">
        <f>+DATA_IRPi!AB113</f>
        <v>3270205</v>
      </c>
      <c r="U115" s="99">
        <f t="shared" si="16"/>
        <v>-97712</v>
      </c>
      <c r="V115" s="100">
        <f t="shared" si="9"/>
        <v>0.99921073949368633</v>
      </c>
      <c r="W115" s="102">
        <f>+DATA_REI!C112</f>
        <v>100</v>
      </c>
      <c r="X115" s="102">
        <f>+DATA_REI!D112</f>
        <v>100</v>
      </c>
      <c r="Y115" s="102">
        <f>+DATA_REI!E112</f>
        <v>91.67</v>
      </c>
      <c r="Z115" s="102">
        <f>+DATA_REI!F112</f>
        <v>100</v>
      </c>
      <c r="AA115" s="98">
        <v>4</v>
      </c>
      <c r="AB115" s="100">
        <f t="shared" si="17"/>
        <v>0.97917500000000002</v>
      </c>
    </row>
    <row r="116" spans="1:28" x14ac:dyDescent="0.2">
      <c r="A116" s="98">
        <v>6310</v>
      </c>
      <c r="B116" s="98" t="s">
        <v>443</v>
      </c>
      <c r="C116" s="99">
        <f>+DATA_PREV!C122</f>
        <v>0</v>
      </c>
      <c r="D116" s="99">
        <f>+DATA_PREV!D122</f>
        <v>0</v>
      </c>
      <c r="E116" s="99">
        <f>+DATA_PREV!E122</f>
        <v>0</v>
      </c>
      <c r="F116" s="100">
        <f t="shared" si="10"/>
        <v>1</v>
      </c>
      <c r="G116" s="101">
        <f>+DATA_PTES!O114</f>
        <v>2180</v>
      </c>
      <c r="H116" s="101">
        <f>+DATA_PTES!P114</f>
        <v>1645</v>
      </c>
      <c r="I116" s="101">
        <f>+DATA_PTES!Q114</f>
        <v>3825</v>
      </c>
      <c r="J116" s="100">
        <f t="shared" si="11"/>
        <v>0.56993464052287579</v>
      </c>
      <c r="K116" s="99">
        <f>+DATA_IG!F116</f>
        <v>4734890</v>
      </c>
      <c r="L116" s="99">
        <f>+DATA_IG!U116</f>
        <v>6283519</v>
      </c>
      <c r="M116" s="98">
        <f t="shared" si="12"/>
        <v>0.7535411287846826</v>
      </c>
      <c r="N116" s="100">
        <f t="shared" si="13"/>
        <v>9.615169332719864E-2</v>
      </c>
      <c r="O116" s="98">
        <f>+DATA_CGR!U118</f>
        <v>1400</v>
      </c>
      <c r="P116" s="100">
        <f t="shared" si="14"/>
        <v>1</v>
      </c>
      <c r="Q116" s="98">
        <f>+DATA_TM!C114</f>
        <v>56.47</v>
      </c>
      <c r="R116" s="100">
        <f t="shared" si="15"/>
        <v>0.56469999999999998</v>
      </c>
      <c r="S116" s="99">
        <f>+DATA_IRPi!F114</f>
        <v>11057670</v>
      </c>
      <c r="T116" s="99">
        <f>+DATA_IRPi!AB114</f>
        <v>12697984</v>
      </c>
      <c r="U116" s="99">
        <f t="shared" si="16"/>
        <v>1640314</v>
      </c>
      <c r="V116" s="100">
        <f t="shared" si="9"/>
        <v>1</v>
      </c>
      <c r="W116" s="102">
        <f>+DATA_REI!C113</f>
        <v>70.37</v>
      </c>
      <c r="X116" s="102">
        <f>+DATA_REI!D113</f>
        <v>87.3</v>
      </c>
      <c r="Y116" s="102">
        <f>+DATA_REI!E113</f>
        <v>100</v>
      </c>
      <c r="Z116" s="102">
        <f>+DATA_REI!F113</f>
        <v>100</v>
      </c>
      <c r="AA116" s="98">
        <v>4</v>
      </c>
      <c r="AB116" s="100">
        <f t="shared" si="17"/>
        <v>0.89417500000000005</v>
      </c>
    </row>
    <row r="117" spans="1:28" x14ac:dyDescent="0.2">
      <c r="A117" s="98">
        <v>7101</v>
      </c>
      <c r="B117" s="98" t="s">
        <v>445</v>
      </c>
      <c r="C117" s="99">
        <f>+DATA_PREV!C123</f>
        <v>0</v>
      </c>
      <c r="D117" s="99">
        <f>+DATA_PREV!D123</f>
        <v>0</v>
      </c>
      <c r="E117" s="99">
        <f>+DATA_PREV!E123</f>
        <v>0</v>
      </c>
      <c r="F117" s="100">
        <f t="shared" si="10"/>
        <v>1</v>
      </c>
      <c r="G117" s="101">
        <f>+DATA_PTES!O115</f>
        <v>10153</v>
      </c>
      <c r="H117" s="101">
        <f>+DATA_PTES!P115</f>
        <v>2466</v>
      </c>
      <c r="I117" s="101">
        <f>+DATA_PTES!Q115</f>
        <v>12619</v>
      </c>
      <c r="J117" s="100">
        <f t="shared" si="11"/>
        <v>0.80458039464299869</v>
      </c>
      <c r="K117" s="99">
        <f>+DATA_IG!F117</f>
        <v>21874217</v>
      </c>
      <c r="L117" s="99">
        <f>+DATA_IG!U117</f>
        <v>16967900</v>
      </c>
      <c r="M117" s="98">
        <f t="shared" si="12"/>
        <v>1.2891528710093765</v>
      </c>
      <c r="N117" s="100">
        <f t="shared" si="13"/>
        <v>0.16449564167132544</v>
      </c>
      <c r="O117" s="98">
        <f>+DATA_CGR!U119</f>
        <v>1400</v>
      </c>
      <c r="P117" s="100">
        <f t="shared" si="14"/>
        <v>1</v>
      </c>
      <c r="Q117" s="98">
        <f>+DATA_TM!C115</f>
        <v>93.98</v>
      </c>
      <c r="R117" s="100">
        <f t="shared" si="15"/>
        <v>0.93980000000000008</v>
      </c>
      <c r="S117" s="99">
        <f>+DATA_IRPi!F115</f>
        <v>62019738</v>
      </c>
      <c r="T117" s="99">
        <f>+DATA_IRPi!AB115</f>
        <v>58824036</v>
      </c>
      <c r="U117" s="99">
        <f t="shared" si="16"/>
        <v>-3195702</v>
      </c>
      <c r="V117" s="100">
        <f t="shared" si="9"/>
        <v>0.97418698441800955</v>
      </c>
      <c r="W117" s="102">
        <f>+DATA_REI!C114</f>
        <v>100</v>
      </c>
      <c r="X117" s="102">
        <f>+DATA_REI!D114</f>
        <v>100</v>
      </c>
      <c r="Y117" s="102">
        <f>+DATA_REI!E114</f>
        <v>100</v>
      </c>
      <c r="Z117" s="102">
        <f>+DATA_REI!F114</f>
        <v>100</v>
      </c>
      <c r="AA117" s="98">
        <v>4</v>
      </c>
      <c r="AB117" s="100">
        <f t="shared" si="17"/>
        <v>1</v>
      </c>
    </row>
    <row r="118" spans="1:28" x14ac:dyDescent="0.2">
      <c r="A118" s="98">
        <v>7102</v>
      </c>
      <c r="B118" s="98" t="s">
        <v>446</v>
      </c>
      <c r="C118" s="99">
        <f>+DATA_PREV!C124</f>
        <v>340652174</v>
      </c>
      <c r="D118" s="99">
        <f>+DATA_PREV!D124</f>
        <v>0</v>
      </c>
      <c r="E118" s="99">
        <f>+DATA_PREV!E124</f>
        <v>340652174</v>
      </c>
      <c r="F118" s="100">
        <f t="shared" si="10"/>
        <v>0</v>
      </c>
      <c r="G118" s="101">
        <f>+DATA_PTES!O116</f>
        <v>2128</v>
      </c>
      <c r="H118" s="101">
        <f>+DATA_PTES!P116</f>
        <v>3956</v>
      </c>
      <c r="I118" s="101">
        <f>+DATA_PTES!Q116</f>
        <v>6084</v>
      </c>
      <c r="J118" s="100">
        <f t="shared" si="11"/>
        <v>0.34976988823142668</v>
      </c>
      <c r="K118" s="99">
        <f>+DATA_IG!F118</f>
        <v>4833924</v>
      </c>
      <c r="L118" s="99">
        <f>+DATA_IG!U118</f>
        <v>5331601</v>
      </c>
      <c r="M118" s="98">
        <f t="shared" si="12"/>
        <v>0.90665524295610267</v>
      </c>
      <c r="N118" s="100">
        <f t="shared" si="13"/>
        <v>0.11568902286038567</v>
      </c>
      <c r="O118" s="98">
        <f>+DATA_CGR!U120</f>
        <v>1400</v>
      </c>
      <c r="P118" s="100">
        <f t="shared" si="14"/>
        <v>1</v>
      </c>
      <c r="Q118" s="98">
        <f>+DATA_TM!C116</f>
        <v>85.04</v>
      </c>
      <c r="R118" s="100">
        <f t="shared" si="15"/>
        <v>0.85040000000000004</v>
      </c>
      <c r="S118" s="99">
        <f>+DATA_IRPi!F116</f>
        <v>18596782</v>
      </c>
      <c r="T118" s="99">
        <f>+DATA_IRPi!AB116</f>
        <v>19276655</v>
      </c>
      <c r="U118" s="99">
        <f t="shared" si="16"/>
        <v>679873</v>
      </c>
      <c r="V118" s="100">
        <f t="shared" si="9"/>
        <v>1</v>
      </c>
      <c r="W118" s="102">
        <f>+DATA_REI!C115</f>
        <v>100</v>
      </c>
      <c r="X118" s="102">
        <f>+DATA_REI!D115</f>
        <v>100</v>
      </c>
      <c r="Y118" s="102">
        <f>+DATA_REI!E115</f>
        <v>100</v>
      </c>
      <c r="Z118" s="102">
        <f>+DATA_REI!F115</f>
        <v>100</v>
      </c>
      <c r="AA118" s="98">
        <v>4</v>
      </c>
      <c r="AB118" s="100">
        <f t="shared" si="17"/>
        <v>1</v>
      </c>
    </row>
    <row r="119" spans="1:28" x14ac:dyDescent="0.2">
      <c r="A119" s="98">
        <v>7103</v>
      </c>
      <c r="B119" s="98" t="s">
        <v>447</v>
      </c>
      <c r="C119" s="99">
        <f>+DATA_PREV!C125</f>
        <v>0</v>
      </c>
      <c r="D119" s="99">
        <f>+DATA_PREV!D125</f>
        <v>0</v>
      </c>
      <c r="E119" s="99">
        <f>+DATA_PREV!E125</f>
        <v>0</v>
      </c>
      <c r="F119" s="100">
        <f t="shared" si="10"/>
        <v>1</v>
      </c>
      <c r="G119" s="101">
        <f>+DATA_PTES!O117</f>
        <v>214</v>
      </c>
      <c r="H119" s="101">
        <f>+DATA_PTES!P117</f>
        <v>17</v>
      </c>
      <c r="I119" s="101">
        <f>+DATA_PTES!Q117</f>
        <v>231</v>
      </c>
      <c r="J119" s="100">
        <f t="shared" si="11"/>
        <v>0.92640692640692646</v>
      </c>
      <c r="K119" s="99">
        <f>+DATA_IG!F119</f>
        <v>1126865</v>
      </c>
      <c r="L119" s="99">
        <f>+DATA_IG!U119</f>
        <v>2453536</v>
      </c>
      <c r="M119" s="98">
        <f t="shared" si="12"/>
        <v>0.45928203213647567</v>
      </c>
      <c r="N119" s="100">
        <f t="shared" si="13"/>
        <v>5.8604293007737771E-2</v>
      </c>
      <c r="O119" s="98">
        <f>+DATA_CGR!U121</f>
        <v>1400</v>
      </c>
      <c r="P119" s="100">
        <f t="shared" si="14"/>
        <v>1</v>
      </c>
      <c r="Q119" s="98">
        <f>+DATA_TM!C117</f>
        <v>59.63</v>
      </c>
      <c r="R119" s="100">
        <f t="shared" si="15"/>
        <v>0.59630000000000005</v>
      </c>
      <c r="S119" s="99">
        <f>+DATA_IRPi!F117</f>
        <v>5009682</v>
      </c>
      <c r="T119" s="99">
        <f>+DATA_IRPi!AB117</f>
        <v>5498244</v>
      </c>
      <c r="U119" s="99">
        <f t="shared" si="16"/>
        <v>488562</v>
      </c>
      <c r="V119" s="100">
        <f t="shared" si="9"/>
        <v>1</v>
      </c>
      <c r="W119" s="102">
        <f>+DATA_REI!C116</f>
        <v>100</v>
      </c>
      <c r="X119" s="102">
        <f>+DATA_REI!D116</f>
        <v>100</v>
      </c>
      <c r="Y119" s="102">
        <f>+DATA_REI!E116</f>
        <v>91.67</v>
      </c>
      <c r="Z119" s="102">
        <f>+DATA_REI!F116</f>
        <v>100</v>
      </c>
      <c r="AA119" s="98">
        <v>4</v>
      </c>
      <c r="AB119" s="100">
        <f t="shared" si="17"/>
        <v>0.97917500000000002</v>
      </c>
    </row>
    <row r="120" spans="1:28" x14ac:dyDescent="0.2">
      <c r="A120" s="98">
        <v>7104</v>
      </c>
      <c r="B120" s="98" t="s">
        <v>448</v>
      </c>
      <c r="C120" s="99">
        <f>+DATA_PREV!C126</f>
        <v>0</v>
      </c>
      <c r="D120" s="99">
        <f>+DATA_PREV!D126</f>
        <v>0</v>
      </c>
      <c r="E120" s="99">
        <f>+DATA_PREV!E126</f>
        <v>0</v>
      </c>
      <c r="F120" s="100">
        <f t="shared" si="10"/>
        <v>1</v>
      </c>
      <c r="G120" s="101">
        <f>+DATA_PTES!O118</f>
        <v>70</v>
      </c>
      <c r="H120" s="101">
        <f>+DATA_PTES!P118</f>
        <v>28</v>
      </c>
      <c r="I120" s="101">
        <f>+DATA_PTES!Q118</f>
        <v>98</v>
      </c>
      <c r="J120" s="100">
        <f t="shared" si="11"/>
        <v>0.7142857142857143</v>
      </c>
      <c r="K120" s="99">
        <f>+DATA_IG!F120</f>
        <v>629675</v>
      </c>
      <c r="L120" s="99">
        <f>+DATA_IG!U120</f>
        <v>1446906</v>
      </c>
      <c r="M120" s="98">
        <f t="shared" si="12"/>
        <v>0.43518722017878148</v>
      </c>
      <c r="N120" s="100">
        <f t="shared" si="13"/>
        <v>5.5529799948720253E-2</v>
      </c>
      <c r="O120" s="98">
        <f>+DATA_CGR!U122</f>
        <v>1400</v>
      </c>
      <c r="P120" s="100">
        <f t="shared" si="14"/>
        <v>1</v>
      </c>
      <c r="Q120" s="98">
        <f>+DATA_TM!C118</f>
        <v>55.3</v>
      </c>
      <c r="R120" s="100">
        <f t="shared" si="15"/>
        <v>0.55299999999999994</v>
      </c>
      <c r="S120" s="99">
        <f>+DATA_IRPi!F118</f>
        <v>3167975</v>
      </c>
      <c r="T120" s="99">
        <f>+DATA_IRPi!AB118</f>
        <v>3854790</v>
      </c>
      <c r="U120" s="99">
        <f t="shared" si="16"/>
        <v>686815</v>
      </c>
      <c r="V120" s="100">
        <f t="shared" si="9"/>
        <v>1</v>
      </c>
      <c r="W120" s="102">
        <f>+DATA_REI!C117</f>
        <v>100</v>
      </c>
      <c r="X120" s="102">
        <f>+DATA_REI!D117</f>
        <v>100</v>
      </c>
      <c r="Y120" s="102">
        <f>+DATA_REI!E117</f>
        <v>100</v>
      </c>
      <c r="Z120" s="102">
        <f>+DATA_REI!F117</f>
        <v>100</v>
      </c>
      <c r="AA120" s="98">
        <v>4</v>
      </c>
      <c r="AB120" s="100">
        <f t="shared" si="17"/>
        <v>1</v>
      </c>
    </row>
    <row r="121" spans="1:28" x14ac:dyDescent="0.2">
      <c r="A121" s="98">
        <v>7105</v>
      </c>
      <c r="B121" s="98" t="s">
        <v>449</v>
      </c>
      <c r="C121" s="99">
        <f>+DATA_PREV!C127</f>
        <v>0</v>
      </c>
      <c r="D121" s="99">
        <f>+DATA_PREV!D127</f>
        <v>0</v>
      </c>
      <c r="E121" s="99">
        <f>+DATA_PREV!E127</f>
        <v>0</v>
      </c>
      <c r="F121" s="100">
        <f t="shared" si="10"/>
        <v>1</v>
      </c>
      <c r="G121" s="101">
        <f>+DATA_PTES!O119</f>
        <v>1612</v>
      </c>
      <c r="H121" s="101">
        <f>+DATA_PTES!P119</f>
        <v>127</v>
      </c>
      <c r="I121" s="101">
        <f>+DATA_PTES!Q119</f>
        <v>1739</v>
      </c>
      <c r="J121" s="100">
        <f t="shared" si="11"/>
        <v>0.92696952271420352</v>
      </c>
      <c r="K121" s="99">
        <f>+DATA_IG!F121</f>
        <v>4425761</v>
      </c>
      <c r="L121" s="99">
        <f>+DATA_IG!U121</f>
        <v>3916763</v>
      </c>
      <c r="M121" s="98">
        <f t="shared" si="12"/>
        <v>1.1299537398612067</v>
      </c>
      <c r="N121" s="100">
        <f t="shared" si="13"/>
        <v>0.14418186522118928</v>
      </c>
      <c r="O121" s="98">
        <f>+DATA_CGR!U123</f>
        <v>1400</v>
      </c>
      <c r="P121" s="100">
        <f t="shared" si="14"/>
        <v>1</v>
      </c>
      <c r="Q121" s="98">
        <f>+DATA_TM!C119</f>
        <v>88.35</v>
      </c>
      <c r="R121" s="100">
        <f t="shared" si="15"/>
        <v>0.88349999999999995</v>
      </c>
      <c r="S121" s="99">
        <f>+DATA_IRPi!F119</f>
        <v>15513880</v>
      </c>
      <c r="T121" s="99">
        <f>+DATA_IRPi!AB119</f>
        <v>16326252</v>
      </c>
      <c r="U121" s="99">
        <f t="shared" si="16"/>
        <v>812372</v>
      </c>
      <c r="V121" s="100">
        <f t="shared" si="9"/>
        <v>1</v>
      </c>
      <c r="W121" s="102">
        <f>+DATA_REI!C118</f>
        <v>100</v>
      </c>
      <c r="X121" s="102">
        <f>+DATA_REI!D118</f>
        <v>100</v>
      </c>
      <c r="Y121" s="102">
        <f>+DATA_REI!E118</f>
        <v>100</v>
      </c>
      <c r="Z121" s="102">
        <f>+DATA_REI!F118</f>
        <v>100</v>
      </c>
      <c r="AA121" s="98">
        <v>4</v>
      </c>
      <c r="AB121" s="100">
        <f t="shared" si="17"/>
        <v>1</v>
      </c>
    </row>
    <row r="122" spans="1:28" x14ac:dyDescent="0.2">
      <c r="A122" s="98">
        <v>7106</v>
      </c>
      <c r="B122" s="98" t="s">
        <v>450</v>
      </c>
      <c r="C122" s="99">
        <f>+DATA_PREV!C128</f>
        <v>0</v>
      </c>
      <c r="D122" s="99">
        <f>+DATA_PREV!D128</f>
        <v>0</v>
      </c>
      <c r="E122" s="99">
        <f>+DATA_PREV!E128</f>
        <v>0</v>
      </c>
      <c r="F122" s="100">
        <f t="shared" si="10"/>
        <v>1</v>
      </c>
      <c r="G122" s="101">
        <f>+DATA_PTES!O120</f>
        <v>166</v>
      </c>
      <c r="H122" s="101">
        <f>+DATA_PTES!P120</f>
        <v>113</v>
      </c>
      <c r="I122" s="101">
        <f>+DATA_PTES!Q120</f>
        <v>279</v>
      </c>
      <c r="J122" s="100">
        <f t="shared" si="11"/>
        <v>0.59498207885304655</v>
      </c>
      <c r="K122" s="99">
        <f>+DATA_IG!F122</f>
        <v>17742053</v>
      </c>
      <c r="L122" s="99">
        <f>+DATA_IG!U122</f>
        <v>4464105</v>
      </c>
      <c r="M122" s="98">
        <f t="shared" si="12"/>
        <v>3.9743807549329597</v>
      </c>
      <c r="N122" s="100">
        <f t="shared" si="13"/>
        <v>0.50713016836938718</v>
      </c>
      <c r="O122" s="98">
        <f>+DATA_CGR!U124</f>
        <v>1400</v>
      </c>
      <c r="P122" s="100">
        <f t="shared" si="14"/>
        <v>1</v>
      </c>
      <c r="Q122" s="98">
        <f>+DATA_TM!C120</f>
        <v>60.26</v>
      </c>
      <c r="R122" s="100">
        <f t="shared" si="15"/>
        <v>0.60260000000000002</v>
      </c>
      <c r="S122" s="99">
        <f>+DATA_IRPi!F120</f>
        <v>11950531</v>
      </c>
      <c r="T122" s="99">
        <f>+DATA_IRPi!AB120</f>
        <v>20977797</v>
      </c>
      <c r="U122" s="99">
        <f t="shared" si="16"/>
        <v>9027266</v>
      </c>
      <c r="V122" s="100">
        <f t="shared" si="9"/>
        <v>1</v>
      </c>
      <c r="W122" s="102">
        <f>+DATA_REI!C119</f>
        <v>100</v>
      </c>
      <c r="X122" s="102">
        <f>+DATA_REI!D119</f>
        <v>100</v>
      </c>
      <c r="Y122" s="102">
        <f>+DATA_REI!E119</f>
        <v>16.669999999999998</v>
      </c>
      <c r="Z122" s="102">
        <f>+DATA_REI!F119</f>
        <v>100</v>
      </c>
      <c r="AA122" s="98">
        <v>4</v>
      </c>
      <c r="AB122" s="100">
        <f t="shared" si="17"/>
        <v>0.79167499999999991</v>
      </c>
    </row>
    <row r="123" spans="1:28" x14ac:dyDescent="0.2">
      <c r="A123" s="98">
        <v>7107</v>
      </c>
      <c r="B123" s="98" t="s">
        <v>451</v>
      </c>
      <c r="C123" s="99">
        <f>+DATA_PREV!C129</f>
        <v>0</v>
      </c>
      <c r="D123" s="99">
        <f>+DATA_PREV!D129</f>
        <v>0</v>
      </c>
      <c r="E123" s="99">
        <f>+DATA_PREV!E129</f>
        <v>0</v>
      </c>
      <c r="F123" s="100">
        <f t="shared" si="10"/>
        <v>1</v>
      </c>
      <c r="G123" s="101">
        <f>+DATA_PTES!O121</f>
        <v>390</v>
      </c>
      <c r="H123" s="101">
        <f>+DATA_PTES!P121</f>
        <v>55</v>
      </c>
      <c r="I123" s="101">
        <f>+DATA_PTES!Q121</f>
        <v>445</v>
      </c>
      <c r="J123" s="100">
        <f t="shared" si="11"/>
        <v>0.8764044943820225</v>
      </c>
      <c r="K123" s="99">
        <f>+DATA_IG!F123</f>
        <v>1995846</v>
      </c>
      <c r="L123" s="99">
        <f>+DATA_IG!U123</f>
        <v>2355921</v>
      </c>
      <c r="M123" s="98">
        <f t="shared" si="12"/>
        <v>0.84716168326527075</v>
      </c>
      <c r="N123" s="100">
        <f t="shared" si="13"/>
        <v>0.10809765685815804</v>
      </c>
      <c r="O123" s="98">
        <f>+DATA_CGR!U125</f>
        <v>1400</v>
      </c>
      <c r="P123" s="100">
        <f t="shared" si="14"/>
        <v>1</v>
      </c>
      <c r="Q123" s="98">
        <f>+DATA_TM!C121</f>
        <v>64.03</v>
      </c>
      <c r="R123" s="100">
        <f t="shared" si="15"/>
        <v>0.64029999999999998</v>
      </c>
      <c r="S123" s="99">
        <f>+DATA_IRPi!F121</f>
        <v>4704360</v>
      </c>
      <c r="T123" s="99">
        <f>+DATA_IRPi!AB121</f>
        <v>5051313</v>
      </c>
      <c r="U123" s="99">
        <f t="shared" si="16"/>
        <v>346953</v>
      </c>
      <c r="V123" s="100">
        <f t="shared" si="9"/>
        <v>1</v>
      </c>
      <c r="W123" s="102">
        <f>+DATA_REI!C120</f>
        <v>18.52</v>
      </c>
      <c r="X123" s="102">
        <f>+DATA_REI!D120</f>
        <v>23.41</v>
      </c>
      <c r="Y123" s="102">
        <f>+DATA_REI!E120</f>
        <v>100</v>
      </c>
      <c r="Z123" s="102">
        <f>+DATA_REI!F120</f>
        <v>100</v>
      </c>
      <c r="AA123" s="98">
        <v>4</v>
      </c>
      <c r="AB123" s="100">
        <f t="shared" si="17"/>
        <v>0.60482500000000006</v>
      </c>
    </row>
    <row r="124" spans="1:28" x14ac:dyDescent="0.2">
      <c r="A124" s="98">
        <v>7108</v>
      </c>
      <c r="B124" s="98" t="s">
        <v>452</v>
      </c>
      <c r="C124" s="99">
        <f>+DATA_PREV!C130</f>
        <v>28288441</v>
      </c>
      <c r="D124" s="99">
        <f>+DATA_PREV!D130</f>
        <v>0</v>
      </c>
      <c r="E124" s="99">
        <f>+DATA_PREV!E130</f>
        <v>28288441</v>
      </c>
      <c r="F124" s="100">
        <f t="shared" si="10"/>
        <v>0</v>
      </c>
      <c r="G124" s="101">
        <f>+DATA_PTES!O122</f>
        <v>465</v>
      </c>
      <c r="H124" s="101">
        <f>+DATA_PTES!P122</f>
        <v>359</v>
      </c>
      <c r="I124" s="101">
        <f>+DATA_PTES!Q122</f>
        <v>824</v>
      </c>
      <c r="J124" s="100">
        <f t="shared" si="11"/>
        <v>0.56432038834951459</v>
      </c>
      <c r="K124" s="99">
        <f>+DATA_IG!F124</f>
        <v>5954056</v>
      </c>
      <c r="L124" s="99">
        <f>+DATA_IG!U124</f>
        <v>3061472</v>
      </c>
      <c r="M124" s="98">
        <f t="shared" si="12"/>
        <v>1.9448343803242363</v>
      </c>
      <c r="N124" s="100">
        <f t="shared" si="13"/>
        <v>0.24816046764523936</v>
      </c>
      <c r="O124" s="98">
        <f>+DATA_CGR!U126</f>
        <v>1400</v>
      </c>
      <c r="P124" s="100">
        <f t="shared" si="14"/>
        <v>1</v>
      </c>
      <c r="Q124" s="98">
        <f>+DATA_TM!C122</f>
        <v>92.95</v>
      </c>
      <c r="R124" s="100">
        <f t="shared" si="15"/>
        <v>0.92949999999999999</v>
      </c>
      <c r="S124" s="99">
        <f>+DATA_IRPi!F122</f>
        <v>8327093</v>
      </c>
      <c r="T124" s="99">
        <f>+DATA_IRPi!AB122</f>
        <v>9502804</v>
      </c>
      <c r="U124" s="99">
        <f t="shared" si="16"/>
        <v>1175711</v>
      </c>
      <c r="V124" s="100">
        <f t="shared" si="9"/>
        <v>1</v>
      </c>
      <c r="W124" s="102">
        <f>+DATA_REI!C121</f>
        <v>100</v>
      </c>
      <c r="X124" s="102">
        <f>+DATA_REI!D121</f>
        <v>100</v>
      </c>
      <c r="Y124" s="102">
        <f>+DATA_REI!E121</f>
        <v>75</v>
      </c>
      <c r="Z124" s="102">
        <f>+DATA_REI!F121</f>
        <v>100</v>
      </c>
      <c r="AA124" s="98">
        <v>4</v>
      </c>
      <c r="AB124" s="100">
        <f t="shared" si="17"/>
        <v>0.9375</v>
      </c>
    </row>
    <row r="125" spans="1:28" x14ac:dyDescent="0.2">
      <c r="A125" s="98">
        <v>7109</v>
      </c>
      <c r="B125" s="98" t="s">
        <v>453</v>
      </c>
      <c r="C125" s="99">
        <f>+DATA_PREV!C131</f>
        <v>0</v>
      </c>
      <c r="D125" s="99">
        <f>+DATA_PREV!D131</f>
        <v>0</v>
      </c>
      <c r="E125" s="99">
        <f>+DATA_PREV!E131</f>
        <v>0</v>
      </c>
      <c r="F125" s="100">
        <f t="shared" si="10"/>
        <v>1</v>
      </c>
      <c r="G125" s="101">
        <f>+DATA_PTES!O123</f>
        <v>1157</v>
      </c>
      <c r="H125" s="101">
        <f>+DATA_PTES!P123</f>
        <v>419</v>
      </c>
      <c r="I125" s="101">
        <f>+DATA_PTES!Q123</f>
        <v>1576</v>
      </c>
      <c r="J125" s="100">
        <f t="shared" si="11"/>
        <v>0.7341370558375635</v>
      </c>
      <c r="K125" s="99">
        <f>+DATA_IG!F125</f>
        <v>4099169</v>
      </c>
      <c r="L125" s="99">
        <f>+DATA_IG!U125</f>
        <v>5767580</v>
      </c>
      <c r="M125" s="98">
        <f t="shared" si="12"/>
        <v>0.71072598906300388</v>
      </c>
      <c r="N125" s="100">
        <f t="shared" si="13"/>
        <v>9.0688490288872728E-2</v>
      </c>
      <c r="O125" s="98">
        <f>+DATA_CGR!U127</f>
        <v>1400</v>
      </c>
      <c r="P125" s="100">
        <f t="shared" si="14"/>
        <v>1</v>
      </c>
      <c r="Q125" s="98">
        <f>+DATA_TM!C123</f>
        <v>77.52</v>
      </c>
      <c r="R125" s="100">
        <f t="shared" si="15"/>
        <v>0.7752</v>
      </c>
      <c r="S125" s="99">
        <f>+DATA_IRPi!F123</f>
        <v>11553174</v>
      </c>
      <c r="T125" s="99">
        <f>+DATA_IRPi!AB123</f>
        <v>16445294</v>
      </c>
      <c r="U125" s="99">
        <f t="shared" si="16"/>
        <v>4892120</v>
      </c>
      <c r="V125" s="100">
        <f t="shared" si="9"/>
        <v>1</v>
      </c>
      <c r="W125" s="102">
        <f>+DATA_REI!C122</f>
        <v>100</v>
      </c>
      <c r="X125" s="102">
        <f>+DATA_REI!D122</f>
        <v>100</v>
      </c>
      <c r="Y125" s="102">
        <f>+DATA_REI!E122</f>
        <v>100</v>
      </c>
      <c r="Z125" s="102">
        <f>+DATA_REI!F122</f>
        <v>100</v>
      </c>
      <c r="AA125" s="98">
        <v>4</v>
      </c>
      <c r="AB125" s="100">
        <f t="shared" si="17"/>
        <v>1</v>
      </c>
    </row>
    <row r="126" spans="1:28" x14ac:dyDescent="0.2">
      <c r="A126" s="98">
        <v>7110</v>
      </c>
      <c r="B126" s="98" t="s">
        <v>454</v>
      </c>
      <c r="C126" s="99">
        <f>+DATA_PREV!C132</f>
        <v>0</v>
      </c>
      <c r="D126" s="99">
        <f>+DATA_PREV!D132</f>
        <v>0</v>
      </c>
      <c r="E126" s="99">
        <f>+DATA_PREV!E132</f>
        <v>0</v>
      </c>
      <c r="F126" s="100">
        <f t="shared" si="10"/>
        <v>1</v>
      </c>
      <c r="G126" s="101">
        <f>+DATA_PTES!O124</f>
        <v>511</v>
      </c>
      <c r="H126" s="101">
        <f>+DATA_PTES!P124</f>
        <v>72</v>
      </c>
      <c r="I126" s="101">
        <f>+DATA_PTES!Q124</f>
        <v>583</v>
      </c>
      <c r="J126" s="100">
        <f t="shared" si="11"/>
        <v>0.87650085763293306</v>
      </c>
      <c r="K126" s="99">
        <f>+DATA_IG!F126</f>
        <v>1690640</v>
      </c>
      <c r="L126" s="99">
        <f>+DATA_IG!U126</f>
        <v>1851726</v>
      </c>
      <c r="M126" s="98">
        <f t="shared" si="12"/>
        <v>0.91300764799975809</v>
      </c>
      <c r="N126" s="100">
        <f t="shared" si="13"/>
        <v>0.11649958843977587</v>
      </c>
      <c r="O126" s="98">
        <f>+DATA_CGR!U128</f>
        <v>1400</v>
      </c>
      <c r="P126" s="100">
        <f t="shared" si="14"/>
        <v>1</v>
      </c>
      <c r="Q126" s="98">
        <f>+DATA_TM!C124</f>
        <v>48.73</v>
      </c>
      <c r="R126" s="100">
        <f t="shared" si="15"/>
        <v>0.48729999999999996</v>
      </c>
      <c r="S126" s="99">
        <f>+DATA_IRPi!F124</f>
        <v>3771472</v>
      </c>
      <c r="T126" s="99">
        <f>+DATA_IRPi!AB124</f>
        <v>4950559</v>
      </c>
      <c r="U126" s="99">
        <f t="shared" si="16"/>
        <v>1179087</v>
      </c>
      <c r="V126" s="100">
        <f t="shared" si="9"/>
        <v>1</v>
      </c>
      <c r="W126" s="102">
        <f>+DATA_REI!C123</f>
        <v>100</v>
      </c>
      <c r="X126" s="102">
        <f>+DATA_REI!D123</f>
        <v>100</v>
      </c>
      <c r="Y126" s="102">
        <f>+DATA_REI!E123</f>
        <v>100</v>
      </c>
      <c r="Z126" s="102">
        <f>+DATA_REI!F123</f>
        <v>100</v>
      </c>
      <c r="AA126" s="98">
        <v>4</v>
      </c>
      <c r="AB126" s="100">
        <f t="shared" si="17"/>
        <v>1</v>
      </c>
    </row>
    <row r="127" spans="1:28" x14ac:dyDescent="0.2">
      <c r="A127" s="98">
        <v>7201</v>
      </c>
      <c r="B127" s="98" t="s">
        <v>455</v>
      </c>
      <c r="C127" s="99">
        <f>+DATA_PREV!C133</f>
        <v>0</v>
      </c>
      <c r="D127" s="99">
        <f>+DATA_PREV!D133</f>
        <v>0</v>
      </c>
      <c r="E127" s="99">
        <f>+DATA_PREV!E133</f>
        <v>0</v>
      </c>
      <c r="F127" s="100">
        <f t="shared" si="10"/>
        <v>1</v>
      </c>
      <c r="G127" s="101">
        <f>+DATA_PTES!O125</f>
        <v>1076</v>
      </c>
      <c r="H127" s="101">
        <f>+DATA_PTES!P125</f>
        <v>470</v>
      </c>
      <c r="I127" s="101">
        <f>+DATA_PTES!Q125</f>
        <v>1546</v>
      </c>
      <c r="J127" s="100">
        <f t="shared" si="11"/>
        <v>0.69598965071151353</v>
      </c>
      <c r="K127" s="99">
        <f>+DATA_IG!F127</f>
        <v>3018423</v>
      </c>
      <c r="L127" s="99">
        <f>+DATA_IG!U127</f>
        <v>6605144</v>
      </c>
      <c r="M127" s="98">
        <f t="shared" si="12"/>
        <v>0.45698065023260659</v>
      </c>
      <c r="N127" s="100">
        <f t="shared" si="13"/>
        <v>5.8310637149289184E-2</v>
      </c>
      <c r="O127" s="98">
        <f>+DATA_CGR!U129</f>
        <v>1400</v>
      </c>
      <c r="P127" s="100">
        <f t="shared" si="14"/>
        <v>1</v>
      </c>
      <c r="Q127" s="98">
        <f>+DATA_TM!C125</f>
        <v>90.69</v>
      </c>
      <c r="R127" s="100">
        <f t="shared" si="15"/>
        <v>0.90689999999999993</v>
      </c>
      <c r="S127" s="99">
        <f>+DATA_IRPi!F125</f>
        <v>14136476</v>
      </c>
      <c r="T127" s="99">
        <f>+DATA_IRPi!AB125</f>
        <v>15347661</v>
      </c>
      <c r="U127" s="99">
        <f t="shared" si="16"/>
        <v>1211185</v>
      </c>
      <c r="V127" s="100">
        <f t="shared" si="9"/>
        <v>1</v>
      </c>
      <c r="W127" s="102">
        <f>+DATA_REI!C124</f>
        <v>100</v>
      </c>
      <c r="X127" s="102">
        <f>+DATA_REI!D124</f>
        <v>100</v>
      </c>
      <c r="Y127" s="102">
        <f>+DATA_REI!E124</f>
        <v>100</v>
      </c>
      <c r="Z127" s="102">
        <f>+DATA_REI!F124</f>
        <v>100</v>
      </c>
      <c r="AA127" s="98">
        <v>4</v>
      </c>
      <c r="AB127" s="100">
        <f t="shared" si="17"/>
        <v>1</v>
      </c>
    </row>
    <row r="128" spans="1:28" x14ac:dyDescent="0.2">
      <c r="A128" s="98">
        <v>7202</v>
      </c>
      <c r="B128" s="98" t="s">
        <v>456</v>
      </c>
      <c r="C128" s="99">
        <f>+DATA_PREV!C134</f>
        <v>0</v>
      </c>
      <c r="D128" s="99">
        <f>+DATA_PREV!D134</f>
        <v>0</v>
      </c>
      <c r="E128" s="99">
        <f>+DATA_PREV!E134</f>
        <v>0</v>
      </c>
      <c r="F128" s="100">
        <f t="shared" si="10"/>
        <v>1</v>
      </c>
      <c r="G128" s="101">
        <f>+DATA_PTES!O126</f>
        <v>322</v>
      </c>
      <c r="H128" s="101">
        <f>+DATA_PTES!P126</f>
        <v>60</v>
      </c>
      <c r="I128" s="101">
        <f>+DATA_PTES!Q126</f>
        <v>382</v>
      </c>
      <c r="J128" s="100">
        <f t="shared" si="11"/>
        <v>0.84293193717277481</v>
      </c>
      <c r="K128" s="99">
        <f>+DATA_IG!F128</f>
        <v>1039285</v>
      </c>
      <c r="L128" s="99">
        <f>+DATA_IG!U128</f>
        <v>2422058</v>
      </c>
      <c r="M128" s="98">
        <f t="shared" si="12"/>
        <v>0.42909170630926263</v>
      </c>
      <c r="N128" s="100">
        <f t="shared" si="13"/>
        <v>5.4752013630408845E-2</v>
      </c>
      <c r="O128" s="98">
        <f>+DATA_CGR!U130</f>
        <v>1400</v>
      </c>
      <c r="P128" s="100">
        <f t="shared" si="14"/>
        <v>1</v>
      </c>
      <c r="Q128" s="98">
        <f>+DATA_TM!C126</f>
        <v>64.77</v>
      </c>
      <c r="R128" s="100">
        <f t="shared" si="15"/>
        <v>0.64769999999999994</v>
      </c>
      <c r="S128" s="99">
        <f>+DATA_IRPi!F126</f>
        <v>4805200</v>
      </c>
      <c r="T128" s="99">
        <f>+DATA_IRPi!AB126</f>
        <v>5248848</v>
      </c>
      <c r="U128" s="99">
        <f t="shared" si="16"/>
        <v>443648</v>
      </c>
      <c r="V128" s="100">
        <f t="shared" si="9"/>
        <v>1</v>
      </c>
      <c r="W128" s="102">
        <f>+DATA_REI!C125</f>
        <v>3.6999999999999997</v>
      </c>
      <c r="X128" s="102">
        <f>+DATA_REI!D125</f>
        <v>0</v>
      </c>
      <c r="Y128" s="102">
        <f>+DATA_REI!E125</f>
        <v>100</v>
      </c>
      <c r="Z128" s="102">
        <f>+DATA_REI!F125</f>
        <v>100</v>
      </c>
      <c r="AA128" s="98">
        <v>4</v>
      </c>
      <c r="AB128" s="100">
        <f t="shared" si="17"/>
        <v>0.50924999999999998</v>
      </c>
    </row>
    <row r="129" spans="1:28" x14ac:dyDescent="0.2">
      <c r="A129" s="98">
        <v>7203</v>
      </c>
      <c r="B129" s="98" t="s">
        <v>457</v>
      </c>
      <c r="C129" s="99">
        <f>+DATA_PREV!C135</f>
        <v>0</v>
      </c>
      <c r="D129" s="99">
        <f>+DATA_PREV!D135</f>
        <v>0</v>
      </c>
      <c r="E129" s="99">
        <f>+DATA_PREV!E135</f>
        <v>0</v>
      </c>
      <c r="F129" s="100">
        <f t="shared" si="10"/>
        <v>1</v>
      </c>
      <c r="G129" s="101">
        <f>+DATA_PTES!O127</f>
        <v>597</v>
      </c>
      <c r="H129" s="101">
        <f>+DATA_PTES!P127</f>
        <v>80</v>
      </c>
      <c r="I129" s="101">
        <f>+DATA_PTES!Q127</f>
        <v>677</v>
      </c>
      <c r="J129" s="100">
        <f t="shared" si="11"/>
        <v>0.8818316100443131</v>
      </c>
      <c r="K129" s="99">
        <f>+DATA_IG!F129</f>
        <v>1321815</v>
      </c>
      <c r="L129" s="99">
        <f>+DATA_IG!U129</f>
        <v>3563091</v>
      </c>
      <c r="M129" s="98">
        <f t="shared" si="12"/>
        <v>0.37097424679863633</v>
      </c>
      <c r="N129" s="100">
        <f t="shared" si="13"/>
        <v>4.7336237728655285E-2</v>
      </c>
      <c r="O129" s="98">
        <f>+DATA_CGR!U131</f>
        <v>1400</v>
      </c>
      <c r="P129" s="100">
        <f t="shared" si="14"/>
        <v>1</v>
      </c>
      <c r="Q129" s="98">
        <f>+DATA_TM!C127</f>
        <v>94.5</v>
      </c>
      <c r="R129" s="100">
        <f t="shared" si="15"/>
        <v>0.94499999999999995</v>
      </c>
      <c r="S129" s="99">
        <f>+DATA_IRPi!F127</f>
        <v>10013180</v>
      </c>
      <c r="T129" s="99">
        <f>+DATA_IRPi!AB127</f>
        <v>10974289</v>
      </c>
      <c r="U129" s="99">
        <f t="shared" si="16"/>
        <v>961109</v>
      </c>
      <c r="V129" s="100">
        <f t="shared" si="9"/>
        <v>1</v>
      </c>
      <c r="W129" s="102">
        <f>+DATA_REI!C126</f>
        <v>100</v>
      </c>
      <c r="X129" s="102">
        <f>+DATA_REI!D126</f>
        <v>100</v>
      </c>
      <c r="Y129" s="102">
        <f>+DATA_REI!E126</f>
        <v>100</v>
      </c>
      <c r="Z129" s="102">
        <f>+DATA_REI!F126</f>
        <v>100</v>
      </c>
      <c r="AA129" s="98">
        <v>4</v>
      </c>
      <c r="AB129" s="100">
        <f t="shared" si="17"/>
        <v>1</v>
      </c>
    </row>
    <row r="130" spans="1:28" x14ac:dyDescent="0.2">
      <c r="A130" s="98">
        <v>7301</v>
      </c>
      <c r="B130" s="98" t="s">
        <v>458</v>
      </c>
      <c r="C130" s="99">
        <f>+DATA_PREV!C136</f>
        <v>0</v>
      </c>
      <c r="D130" s="99">
        <f>+DATA_PREV!D136</f>
        <v>0</v>
      </c>
      <c r="E130" s="99">
        <f>+DATA_PREV!E136</f>
        <v>0</v>
      </c>
      <c r="F130" s="100">
        <f t="shared" si="10"/>
        <v>1</v>
      </c>
      <c r="G130" s="101">
        <f>+DATA_PTES!O128</f>
        <v>8071</v>
      </c>
      <c r="H130" s="101">
        <f>+DATA_PTES!P128</f>
        <v>923</v>
      </c>
      <c r="I130" s="101">
        <f>+DATA_PTES!Q128</f>
        <v>8994</v>
      </c>
      <c r="J130" s="100">
        <f t="shared" si="11"/>
        <v>0.89737602846342002</v>
      </c>
      <c r="K130" s="99">
        <f>+DATA_IG!F130</f>
        <v>17512465</v>
      </c>
      <c r="L130" s="99">
        <f>+DATA_IG!U130</f>
        <v>29605996</v>
      </c>
      <c r="M130" s="98">
        <f t="shared" si="12"/>
        <v>0.59151750881814613</v>
      </c>
      <c r="N130" s="100">
        <f t="shared" si="13"/>
        <v>7.5477512683720452E-2</v>
      </c>
      <c r="O130" s="98">
        <f>+DATA_CGR!U132</f>
        <v>1400</v>
      </c>
      <c r="P130" s="100">
        <f t="shared" si="14"/>
        <v>1</v>
      </c>
      <c r="Q130" s="98">
        <f>+DATA_TM!C128</f>
        <v>98.02</v>
      </c>
      <c r="R130" s="100">
        <f t="shared" si="15"/>
        <v>0.98019999999999996</v>
      </c>
      <c r="S130" s="99">
        <f>+DATA_IRPi!F128</f>
        <v>43853244</v>
      </c>
      <c r="T130" s="99">
        <f>+DATA_IRPi!AB128</f>
        <v>43260055</v>
      </c>
      <c r="U130" s="99">
        <f t="shared" si="16"/>
        <v>-593189</v>
      </c>
      <c r="V130" s="100">
        <f t="shared" si="9"/>
        <v>0.99520856547323078</v>
      </c>
      <c r="W130" s="102">
        <f>+DATA_REI!C127</f>
        <v>100</v>
      </c>
      <c r="X130" s="102">
        <f>+DATA_REI!D127</f>
        <v>93.25</v>
      </c>
      <c r="Y130" s="102">
        <f>+DATA_REI!E127</f>
        <v>100</v>
      </c>
      <c r="Z130" s="102">
        <f>+DATA_REI!F127</f>
        <v>100</v>
      </c>
      <c r="AA130" s="98">
        <v>4</v>
      </c>
      <c r="AB130" s="100">
        <f t="shared" si="17"/>
        <v>0.98312500000000003</v>
      </c>
    </row>
    <row r="131" spans="1:28" x14ac:dyDescent="0.2">
      <c r="A131" s="98">
        <v>7302</v>
      </c>
      <c r="B131" s="98" t="s">
        <v>459</v>
      </c>
      <c r="C131" s="99">
        <f>+DATA_PREV!C137</f>
        <v>0</v>
      </c>
      <c r="D131" s="99">
        <f>+DATA_PREV!D137</f>
        <v>0</v>
      </c>
      <c r="E131" s="99">
        <f>+DATA_PREV!E137</f>
        <v>0</v>
      </c>
      <c r="F131" s="100">
        <f t="shared" si="10"/>
        <v>1</v>
      </c>
      <c r="G131" s="101">
        <f>+DATA_PTES!O129</f>
        <v>432</v>
      </c>
      <c r="H131" s="101">
        <f>+DATA_PTES!P129</f>
        <v>517</v>
      </c>
      <c r="I131" s="101">
        <f>+DATA_PTES!Q129</f>
        <v>949</v>
      </c>
      <c r="J131" s="100">
        <f t="shared" si="11"/>
        <v>0.45521601685985247</v>
      </c>
      <c r="K131" s="99">
        <f>+DATA_IG!F131</f>
        <v>1844046</v>
      </c>
      <c r="L131" s="99">
        <f>+DATA_IG!U131</f>
        <v>3075147</v>
      </c>
      <c r="M131" s="98">
        <f t="shared" si="12"/>
        <v>0.59966108937231288</v>
      </c>
      <c r="N131" s="100">
        <f t="shared" si="13"/>
        <v>7.6516631890514691E-2</v>
      </c>
      <c r="O131" s="98">
        <f>+DATA_CGR!U133</f>
        <v>1400</v>
      </c>
      <c r="P131" s="100">
        <f t="shared" si="14"/>
        <v>1</v>
      </c>
      <c r="Q131" s="98">
        <f>+DATA_TM!C129</f>
        <v>93.91</v>
      </c>
      <c r="R131" s="100">
        <f t="shared" si="15"/>
        <v>0.93909999999999993</v>
      </c>
      <c r="S131" s="99">
        <f>+DATA_IRPi!F129</f>
        <v>5321360</v>
      </c>
      <c r="T131" s="99">
        <f>+DATA_IRPi!AB129</f>
        <v>5201894</v>
      </c>
      <c r="U131" s="99">
        <f t="shared" si="16"/>
        <v>-119466</v>
      </c>
      <c r="V131" s="100">
        <f t="shared" si="9"/>
        <v>0.99903502337842576</v>
      </c>
      <c r="W131" s="102">
        <f>+DATA_REI!C128</f>
        <v>96.3</v>
      </c>
      <c r="X131" s="102">
        <f>+DATA_REI!D128</f>
        <v>99.6</v>
      </c>
      <c r="Y131" s="102">
        <f>+DATA_REI!E128</f>
        <v>100</v>
      </c>
      <c r="Z131" s="102">
        <f>+DATA_REI!F128</f>
        <v>100</v>
      </c>
      <c r="AA131" s="98">
        <v>4</v>
      </c>
      <c r="AB131" s="100">
        <f t="shared" si="17"/>
        <v>0.98974999999999991</v>
      </c>
    </row>
    <row r="132" spans="1:28" x14ac:dyDescent="0.2">
      <c r="A132" s="98">
        <v>7303</v>
      </c>
      <c r="B132" s="98" t="s">
        <v>460</v>
      </c>
      <c r="C132" s="99">
        <f>+DATA_PREV!C138</f>
        <v>0</v>
      </c>
      <c r="D132" s="99">
        <f>+DATA_PREV!D138</f>
        <v>0</v>
      </c>
      <c r="E132" s="99">
        <f>+DATA_PREV!E138</f>
        <v>0</v>
      </c>
      <c r="F132" s="100">
        <f t="shared" si="10"/>
        <v>1</v>
      </c>
      <c r="G132" s="101">
        <f>+DATA_PTES!O130</f>
        <v>961</v>
      </c>
      <c r="H132" s="101">
        <f>+DATA_PTES!P130</f>
        <v>549</v>
      </c>
      <c r="I132" s="101">
        <f>+DATA_PTES!Q130</f>
        <v>1510</v>
      </c>
      <c r="J132" s="100">
        <f t="shared" si="11"/>
        <v>0.6364238410596027</v>
      </c>
      <c r="K132" s="99">
        <f>+DATA_IG!F132</f>
        <v>1754652</v>
      </c>
      <c r="L132" s="99">
        <f>+DATA_IG!U132</f>
        <v>3188697</v>
      </c>
      <c r="M132" s="98">
        <f t="shared" si="12"/>
        <v>0.55027241534708382</v>
      </c>
      <c r="N132" s="100">
        <f t="shared" si="13"/>
        <v>7.0214647224634927E-2</v>
      </c>
      <c r="O132" s="98">
        <f>+DATA_CGR!U134</f>
        <v>1400</v>
      </c>
      <c r="P132" s="100">
        <f t="shared" si="14"/>
        <v>1</v>
      </c>
      <c r="Q132" s="98">
        <f>+DATA_TM!C130</f>
        <v>69.099999999999994</v>
      </c>
      <c r="R132" s="100">
        <f t="shared" si="15"/>
        <v>0.69099999999999995</v>
      </c>
      <c r="S132" s="99">
        <f>+DATA_IRPi!F130</f>
        <v>6758800</v>
      </c>
      <c r="T132" s="99">
        <f>+DATA_IRPi!AB130</f>
        <v>7758030</v>
      </c>
      <c r="U132" s="99">
        <f t="shared" si="16"/>
        <v>999230</v>
      </c>
      <c r="V132" s="100">
        <f t="shared" si="9"/>
        <v>1</v>
      </c>
      <c r="W132" s="102">
        <f>+DATA_REI!C129</f>
        <v>100</v>
      </c>
      <c r="X132" s="102">
        <f>+DATA_REI!D129</f>
        <v>100</v>
      </c>
      <c r="Y132" s="102">
        <f>+DATA_REI!E129</f>
        <v>100</v>
      </c>
      <c r="Z132" s="102">
        <f>+DATA_REI!F129</f>
        <v>100</v>
      </c>
      <c r="AA132" s="98">
        <v>4</v>
      </c>
      <c r="AB132" s="100">
        <f t="shared" si="17"/>
        <v>1</v>
      </c>
    </row>
    <row r="133" spans="1:28" x14ac:dyDescent="0.2">
      <c r="A133" s="98">
        <v>7304</v>
      </c>
      <c r="B133" s="98" t="s">
        <v>461</v>
      </c>
      <c r="C133" s="99">
        <f>+DATA_PREV!C139</f>
        <v>0</v>
      </c>
      <c r="D133" s="99">
        <f>+DATA_PREV!D139</f>
        <v>0</v>
      </c>
      <c r="E133" s="99">
        <f>+DATA_PREV!E139</f>
        <v>0</v>
      </c>
      <c r="F133" s="100">
        <f t="shared" si="10"/>
        <v>1</v>
      </c>
      <c r="G133" s="101">
        <f>+DATA_PTES!O131</f>
        <v>1348</v>
      </c>
      <c r="H133" s="101">
        <f>+DATA_PTES!P131</f>
        <v>506</v>
      </c>
      <c r="I133" s="101">
        <f>+DATA_PTES!Q131</f>
        <v>1854</v>
      </c>
      <c r="J133" s="100">
        <f t="shared" si="11"/>
        <v>0.72707659115426104</v>
      </c>
      <c r="K133" s="99">
        <f>+DATA_IG!F133</f>
        <v>3725188</v>
      </c>
      <c r="L133" s="99">
        <f>+DATA_IG!U133</f>
        <v>6231607</v>
      </c>
      <c r="M133" s="98">
        <f t="shared" si="12"/>
        <v>0.5977893021816042</v>
      </c>
      <c r="N133" s="100">
        <f t="shared" si="13"/>
        <v>7.6277792229267449E-2</v>
      </c>
      <c r="O133" s="98">
        <f>+DATA_CGR!U135</f>
        <v>1400</v>
      </c>
      <c r="P133" s="100">
        <f t="shared" si="14"/>
        <v>1</v>
      </c>
      <c r="Q133" s="98">
        <f>+DATA_TM!C131</f>
        <v>91</v>
      </c>
      <c r="R133" s="100">
        <f t="shared" si="15"/>
        <v>0.91</v>
      </c>
      <c r="S133" s="99">
        <f>+DATA_IRPi!F131</f>
        <v>14520662</v>
      </c>
      <c r="T133" s="99">
        <f>+DATA_IRPi!AB131</f>
        <v>16302744</v>
      </c>
      <c r="U133" s="99">
        <f t="shared" si="16"/>
        <v>1782082</v>
      </c>
      <c r="V133" s="100">
        <f t="shared" si="9"/>
        <v>1</v>
      </c>
      <c r="W133" s="102">
        <f>+DATA_REI!C130</f>
        <v>100</v>
      </c>
      <c r="X133" s="102">
        <f>+DATA_REI!D130</f>
        <v>100</v>
      </c>
      <c r="Y133" s="102">
        <f>+DATA_REI!E130</f>
        <v>100</v>
      </c>
      <c r="Z133" s="102">
        <f>+DATA_REI!F130</f>
        <v>100</v>
      </c>
      <c r="AA133" s="98">
        <v>4</v>
      </c>
      <c r="AB133" s="100">
        <f t="shared" si="17"/>
        <v>1</v>
      </c>
    </row>
    <row r="134" spans="1:28" x14ac:dyDescent="0.2">
      <c r="A134" s="98">
        <v>7305</v>
      </c>
      <c r="B134" s="98" t="s">
        <v>462</v>
      </c>
      <c r="C134" s="99">
        <f>+DATA_PREV!C140</f>
        <v>0</v>
      </c>
      <c r="D134" s="99">
        <f>+DATA_PREV!D140</f>
        <v>0</v>
      </c>
      <c r="E134" s="99">
        <f>+DATA_PREV!E140</f>
        <v>0</v>
      </c>
      <c r="F134" s="100">
        <f t="shared" si="10"/>
        <v>1</v>
      </c>
      <c r="G134" s="101">
        <f>+DATA_PTES!O132</f>
        <v>192</v>
      </c>
      <c r="H134" s="101">
        <f>+DATA_PTES!P132</f>
        <v>56</v>
      </c>
      <c r="I134" s="101">
        <f>+DATA_PTES!Q132</f>
        <v>248</v>
      </c>
      <c r="J134" s="100">
        <f t="shared" si="11"/>
        <v>0.77419354838709675</v>
      </c>
      <c r="K134" s="99">
        <f>+DATA_IG!F134</f>
        <v>2176598</v>
      </c>
      <c r="L134" s="99">
        <f>+DATA_IG!U134</f>
        <v>1729117</v>
      </c>
      <c r="M134" s="98">
        <f t="shared" si="12"/>
        <v>1.2587916260148966</v>
      </c>
      <c r="N134" s="100">
        <f t="shared" si="13"/>
        <v>0.1606215530433438</v>
      </c>
      <c r="O134" s="98">
        <f>+DATA_CGR!U136</f>
        <v>1400</v>
      </c>
      <c r="P134" s="100">
        <f t="shared" si="14"/>
        <v>1</v>
      </c>
      <c r="Q134" s="98">
        <f>+DATA_TM!C132</f>
        <v>71.510000000000005</v>
      </c>
      <c r="R134" s="100">
        <f t="shared" si="15"/>
        <v>0.71510000000000007</v>
      </c>
      <c r="S134" s="99">
        <f>+DATA_IRPi!F132</f>
        <v>4934219</v>
      </c>
      <c r="T134" s="99">
        <f>+DATA_IRPi!AB132</f>
        <v>5380166</v>
      </c>
      <c r="U134" s="99">
        <f t="shared" si="16"/>
        <v>445947</v>
      </c>
      <c r="V134" s="100">
        <f t="shared" ref="V134:V197" si="18">IF(U134&gt;0,1,IF(U134&lt;0,1-(U134/$U$2),0))</f>
        <v>1</v>
      </c>
      <c r="W134" s="102">
        <f>+DATA_REI!C131</f>
        <v>100</v>
      </c>
      <c r="X134" s="102">
        <f>+DATA_REI!D131</f>
        <v>100</v>
      </c>
      <c r="Y134" s="102">
        <f>+DATA_REI!E131</f>
        <v>0</v>
      </c>
      <c r="Z134" s="102">
        <f>+DATA_REI!F131</f>
        <v>100</v>
      </c>
      <c r="AA134" s="98">
        <v>4</v>
      </c>
      <c r="AB134" s="100">
        <f t="shared" si="17"/>
        <v>0.75</v>
      </c>
    </row>
    <row r="135" spans="1:28" x14ac:dyDescent="0.2">
      <c r="A135" s="98">
        <v>7306</v>
      </c>
      <c r="B135" s="98" t="s">
        <v>463</v>
      </c>
      <c r="C135" s="99">
        <f>+DATA_PREV!C141</f>
        <v>0</v>
      </c>
      <c r="D135" s="99">
        <f>+DATA_PREV!D141</f>
        <v>0</v>
      </c>
      <c r="E135" s="99">
        <f>+DATA_PREV!E141</f>
        <v>0</v>
      </c>
      <c r="F135" s="100">
        <f t="shared" ref="F135:F198" si="19">IF(E135&gt;0,0,1)</f>
        <v>1</v>
      </c>
      <c r="G135" s="101">
        <f>+DATA_PTES!O133</f>
        <v>549</v>
      </c>
      <c r="H135" s="101">
        <f>+DATA_PTES!P133</f>
        <v>41</v>
      </c>
      <c r="I135" s="101">
        <f>+DATA_PTES!Q133</f>
        <v>590</v>
      </c>
      <c r="J135" s="100">
        <f t="shared" ref="J135:J198" si="20">IFERROR(G135/I135,0)</f>
        <v>0.93050847457627117</v>
      </c>
      <c r="K135" s="99">
        <f>+DATA_IG!F135</f>
        <v>3421410</v>
      </c>
      <c r="L135" s="99">
        <f>+DATA_IG!U135</f>
        <v>2954310</v>
      </c>
      <c r="M135" s="98">
        <f t="shared" ref="M135:M198" si="21">IFERROR(K135/L135,0)</f>
        <v>1.1581079846055424</v>
      </c>
      <c r="N135" s="100">
        <f t="shared" ref="N135:N198" si="22">M135/$M$2</f>
        <v>0.14777434107036058</v>
      </c>
      <c r="O135" s="98">
        <f>+DATA_CGR!U137</f>
        <v>1400</v>
      </c>
      <c r="P135" s="100">
        <f t="shared" ref="P135:P198" si="23">O135/1400</f>
        <v>1</v>
      </c>
      <c r="Q135" s="98">
        <f>+DATA_TM!C133</f>
        <v>93.54</v>
      </c>
      <c r="R135" s="100">
        <f t="shared" ref="R135:R198" si="24">+Q135/100</f>
        <v>0.93540000000000001</v>
      </c>
      <c r="S135" s="99">
        <f>+DATA_IRPi!F133</f>
        <v>5883351</v>
      </c>
      <c r="T135" s="99">
        <f>+DATA_IRPi!AB133</f>
        <v>7305682</v>
      </c>
      <c r="U135" s="99">
        <f t="shared" ref="U135:U198" si="25">T135-S135</f>
        <v>1422331</v>
      </c>
      <c r="V135" s="100">
        <f t="shared" si="18"/>
        <v>1</v>
      </c>
      <c r="W135" s="102">
        <f>+DATA_REI!C132</f>
        <v>100</v>
      </c>
      <c r="X135" s="102">
        <f>+DATA_REI!D132</f>
        <v>100</v>
      </c>
      <c r="Y135" s="102">
        <f>+DATA_REI!E132</f>
        <v>100</v>
      </c>
      <c r="Z135" s="102">
        <f>+DATA_REI!F132</f>
        <v>100</v>
      </c>
      <c r="AA135" s="98">
        <v>4</v>
      </c>
      <c r="AB135" s="100">
        <f t="shared" ref="AB135:AB198" si="26">((SUM(W135:Z135)/100)/AA135)</f>
        <v>1</v>
      </c>
    </row>
    <row r="136" spans="1:28" x14ac:dyDescent="0.2">
      <c r="A136" s="98">
        <v>7307</v>
      </c>
      <c r="B136" s="98" t="s">
        <v>464</v>
      </c>
      <c r="C136" s="99">
        <f>+DATA_PREV!C142</f>
        <v>0</v>
      </c>
      <c r="D136" s="99">
        <f>+DATA_PREV!D142</f>
        <v>0</v>
      </c>
      <c r="E136" s="99">
        <f>+DATA_PREV!E142</f>
        <v>0</v>
      </c>
      <c r="F136" s="100">
        <f t="shared" si="19"/>
        <v>1</v>
      </c>
      <c r="G136" s="101">
        <f>+DATA_PTES!O134</f>
        <v>942</v>
      </c>
      <c r="H136" s="101">
        <f>+DATA_PTES!P134</f>
        <v>46</v>
      </c>
      <c r="I136" s="101">
        <f>+DATA_PTES!Q134</f>
        <v>988</v>
      </c>
      <c r="J136" s="100">
        <f t="shared" si="20"/>
        <v>0.95344129554655865</v>
      </c>
      <c r="K136" s="99">
        <f>+DATA_IG!F136</f>
        <v>5590169</v>
      </c>
      <c r="L136" s="99">
        <f>+DATA_IG!U136</f>
        <v>4787475</v>
      </c>
      <c r="M136" s="98">
        <f t="shared" si="21"/>
        <v>1.1676654186183739</v>
      </c>
      <c r="N136" s="100">
        <f t="shared" si="22"/>
        <v>0.14899386768820932</v>
      </c>
      <c r="O136" s="98">
        <f>+DATA_CGR!U138</f>
        <v>1400</v>
      </c>
      <c r="P136" s="100">
        <f t="shared" si="23"/>
        <v>1</v>
      </c>
      <c r="Q136" s="98">
        <f>+DATA_TM!C134</f>
        <v>56.11</v>
      </c>
      <c r="R136" s="100">
        <f t="shared" si="24"/>
        <v>0.56110000000000004</v>
      </c>
      <c r="S136" s="99">
        <f>+DATA_IRPi!F134</f>
        <v>9529500</v>
      </c>
      <c r="T136" s="99">
        <f>+DATA_IRPi!AB134</f>
        <v>9748778</v>
      </c>
      <c r="U136" s="99">
        <f t="shared" si="25"/>
        <v>219278</v>
      </c>
      <c r="V136" s="100">
        <f t="shared" si="18"/>
        <v>1</v>
      </c>
      <c r="W136" s="102">
        <f>+DATA_REI!C133</f>
        <v>100</v>
      </c>
      <c r="X136" s="102">
        <f>+DATA_REI!D133</f>
        <v>100</v>
      </c>
      <c r="Y136" s="102">
        <f>+DATA_REI!E133</f>
        <v>100</v>
      </c>
      <c r="Z136" s="102">
        <f>+DATA_REI!F133</f>
        <v>100</v>
      </c>
      <c r="AA136" s="98">
        <v>4</v>
      </c>
      <c r="AB136" s="100">
        <f t="shared" si="26"/>
        <v>1</v>
      </c>
    </row>
    <row r="137" spans="1:28" x14ac:dyDescent="0.2">
      <c r="A137" s="98">
        <v>7308</v>
      </c>
      <c r="B137" s="98" t="s">
        <v>465</v>
      </c>
      <c r="C137" s="99">
        <f>+DATA_PREV!C143</f>
        <v>0</v>
      </c>
      <c r="D137" s="99">
        <f>+DATA_PREV!D143</f>
        <v>0</v>
      </c>
      <c r="E137" s="99">
        <f>+DATA_PREV!E143</f>
        <v>0</v>
      </c>
      <c r="F137" s="100">
        <f t="shared" si="19"/>
        <v>1</v>
      </c>
      <c r="G137" s="101">
        <f>+DATA_PTES!O135</f>
        <v>1440</v>
      </c>
      <c r="H137" s="101">
        <f>+DATA_PTES!P135</f>
        <v>195</v>
      </c>
      <c r="I137" s="101">
        <f>+DATA_PTES!Q135</f>
        <v>1635</v>
      </c>
      <c r="J137" s="100">
        <f t="shared" si="20"/>
        <v>0.88073394495412849</v>
      </c>
      <c r="K137" s="99">
        <f>+DATA_IG!F137</f>
        <v>3398056</v>
      </c>
      <c r="L137" s="99">
        <f>+DATA_IG!U137</f>
        <v>4028729</v>
      </c>
      <c r="M137" s="98">
        <f t="shared" si="21"/>
        <v>0.84345608751544221</v>
      </c>
      <c r="N137" s="100">
        <f t="shared" si="22"/>
        <v>0.10762482360125709</v>
      </c>
      <c r="O137" s="98">
        <f>+DATA_CGR!U139</f>
        <v>1400</v>
      </c>
      <c r="P137" s="100">
        <f t="shared" si="23"/>
        <v>1</v>
      </c>
      <c r="Q137" s="98">
        <f>+DATA_TM!C135</f>
        <v>67.069999999999993</v>
      </c>
      <c r="R137" s="100">
        <f t="shared" si="24"/>
        <v>0.67069999999999996</v>
      </c>
      <c r="S137" s="99">
        <f>+DATA_IRPi!F135</f>
        <v>8471350</v>
      </c>
      <c r="T137" s="99">
        <f>+DATA_IRPi!AB135</f>
        <v>9303068</v>
      </c>
      <c r="U137" s="99">
        <f t="shared" si="25"/>
        <v>831718</v>
      </c>
      <c r="V137" s="100">
        <f t="shared" si="18"/>
        <v>1</v>
      </c>
      <c r="W137" s="102">
        <f>+DATA_REI!C134</f>
        <v>100</v>
      </c>
      <c r="X137" s="102">
        <f>+DATA_REI!D134</f>
        <v>100</v>
      </c>
      <c r="Y137" s="102">
        <f>+DATA_REI!E134</f>
        <v>100</v>
      </c>
      <c r="Z137" s="102">
        <f>+DATA_REI!F134</f>
        <v>100</v>
      </c>
      <c r="AA137" s="98">
        <v>4</v>
      </c>
      <c r="AB137" s="100">
        <f t="shared" si="26"/>
        <v>1</v>
      </c>
    </row>
    <row r="138" spans="1:28" x14ac:dyDescent="0.2">
      <c r="A138" s="98">
        <v>7309</v>
      </c>
      <c r="B138" s="98" t="s">
        <v>466</v>
      </c>
      <c r="C138" s="99">
        <f>+DATA_PREV!C144</f>
        <v>0</v>
      </c>
      <c r="D138" s="99">
        <f>+DATA_PREV!D144</f>
        <v>0</v>
      </c>
      <c r="E138" s="99">
        <f>+DATA_PREV!E144</f>
        <v>0</v>
      </c>
      <c r="F138" s="100">
        <f t="shared" si="19"/>
        <v>1</v>
      </c>
      <c r="G138" s="101">
        <f>+DATA_PTES!O136</f>
        <v>972</v>
      </c>
      <c r="H138" s="101">
        <f>+DATA_PTES!P136</f>
        <v>173</v>
      </c>
      <c r="I138" s="101">
        <f>+DATA_PTES!Q136</f>
        <v>1145</v>
      </c>
      <c r="J138" s="100">
        <f t="shared" si="20"/>
        <v>0.84890829694323144</v>
      </c>
      <c r="K138" s="99">
        <f>+DATA_IG!F138</f>
        <v>2980547</v>
      </c>
      <c r="L138" s="99">
        <f>+DATA_IG!U138</f>
        <v>2755559</v>
      </c>
      <c r="M138" s="98">
        <f t="shared" si="21"/>
        <v>1.0816487689067809</v>
      </c>
      <c r="N138" s="100">
        <f t="shared" si="22"/>
        <v>0.13801816084465438</v>
      </c>
      <c r="O138" s="98">
        <f>+DATA_CGR!U140</f>
        <v>1400</v>
      </c>
      <c r="P138" s="100">
        <f t="shared" si="23"/>
        <v>1</v>
      </c>
      <c r="Q138" s="98">
        <f>+DATA_TM!C136</f>
        <v>71.02</v>
      </c>
      <c r="R138" s="100">
        <f t="shared" si="24"/>
        <v>0.71019999999999994</v>
      </c>
      <c r="S138" s="99">
        <f>+DATA_IRPi!F136</f>
        <v>5021400</v>
      </c>
      <c r="T138" s="99">
        <f>+DATA_IRPi!AB136</f>
        <v>6413563</v>
      </c>
      <c r="U138" s="99">
        <f t="shared" si="25"/>
        <v>1392163</v>
      </c>
      <c r="V138" s="100">
        <f t="shared" si="18"/>
        <v>1</v>
      </c>
      <c r="W138" s="102">
        <f>+DATA_REI!C135</f>
        <v>77.78</v>
      </c>
      <c r="X138" s="102">
        <f>+DATA_REI!D135</f>
        <v>99.6</v>
      </c>
      <c r="Y138" s="102">
        <f>+DATA_REI!E135</f>
        <v>100</v>
      </c>
      <c r="Z138" s="102">
        <f>+DATA_REI!F135</f>
        <v>100</v>
      </c>
      <c r="AA138" s="98">
        <v>4</v>
      </c>
      <c r="AB138" s="100">
        <f t="shared" si="26"/>
        <v>0.94345000000000001</v>
      </c>
    </row>
    <row r="139" spans="1:28" x14ac:dyDescent="0.2">
      <c r="A139" s="98">
        <v>7401</v>
      </c>
      <c r="B139" s="98" t="s">
        <v>467</v>
      </c>
      <c r="C139" s="99">
        <f>+DATA_PREV!C145</f>
        <v>55247672</v>
      </c>
      <c r="D139" s="99">
        <f>+DATA_PREV!D145</f>
        <v>0</v>
      </c>
      <c r="E139" s="99">
        <f>+DATA_PREV!E145</f>
        <v>55247672</v>
      </c>
      <c r="F139" s="100">
        <f t="shared" si="19"/>
        <v>0</v>
      </c>
      <c r="G139" s="101">
        <f>+DATA_PTES!O137</f>
        <v>6450</v>
      </c>
      <c r="H139" s="101">
        <f>+DATA_PTES!P137</f>
        <v>3252</v>
      </c>
      <c r="I139" s="101">
        <f>+DATA_PTES!Q137</f>
        <v>9702</v>
      </c>
      <c r="J139" s="100">
        <f t="shared" si="20"/>
        <v>0.66481137909709342</v>
      </c>
      <c r="K139" s="99">
        <f>+DATA_IG!F139</f>
        <v>7988474</v>
      </c>
      <c r="L139" s="99">
        <f>+DATA_IG!U139</f>
        <v>11139120</v>
      </c>
      <c r="M139" s="98">
        <f t="shared" si="21"/>
        <v>0.71715485603889717</v>
      </c>
      <c r="N139" s="100">
        <f t="shared" si="22"/>
        <v>9.1508812395118475E-2</v>
      </c>
      <c r="O139" s="98">
        <f>+DATA_CGR!U141</f>
        <v>1400</v>
      </c>
      <c r="P139" s="100">
        <f t="shared" si="23"/>
        <v>1</v>
      </c>
      <c r="Q139" s="98">
        <f>+DATA_TM!C137</f>
        <v>69.05</v>
      </c>
      <c r="R139" s="100">
        <f t="shared" si="24"/>
        <v>0.6905</v>
      </c>
      <c r="S139" s="99">
        <f>+DATA_IRPi!F137</f>
        <v>26569536</v>
      </c>
      <c r="T139" s="99">
        <f>+DATA_IRPi!AB137</f>
        <v>28659680</v>
      </c>
      <c r="U139" s="99">
        <f t="shared" si="25"/>
        <v>2090144</v>
      </c>
      <c r="V139" s="100">
        <f t="shared" si="18"/>
        <v>1</v>
      </c>
      <c r="W139" s="102">
        <f>+DATA_REI!C136</f>
        <v>81.47999999999999</v>
      </c>
      <c r="X139" s="102">
        <f>+DATA_REI!D136</f>
        <v>95.240000000000009</v>
      </c>
      <c r="Y139" s="102">
        <f>+DATA_REI!E136</f>
        <v>0</v>
      </c>
      <c r="Z139" s="102">
        <f>+DATA_REI!F136</f>
        <v>100</v>
      </c>
      <c r="AA139" s="98">
        <v>4</v>
      </c>
      <c r="AB139" s="100">
        <f t="shared" si="26"/>
        <v>0.69180000000000008</v>
      </c>
    </row>
    <row r="140" spans="1:28" x14ac:dyDescent="0.2">
      <c r="A140" s="98">
        <v>7402</v>
      </c>
      <c r="B140" s="98" t="s">
        <v>468</v>
      </c>
      <c r="C140" s="99">
        <f>+DATA_PREV!C146</f>
        <v>0</v>
      </c>
      <c r="D140" s="99">
        <f>+DATA_PREV!D146</f>
        <v>1121628203</v>
      </c>
      <c r="E140" s="99">
        <f>+DATA_PREV!E146</f>
        <v>1121628203</v>
      </c>
      <c r="F140" s="100">
        <f t="shared" si="19"/>
        <v>0</v>
      </c>
      <c r="G140" s="101">
        <f>+DATA_PTES!O138</f>
        <v>562</v>
      </c>
      <c r="H140" s="101">
        <f>+DATA_PTES!P138</f>
        <v>325</v>
      </c>
      <c r="I140" s="101">
        <f>+DATA_PTES!Q138</f>
        <v>887</v>
      </c>
      <c r="J140" s="100">
        <f t="shared" si="20"/>
        <v>0.63359639233370912</v>
      </c>
      <c r="K140" s="99">
        <f>+DATA_IG!F140</f>
        <v>13850374</v>
      </c>
      <c r="L140" s="99">
        <f>+DATA_IG!U140</f>
        <v>4214956</v>
      </c>
      <c r="M140" s="98">
        <f t="shared" si="21"/>
        <v>3.2860067815654541</v>
      </c>
      <c r="N140" s="100">
        <f t="shared" si="22"/>
        <v>0.41929379069428047</v>
      </c>
      <c r="O140" s="98">
        <f>+DATA_CGR!U142</f>
        <v>1400</v>
      </c>
      <c r="P140" s="100">
        <f t="shared" si="23"/>
        <v>1</v>
      </c>
      <c r="Q140" s="98">
        <f>+DATA_TM!C138</f>
        <v>71.23</v>
      </c>
      <c r="R140" s="100">
        <f t="shared" si="24"/>
        <v>0.71230000000000004</v>
      </c>
      <c r="S140" s="99">
        <f>+DATA_IRPi!F138</f>
        <v>17940099</v>
      </c>
      <c r="T140" s="99">
        <f>+DATA_IRPi!AB138</f>
        <v>19534748</v>
      </c>
      <c r="U140" s="99">
        <f t="shared" si="25"/>
        <v>1594649</v>
      </c>
      <c r="V140" s="100">
        <f t="shared" si="18"/>
        <v>1</v>
      </c>
      <c r="W140" s="102">
        <f>+DATA_REI!C137</f>
        <v>100</v>
      </c>
      <c r="X140" s="102">
        <f>+DATA_REI!D137</f>
        <v>100</v>
      </c>
      <c r="Y140" s="102">
        <f>+DATA_REI!E137</f>
        <v>100</v>
      </c>
      <c r="Z140" s="102">
        <f>+DATA_REI!F137</f>
        <v>100</v>
      </c>
      <c r="AA140" s="98">
        <v>4</v>
      </c>
      <c r="AB140" s="100">
        <f t="shared" si="26"/>
        <v>1</v>
      </c>
    </row>
    <row r="141" spans="1:28" x14ac:dyDescent="0.2">
      <c r="A141" s="98">
        <v>7403</v>
      </c>
      <c r="B141" s="98" t="s">
        <v>469</v>
      </c>
      <c r="C141" s="99">
        <f>+DATA_PREV!C147</f>
        <v>0</v>
      </c>
      <c r="D141" s="99">
        <f>+DATA_PREV!D147</f>
        <v>0</v>
      </c>
      <c r="E141" s="99">
        <f>+DATA_PREV!E147</f>
        <v>0</v>
      </c>
      <c r="F141" s="100">
        <f t="shared" si="19"/>
        <v>1</v>
      </c>
      <c r="G141" s="101">
        <f>+DATA_PTES!O139</f>
        <v>694</v>
      </c>
      <c r="H141" s="101">
        <f>+DATA_PTES!P139</f>
        <v>1</v>
      </c>
      <c r="I141" s="101">
        <f>+DATA_PTES!Q139</f>
        <v>695</v>
      </c>
      <c r="J141" s="100">
        <f t="shared" si="20"/>
        <v>0.99856115107913668</v>
      </c>
      <c r="K141" s="99">
        <f>+DATA_IG!F141</f>
        <v>2165982</v>
      </c>
      <c r="L141" s="99">
        <f>+DATA_IG!U141</f>
        <v>4309766</v>
      </c>
      <c r="M141" s="98">
        <f t="shared" si="21"/>
        <v>0.5025753138337441</v>
      </c>
      <c r="N141" s="100">
        <f t="shared" si="22"/>
        <v>6.4128506863984011E-2</v>
      </c>
      <c r="O141" s="98">
        <f>+DATA_CGR!U143</f>
        <v>1400</v>
      </c>
      <c r="P141" s="100">
        <f t="shared" si="23"/>
        <v>1</v>
      </c>
      <c r="Q141" s="98">
        <f>+DATA_TM!C139</f>
        <v>88.21</v>
      </c>
      <c r="R141" s="100">
        <f t="shared" si="24"/>
        <v>0.88209999999999988</v>
      </c>
      <c r="S141" s="99">
        <f>+DATA_IRPi!F139</f>
        <v>10422502</v>
      </c>
      <c r="T141" s="99">
        <f>+DATA_IRPi!AB139</f>
        <v>11274477</v>
      </c>
      <c r="U141" s="99">
        <f t="shared" si="25"/>
        <v>851975</v>
      </c>
      <c r="V141" s="100">
        <f t="shared" si="18"/>
        <v>1</v>
      </c>
      <c r="W141" s="102">
        <f>+DATA_REI!C138</f>
        <v>100</v>
      </c>
      <c r="X141" s="102">
        <f>+DATA_REI!D138</f>
        <v>100</v>
      </c>
      <c r="Y141" s="102">
        <f>+DATA_REI!E138</f>
        <v>100</v>
      </c>
      <c r="Z141" s="102">
        <f>+DATA_REI!F138</f>
        <v>100</v>
      </c>
      <c r="AA141" s="98">
        <v>4</v>
      </c>
      <c r="AB141" s="100">
        <f t="shared" si="26"/>
        <v>1</v>
      </c>
    </row>
    <row r="142" spans="1:28" x14ac:dyDescent="0.2">
      <c r="A142" s="98">
        <v>7404</v>
      </c>
      <c r="B142" s="98" t="s">
        <v>470</v>
      </c>
      <c r="C142" s="99">
        <f>+DATA_PREV!C148</f>
        <v>0</v>
      </c>
      <c r="D142" s="99">
        <f>+DATA_PREV!D148</f>
        <v>0</v>
      </c>
      <c r="E142" s="99">
        <f>+DATA_PREV!E148</f>
        <v>0</v>
      </c>
      <c r="F142" s="100">
        <f t="shared" si="19"/>
        <v>1</v>
      </c>
      <c r="G142" s="101">
        <f>+DATA_PTES!O140</f>
        <v>1628</v>
      </c>
      <c r="H142" s="101">
        <f>+DATA_PTES!P140</f>
        <v>149</v>
      </c>
      <c r="I142" s="101">
        <f>+DATA_PTES!Q140</f>
        <v>1777</v>
      </c>
      <c r="J142" s="100">
        <f t="shared" si="20"/>
        <v>0.91615081598199211</v>
      </c>
      <c r="K142" s="99">
        <f>+DATA_IG!F142</f>
        <v>4054720</v>
      </c>
      <c r="L142" s="99">
        <f>+DATA_IG!U142</f>
        <v>5612554</v>
      </c>
      <c r="M142" s="98">
        <f t="shared" si="21"/>
        <v>0.72243759258262819</v>
      </c>
      <c r="N142" s="100">
        <f t="shared" si="22"/>
        <v>9.2182888493526571E-2</v>
      </c>
      <c r="O142" s="98">
        <f>+DATA_CGR!U144</f>
        <v>1400</v>
      </c>
      <c r="P142" s="100">
        <f t="shared" si="23"/>
        <v>1</v>
      </c>
      <c r="Q142" s="98">
        <f>+DATA_TM!C140</f>
        <v>92.69</v>
      </c>
      <c r="R142" s="100">
        <f t="shared" si="24"/>
        <v>0.92689999999999995</v>
      </c>
      <c r="S142" s="99">
        <f>+DATA_IRPi!F140</f>
        <v>14784526</v>
      </c>
      <c r="T142" s="99">
        <f>+DATA_IRPi!AB140</f>
        <v>15074565</v>
      </c>
      <c r="U142" s="99">
        <f t="shared" si="25"/>
        <v>290039</v>
      </c>
      <c r="V142" s="100">
        <f t="shared" si="18"/>
        <v>1</v>
      </c>
      <c r="W142" s="102">
        <f>+DATA_REI!C139</f>
        <v>100</v>
      </c>
      <c r="X142" s="102">
        <f>+DATA_REI!D139</f>
        <v>100</v>
      </c>
      <c r="Y142" s="102">
        <f>+DATA_REI!E139</f>
        <v>100</v>
      </c>
      <c r="Z142" s="102">
        <f>+DATA_REI!F139</f>
        <v>100</v>
      </c>
      <c r="AA142" s="98">
        <v>4</v>
      </c>
      <c r="AB142" s="100">
        <f t="shared" si="26"/>
        <v>1</v>
      </c>
    </row>
    <row r="143" spans="1:28" x14ac:dyDescent="0.2">
      <c r="A143" s="98">
        <v>7405</v>
      </c>
      <c r="B143" s="98" t="s">
        <v>471</v>
      </c>
      <c r="C143" s="99">
        <f>+DATA_PREV!C149</f>
        <v>0</v>
      </c>
      <c r="D143" s="99">
        <f>+DATA_PREV!D149</f>
        <v>0</v>
      </c>
      <c r="E143" s="99">
        <f>+DATA_PREV!E149</f>
        <v>0</v>
      </c>
      <c r="F143" s="100">
        <f t="shared" si="19"/>
        <v>1</v>
      </c>
      <c r="G143" s="101">
        <f>+DATA_PTES!O141</f>
        <v>0</v>
      </c>
      <c r="H143" s="101">
        <f>+DATA_PTES!P141</f>
        <v>0</v>
      </c>
      <c r="I143" s="101">
        <f>+DATA_PTES!Q141</f>
        <v>0</v>
      </c>
      <c r="J143" s="100">
        <f t="shared" si="20"/>
        <v>0</v>
      </c>
      <c r="K143" s="99">
        <f>+DATA_IG!F143</f>
        <v>1691614</v>
      </c>
      <c r="L143" s="99">
        <f>+DATA_IG!U143</f>
        <v>2446003</v>
      </c>
      <c r="M143" s="98">
        <f t="shared" si="21"/>
        <v>0.6915829620814038</v>
      </c>
      <c r="N143" s="100">
        <f t="shared" si="22"/>
        <v>8.8245843976178837E-2</v>
      </c>
      <c r="O143" s="98">
        <f>+DATA_CGR!U145</f>
        <v>1400</v>
      </c>
      <c r="P143" s="100">
        <f t="shared" si="23"/>
        <v>1</v>
      </c>
      <c r="Q143" s="98">
        <f>+DATA_TM!C141</f>
        <v>96.17</v>
      </c>
      <c r="R143" s="100">
        <f t="shared" si="24"/>
        <v>0.9617</v>
      </c>
      <c r="S143" s="99">
        <f>+DATA_IRPi!F141</f>
        <v>6563752</v>
      </c>
      <c r="T143" s="99">
        <f>+DATA_IRPi!AB141</f>
        <v>7391131</v>
      </c>
      <c r="U143" s="99">
        <f t="shared" si="25"/>
        <v>827379</v>
      </c>
      <c r="V143" s="100">
        <f t="shared" si="18"/>
        <v>1</v>
      </c>
      <c r="W143" s="102">
        <f>+DATA_REI!C140</f>
        <v>3.6999999999999997</v>
      </c>
      <c r="X143" s="102">
        <f>+DATA_REI!D140</f>
        <v>0</v>
      </c>
      <c r="Y143" s="102">
        <f>+DATA_REI!E140</f>
        <v>100</v>
      </c>
      <c r="Z143" s="102">
        <f>+DATA_REI!F140</f>
        <v>100</v>
      </c>
      <c r="AA143" s="98">
        <v>4</v>
      </c>
      <c r="AB143" s="100">
        <f t="shared" si="26"/>
        <v>0.50924999999999998</v>
      </c>
    </row>
    <row r="144" spans="1:28" x14ac:dyDescent="0.2">
      <c r="A144" s="98">
        <v>7406</v>
      </c>
      <c r="B144" s="98" t="s">
        <v>472</v>
      </c>
      <c r="C144" s="99">
        <f>+DATA_PREV!C150</f>
        <v>0</v>
      </c>
      <c r="D144" s="99">
        <f>+DATA_PREV!D150</f>
        <v>0</v>
      </c>
      <c r="E144" s="99">
        <f>+DATA_PREV!E150</f>
        <v>0</v>
      </c>
      <c r="F144" s="100">
        <f t="shared" si="19"/>
        <v>1</v>
      </c>
      <c r="G144" s="101">
        <f>+DATA_PTES!O142</f>
        <v>1306</v>
      </c>
      <c r="H144" s="101">
        <f>+DATA_PTES!P142</f>
        <v>73</v>
      </c>
      <c r="I144" s="101">
        <f>+DATA_PTES!Q142</f>
        <v>1379</v>
      </c>
      <c r="J144" s="100">
        <f t="shared" si="20"/>
        <v>0.94706308919506887</v>
      </c>
      <c r="K144" s="99">
        <f>+DATA_IG!F144</f>
        <v>4100539</v>
      </c>
      <c r="L144" s="99">
        <f>+DATA_IG!U144</f>
        <v>5276349</v>
      </c>
      <c r="M144" s="98">
        <f t="shared" si="21"/>
        <v>0.77715461960533694</v>
      </c>
      <c r="N144" s="100">
        <f t="shared" si="22"/>
        <v>9.9164769907947481E-2</v>
      </c>
      <c r="O144" s="98">
        <f>+DATA_CGR!U146</f>
        <v>1400</v>
      </c>
      <c r="P144" s="100">
        <f t="shared" si="23"/>
        <v>1</v>
      </c>
      <c r="Q144" s="98">
        <f>+DATA_TM!C142</f>
        <v>93.3</v>
      </c>
      <c r="R144" s="100">
        <f t="shared" si="24"/>
        <v>0.93299999999999994</v>
      </c>
      <c r="S144" s="99">
        <f>+DATA_IRPi!F142</f>
        <v>9492946</v>
      </c>
      <c r="T144" s="99">
        <f>+DATA_IRPi!AB142</f>
        <v>16726955</v>
      </c>
      <c r="U144" s="99">
        <f t="shared" si="25"/>
        <v>7234009</v>
      </c>
      <c r="V144" s="100">
        <f t="shared" si="18"/>
        <v>1</v>
      </c>
      <c r="W144" s="102">
        <f>+DATA_REI!C141</f>
        <v>100</v>
      </c>
      <c r="X144" s="102">
        <f>+DATA_REI!D141</f>
        <v>100</v>
      </c>
      <c r="Y144" s="102">
        <f>+DATA_REI!E141</f>
        <v>100</v>
      </c>
      <c r="Z144" s="102">
        <f>+DATA_REI!F141</f>
        <v>100</v>
      </c>
      <c r="AA144" s="98">
        <v>4</v>
      </c>
      <c r="AB144" s="100">
        <f t="shared" si="26"/>
        <v>1</v>
      </c>
    </row>
    <row r="145" spans="1:28" x14ac:dyDescent="0.2">
      <c r="A145" s="98">
        <v>7407</v>
      </c>
      <c r="B145" s="98" t="s">
        <v>473</v>
      </c>
      <c r="C145" s="99">
        <f>+DATA_PREV!C151</f>
        <v>12182899119</v>
      </c>
      <c r="D145" s="99">
        <f>+DATA_PREV!D151</f>
        <v>0</v>
      </c>
      <c r="E145" s="99">
        <f>+DATA_PREV!E151</f>
        <v>12182899119</v>
      </c>
      <c r="F145" s="100">
        <f t="shared" si="19"/>
        <v>0</v>
      </c>
      <c r="G145" s="101">
        <f>+DATA_PTES!O143</f>
        <v>300</v>
      </c>
      <c r="H145" s="101">
        <f>+DATA_PTES!P143</f>
        <v>171</v>
      </c>
      <c r="I145" s="101">
        <f>+DATA_PTES!Q143</f>
        <v>471</v>
      </c>
      <c r="J145" s="100">
        <f t="shared" si="20"/>
        <v>0.63694267515923564</v>
      </c>
      <c r="K145" s="99">
        <f>+DATA_IG!F145</f>
        <v>1294993</v>
      </c>
      <c r="L145" s="99">
        <f>+DATA_IG!U145</f>
        <v>3070782</v>
      </c>
      <c r="M145" s="98">
        <f t="shared" si="21"/>
        <v>0.42171440369260987</v>
      </c>
      <c r="N145" s="100">
        <f t="shared" si="22"/>
        <v>5.3810671331120725E-2</v>
      </c>
      <c r="O145" s="98">
        <f>+DATA_CGR!U147</f>
        <v>1400</v>
      </c>
      <c r="P145" s="100">
        <f t="shared" si="23"/>
        <v>1</v>
      </c>
      <c r="Q145" s="98">
        <f>+DATA_TM!C143</f>
        <v>89.6</v>
      </c>
      <c r="R145" s="100">
        <f t="shared" si="24"/>
        <v>0.89599999999999991</v>
      </c>
      <c r="S145" s="99">
        <f>+DATA_IRPi!F143</f>
        <v>6585492</v>
      </c>
      <c r="T145" s="99">
        <f>+DATA_IRPi!AB143</f>
        <v>6410457</v>
      </c>
      <c r="U145" s="99">
        <f t="shared" si="25"/>
        <v>-175035</v>
      </c>
      <c r="V145" s="100">
        <f t="shared" si="18"/>
        <v>0.99858616942931677</v>
      </c>
      <c r="W145" s="102">
        <f>+DATA_REI!C142</f>
        <v>96.3</v>
      </c>
      <c r="X145" s="102">
        <f>+DATA_REI!D142</f>
        <v>93.25</v>
      </c>
      <c r="Y145" s="102">
        <f>+DATA_REI!E142</f>
        <v>83.33</v>
      </c>
      <c r="Z145" s="102">
        <f>+DATA_REI!F142</f>
        <v>100</v>
      </c>
      <c r="AA145" s="98">
        <v>4</v>
      </c>
      <c r="AB145" s="100">
        <f t="shared" si="26"/>
        <v>0.93220000000000003</v>
      </c>
    </row>
    <row r="146" spans="1:28" x14ac:dyDescent="0.2">
      <c r="A146" s="98">
        <v>7408</v>
      </c>
      <c r="B146" s="98" t="s">
        <v>474</v>
      </c>
      <c r="C146" s="99">
        <f>+DATA_PREV!C152</f>
        <v>0</v>
      </c>
      <c r="D146" s="99">
        <f>+DATA_PREV!D152</f>
        <v>0</v>
      </c>
      <c r="E146" s="99">
        <f>+DATA_PREV!E152</f>
        <v>0</v>
      </c>
      <c r="F146" s="100">
        <f t="shared" si="19"/>
        <v>1</v>
      </c>
      <c r="G146" s="101">
        <f>+DATA_PTES!O144</f>
        <v>612</v>
      </c>
      <c r="H146" s="101">
        <f>+DATA_PTES!P144</f>
        <v>243</v>
      </c>
      <c r="I146" s="101">
        <f>+DATA_PTES!Q144</f>
        <v>855</v>
      </c>
      <c r="J146" s="100">
        <f t="shared" si="20"/>
        <v>0.71578947368421053</v>
      </c>
      <c r="K146" s="99">
        <f>+DATA_IG!F146</f>
        <v>2000132</v>
      </c>
      <c r="L146" s="99">
        <f>+DATA_IG!U146</f>
        <v>3317011</v>
      </c>
      <c r="M146" s="98">
        <f t="shared" si="21"/>
        <v>0.60299227225957341</v>
      </c>
      <c r="N146" s="100">
        <f t="shared" si="22"/>
        <v>7.6941690143020783E-2</v>
      </c>
      <c r="O146" s="98">
        <f>+DATA_CGR!U148</f>
        <v>1400</v>
      </c>
      <c r="P146" s="100">
        <f t="shared" si="23"/>
        <v>1</v>
      </c>
      <c r="Q146" s="98">
        <f>+DATA_TM!C144</f>
        <v>83.22</v>
      </c>
      <c r="R146" s="100">
        <f t="shared" si="24"/>
        <v>0.83219999999999994</v>
      </c>
      <c r="S146" s="99">
        <f>+DATA_IRPi!F144</f>
        <v>6611556</v>
      </c>
      <c r="T146" s="99">
        <f>+DATA_IRPi!AB144</f>
        <v>6361994</v>
      </c>
      <c r="U146" s="99">
        <f t="shared" si="25"/>
        <v>-249562</v>
      </c>
      <c r="V146" s="100">
        <f t="shared" si="18"/>
        <v>0.99798418382105947</v>
      </c>
      <c r="W146" s="102">
        <f>+DATA_REI!C143</f>
        <v>92.589999999999989</v>
      </c>
      <c r="X146" s="102">
        <f>+DATA_REI!D143</f>
        <v>100</v>
      </c>
      <c r="Y146" s="102">
        <f>+DATA_REI!E143</f>
        <v>100</v>
      </c>
      <c r="Z146" s="102">
        <f>+DATA_REI!F143</f>
        <v>100</v>
      </c>
      <c r="AA146" s="98">
        <v>4</v>
      </c>
      <c r="AB146" s="100">
        <f t="shared" si="26"/>
        <v>0.98147499999999999</v>
      </c>
    </row>
    <row r="147" spans="1:28" x14ac:dyDescent="0.2">
      <c r="A147" s="98">
        <v>8101</v>
      </c>
      <c r="B147" s="98" t="s">
        <v>475</v>
      </c>
      <c r="C147" s="99">
        <f>+DATA_PREV!C153</f>
        <v>0</v>
      </c>
      <c r="D147" s="99">
        <f>+DATA_PREV!D153</f>
        <v>0</v>
      </c>
      <c r="E147" s="99">
        <f>+DATA_PREV!E153</f>
        <v>0</v>
      </c>
      <c r="F147" s="100">
        <f t="shared" si="19"/>
        <v>1</v>
      </c>
      <c r="G147" s="101">
        <f>+DATA_PTES!O145</f>
        <v>10719</v>
      </c>
      <c r="H147" s="101">
        <f>+DATA_PTES!P145</f>
        <v>1889</v>
      </c>
      <c r="I147" s="101">
        <f>+DATA_PTES!Q145</f>
        <v>12608</v>
      </c>
      <c r="J147" s="100">
        <f t="shared" si="20"/>
        <v>0.8501744923857868</v>
      </c>
      <c r="K147" s="99">
        <f>+DATA_IG!F147</f>
        <v>32472216</v>
      </c>
      <c r="L147" s="99">
        <f>+DATA_IG!U147</f>
        <v>25844123</v>
      </c>
      <c r="M147" s="98">
        <f t="shared" si="21"/>
        <v>1.2564642259286569</v>
      </c>
      <c r="N147" s="100">
        <f t="shared" si="22"/>
        <v>0.16032457727016639</v>
      </c>
      <c r="O147" s="98">
        <f>+DATA_CGR!U149</f>
        <v>1400</v>
      </c>
      <c r="P147" s="100">
        <f t="shared" si="23"/>
        <v>1</v>
      </c>
      <c r="Q147" s="98">
        <f>+DATA_TM!C145</f>
        <v>91.71</v>
      </c>
      <c r="R147" s="100">
        <f t="shared" si="24"/>
        <v>0.91709999999999992</v>
      </c>
      <c r="S147" s="99">
        <f>+DATA_IRPi!F145</f>
        <v>62259800</v>
      </c>
      <c r="T147" s="99">
        <f>+DATA_IRPi!AB145</f>
        <v>62025854</v>
      </c>
      <c r="U147" s="99">
        <f t="shared" si="25"/>
        <v>-233946</v>
      </c>
      <c r="V147" s="100">
        <f t="shared" si="18"/>
        <v>0.99811032075476869</v>
      </c>
      <c r="W147" s="102">
        <f>+DATA_REI!C144</f>
        <v>100</v>
      </c>
      <c r="X147" s="102">
        <f>+DATA_REI!D144</f>
        <v>100</v>
      </c>
      <c r="Y147" s="102">
        <f>+DATA_REI!E144</f>
        <v>100</v>
      </c>
      <c r="Z147" s="102">
        <f>+DATA_REI!F144</f>
        <v>100</v>
      </c>
      <c r="AA147" s="98">
        <v>4</v>
      </c>
      <c r="AB147" s="100">
        <f t="shared" si="26"/>
        <v>1</v>
      </c>
    </row>
    <row r="148" spans="1:28" x14ac:dyDescent="0.2">
      <c r="A148" s="98">
        <v>8102</v>
      </c>
      <c r="B148" s="98" t="s">
        <v>476</v>
      </c>
      <c r="C148" s="99">
        <f>+DATA_PREV!C154</f>
        <v>14499553</v>
      </c>
      <c r="D148" s="99">
        <f>+DATA_PREV!D154</f>
        <v>0</v>
      </c>
      <c r="E148" s="99">
        <f>+DATA_PREV!E154</f>
        <v>14499553</v>
      </c>
      <c r="F148" s="100">
        <f t="shared" si="19"/>
        <v>0</v>
      </c>
      <c r="G148" s="101">
        <f>+DATA_PTES!O146</f>
        <v>4919</v>
      </c>
      <c r="H148" s="101">
        <f>+DATA_PTES!P146</f>
        <v>1485</v>
      </c>
      <c r="I148" s="101">
        <f>+DATA_PTES!Q146</f>
        <v>6404</v>
      </c>
      <c r="J148" s="100">
        <f t="shared" si="20"/>
        <v>0.76811367895065585</v>
      </c>
      <c r="K148" s="99">
        <f>+DATA_IG!F148</f>
        <v>18367868</v>
      </c>
      <c r="L148" s="99">
        <f>+DATA_IG!U148</f>
        <v>12398363</v>
      </c>
      <c r="M148" s="98">
        <f t="shared" si="21"/>
        <v>1.4814752560479154</v>
      </c>
      <c r="N148" s="100">
        <f t="shared" si="22"/>
        <v>0.18903593851750455</v>
      </c>
      <c r="O148" s="98">
        <f>+DATA_CGR!U150</f>
        <v>1400</v>
      </c>
      <c r="P148" s="100">
        <f t="shared" si="23"/>
        <v>1</v>
      </c>
      <c r="Q148" s="98">
        <f>+DATA_TM!C146</f>
        <v>76.010000000000005</v>
      </c>
      <c r="R148" s="100">
        <f t="shared" si="24"/>
        <v>0.7601</v>
      </c>
      <c r="S148" s="99">
        <f>+DATA_IRPi!F146</f>
        <v>42856251</v>
      </c>
      <c r="T148" s="99">
        <f>+DATA_IRPi!AB146</f>
        <v>42299002</v>
      </c>
      <c r="U148" s="99">
        <f t="shared" si="25"/>
        <v>-557249</v>
      </c>
      <c r="V148" s="100">
        <f t="shared" si="18"/>
        <v>0.99549886781682129</v>
      </c>
      <c r="W148" s="102">
        <f>+DATA_REI!C145</f>
        <v>81.47999999999999</v>
      </c>
      <c r="X148" s="102">
        <f>+DATA_REI!D145</f>
        <v>88.89</v>
      </c>
      <c r="Y148" s="102">
        <f>+DATA_REI!E145</f>
        <v>50</v>
      </c>
      <c r="Z148" s="102">
        <f>+DATA_REI!F145</f>
        <v>100</v>
      </c>
      <c r="AA148" s="98">
        <v>4</v>
      </c>
      <c r="AB148" s="100">
        <f t="shared" si="26"/>
        <v>0.800925</v>
      </c>
    </row>
    <row r="149" spans="1:28" x14ac:dyDescent="0.2">
      <c r="A149" s="98">
        <v>8103</v>
      </c>
      <c r="B149" s="98" t="s">
        <v>477</v>
      </c>
      <c r="C149" s="99">
        <f>+DATA_PREV!C155</f>
        <v>0</v>
      </c>
      <c r="D149" s="99">
        <f>+DATA_PREV!D155</f>
        <v>0</v>
      </c>
      <c r="E149" s="99">
        <f>+DATA_PREV!E155</f>
        <v>0</v>
      </c>
      <c r="F149" s="100">
        <f t="shared" si="19"/>
        <v>1</v>
      </c>
      <c r="G149" s="101">
        <f>+DATA_PTES!O147</f>
        <v>1471</v>
      </c>
      <c r="H149" s="101">
        <f>+DATA_PTES!P147</f>
        <v>41</v>
      </c>
      <c r="I149" s="101">
        <f>+DATA_PTES!Q147</f>
        <v>1512</v>
      </c>
      <c r="J149" s="100">
        <f t="shared" si="20"/>
        <v>0.97288359788359791</v>
      </c>
      <c r="K149" s="99">
        <f>+DATA_IG!F149</f>
        <v>9597144</v>
      </c>
      <c r="L149" s="99">
        <f>+DATA_IG!U149</f>
        <v>9776748</v>
      </c>
      <c r="M149" s="98">
        <f t="shared" si="21"/>
        <v>0.98162947434054759</v>
      </c>
      <c r="N149" s="100">
        <f t="shared" si="22"/>
        <v>0.12525571939245969</v>
      </c>
      <c r="O149" s="98">
        <f>+DATA_CGR!U151</f>
        <v>1400</v>
      </c>
      <c r="P149" s="100">
        <f t="shared" si="23"/>
        <v>1</v>
      </c>
      <c r="Q149" s="98">
        <f>+DATA_TM!C147</f>
        <v>91.94</v>
      </c>
      <c r="R149" s="100">
        <f t="shared" si="24"/>
        <v>0.9194</v>
      </c>
      <c r="S149" s="99">
        <f>+DATA_IRPi!F147</f>
        <v>23773299</v>
      </c>
      <c r="T149" s="99">
        <f>+DATA_IRPi!AB147</f>
        <v>25842462</v>
      </c>
      <c r="U149" s="99">
        <f t="shared" si="25"/>
        <v>2069163</v>
      </c>
      <c r="V149" s="100">
        <f t="shared" si="18"/>
        <v>1</v>
      </c>
      <c r="W149" s="102">
        <f>+DATA_REI!C146</f>
        <v>100</v>
      </c>
      <c r="X149" s="102">
        <f>+DATA_REI!D146</f>
        <v>100</v>
      </c>
      <c r="Y149" s="102">
        <f>+DATA_REI!E146</f>
        <v>100</v>
      </c>
      <c r="Z149" s="102">
        <f>+DATA_REI!F146</f>
        <v>100</v>
      </c>
      <c r="AA149" s="98">
        <v>4</v>
      </c>
      <c r="AB149" s="100">
        <f t="shared" si="26"/>
        <v>1</v>
      </c>
    </row>
    <row r="150" spans="1:28" x14ac:dyDescent="0.2">
      <c r="A150" s="98">
        <v>8104</v>
      </c>
      <c r="B150" s="98" t="s">
        <v>478</v>
      </c>
      <c r="C150" s="99">
        <f>+DATA_PREV!C156</f>
        <v>0</v>
      </c>
      <c r="D150" s="99">
        <f>+DATA_PREV!D156</f>
        <v>0</v>
      </c>
      <c r="E150" s="99">
        <f>+DATA_PREV!E156</f>
        <v>0</v>
      </c>
      <c r="F150" s="100">
        <f t="shared" si="19"/>
        <v>1</v>
      </c>
      <c r="G150" s="101">
        <f>+DATA_PTES!O148</f>
        <v>231</v>
      </c>
      <c r="H150" s="101">
        <f>+DATA_PTES!P148</f>
        <v>10</v>
      </c>
      <c r="I150" s="101">
        <f>+DATA_PTES!Q148</f>
        <v>241</v>
      </c>
      <c r="J150" s="100">
        <f t="shared" si="20"/>
        <v>0.95850622406639008</v>
      </c>
      <c r="K150" s="99">
        <f>+DATA_IG!F150</f>
        <v>882108</v>
      </c>
      <c r="L150" s="99">
        <f>+DATA_IG!U150</f>
        <v>2560249</v>
      </c>
      <c r="M150" s="98">
        <f t="shared" si="21"/>
        <v>0.3445399256087982</v>
      </c>
      <c r="N150" s="100">
        <f t="shared" si="22"/>
        <v>4.3963223771929037E-2</v>
      </c>
      <c r="O150" s="98">
        <f>+DATA_CGR!U152</f>
        <v>1400</v>
      </c>
      <c r="P150" s="100">
        <f t="shared" si="23"/>
        <v>1</v>
      </c>
      <c r="Q150" s="98">
        <f>+DATA_TM!C148</f>
        <v>82.96</v>
      </c>
      <c r="R150" s="100">
        <f t="shared" si="24"/>
        <v>0.82959999999999989</v>
      </c>
      <c r="S150" s="99">
        <f>+DATA_IRPi!F148</f>
        <v>4891300</v>
      </c>
      <c r="T150" s="99">
        <f>+DATA_IRPi!AB148</f>
        <v>5839334</v>
      </c>
      <c r="U150" s="99">
        <f t="shared" si="25"/>
        <v>948034</v>
      </c>
      <c r="V150" s="100">
        <f t="shared" si="18"/>
        <v>1</v>
      </c>
      <c r="W150" s="102">
        <f>+DATA_REI!C147</f>
        <v>100</v>
      </c>
      <c r="X150" s="102">
        <f>+DATA_REI!D147</f>
        <v>100</v>
      </c>
      <c r="Y150" s="102">
        <f>+DATA_REI!E147</f>
        <v>100</v>
      </c>
      <c r="Z150" s="102">
        <f>+DATA_REI!F147</f>
        <v>100</v>
      </c>
      <c r="AA150" s="98">
        <v>4</v>
      </c>
      <c r="AB150" s="100">
        <f t="shared" si="26"/>
        <v>1</v>
      </c>
    </row>
    <row r="151" spans="1:28" x14ac:dyDescent="0.2">
      <c r="A151" s="98">
        <v>8105</v>
      </c>
      <c r="B151" s="98" t="s">
        <v>479</v>
      </c>
      <c r="C151" s="99">
        <f>+DATA_PREV!C157</f>
        <v>0</v>
      </c>
      <c r="D151" s="99">
        <f>+DATA_PREV!D157</f>
        <v>0</v>
      </c>
      <c r="E151" s="99">
        <f>+DATA_PREV!E157</f>
        <v>0</v>
      </c>
      <c r="F151" s="100">
        <f t="shared" si="19"/>
        <v>1</v>
      </c>
      <c r="G151" s="101">
        <f>+DATA_PTES!O149</f>
        <v>0</v>
      </c>
      <c r="H151" s="101">
        <f>+DATA_PTES!P149</f>
        <v>0</v>
      </c>
      <c r="I151" s="101">
        <f>+DATA_PTES!Q149</f>
        <v>0</v>
      </c>
      <c r="J151" s="100">
        <f t="shared" si="20"/>
        <v>0</v>
      </c>
      <c r="K151" s="99">
        <f>+DATA_IG!F151</f>
        <v>1739955</v>
      </c>
      <c r="L151" s="99">
        <f>+DATA_IG!U151</f>
        <v>3395796</v>
      </c>
      <c r="M151" s="98">
        <f t="shared" si="21"/>
        <v>0.51238501959481664</v>
      </c>
      <c r="N151" s="100">
        <f t="shared" si="22"/>
        <v>6.538022330511567E-2</v>
      </c>
      <c r="O151" s="98">
        <f>+DATA_CGR!U153</f>
        <v>1400</v>
      </c>
      <c r="P151" s="100">
        <f t="shared" si="23"/>
        <v>1</v>
      </c>
      <c r="Q151" s="98">
        <f>+DATA_TM!C149</f>
        <v>79.83</v>
      </c>
      <c r="R151" s="100">
        <f t="shared" si="24"/>
        <v>0.79830000000000001</v>
      </c>
      <c r="S151" s="99">
        <f>+DATA_IRPi!F149</f>
        <v>7795587</v>
      </c>
      <c r="T151" s="99">
        <f>+DATA_IRPi!AB149</f>
        <v>9148721</v>
      </c>
      <c r="U151" s="99">
        <f t="shared" si="25"/>
        <v>1353134</v>
      </c>
      <c r="V151" s="100">
        <f t="shared" si="18"/>
        <v>1</v>
      </c>
      <c r="W151" s="102">
        <f>+DATA_REI!C148</f>
        <v>7.41</v>
      </c>
      <c r="X151" s="102">
        <f>+DATA_REI!D148</f>
        <v>38.1</v>
      </c>
      <c r="Y151" s="102">
        <f>+DATA_REI!E148</f>
        <v>83.33</v>
      </c>
      <c r="Z151" s="102">
        <f>+DATA_REI!F148</f>
        <v>100</v>
      </c>
      <c r="AA151" s="98">
        <v>4</v>
      </c>
      <c r="AB151" s="100">
        <f t="shared" si="26"/>
        <v>0.57210000000000005</v>
      </c>
    </row>
    <row r="152" spans="1:28" x14ac:dyDescent="0.2">
      <c r="A152" s="98">
        <v>8106</v>
      </c>
      <c r="B152" s="98" t="s">
        <v>480</v>
      </c>
      <c r="C152" s="99">
        <f>+DATA_PREV!C158</f>
        <v>13151222136</v>
      </c>
      <c r="D152" s="99">
        <f>+DATA_PREV!D158</f>
        <v>0</v>
      </c>
      <c r="E152" s="99">
        <f>+DATA_PREV!E158</f>
        <v>13151222136</v>
      </c>
      <c r="F152" s="100">
        <f t="shared" si="19"/>
        <v>0</v>
      </c>
      <c r="G152" s="101">
        <f>+DATA_PTES!O150</f>
        <v>928</v>
      </c>
      <c r="H152" s="101">
        <f>+DATA_PTES!P150</f>
        <v>258</v>
      </c>
      <c r="I152" s="101">
        <f>+DATA_PTES!Q150</f>
        <v>1186</v>
      </c>
      <c r="J152" s="100">
        <f t="shared" si="20"/>
        <v>0.78246205733558183</v>
      </c>
      <c r="K152" s="99">
        <f>+DATA_IG!F152</f>
        <v>2866594</v>
      </c>
      <c r="L152" s="99">
        <f>+DATA_IG!U152</f>
        <v>6215732</v>
      </c>
      <c r="M152" s="98">
        <f t="shared" si="21"/>
        <v>0.46118365463633243</v>
      </c>
      <c r="N152" s="100">
        <f t="shared" si="22"/>
        <v>5.8846939648306971E-2</v>
      </c>
      <c r="O152" s="98">
        <f>+DATA_CGR!U154</f>
        <v>1200</v>
      </c>
      <c r="P152" s="100">
        <f t="shared" si="23"/>
        <v>0.8571428571428571</v>
      </c>
      <c r="Q152" s="98">
        <f>+DATA_TM!C150</f>
        <v>67.67</v>
      </c>
      <c r="R152" s="100">
        <f t="shared" si="24"/>
        <v>0.67669999999999997</v>
      </c>
      <c r="S152" s="99">
        <f>+DATA_IRPi!F150</f>
        <v>12351138</v>
      </c>
      <c r="T152" s="99">
        <f>+DATA_IRPi!AB150</f>
        <v>14905278</v>
      </c>
      <c r="U152" s="99">
        <f t="shared" si="25"/>
        <v>2554140</v>
      </c>
      <c r="V152" s="100">
        <f t="shared" si="18"/>
        <v>1</v>
      </c>
      <c r="W152" s="102">
        <f>+DATA_REI!C149</f>
        <v>77.78</v>
      </c>
      <c r="X152" s="102">
        <f>+DATA_REI!D149</f>
        <v>26.590000000000003</v>
      </c>
      <c r="Y152" s="102">
        <f>+DATA_REI!E149</f>
        <v>100</v>
      </c>
      <c r="Z152" s="102">
        <f>+DATA_REI!F149</f>
        <v>100</v>
      </c>
      <c r="AA152" s="98">
        <v>4</v>
      </c>
      <c r="AB152" s="100">
        <f t="shared" si="26"/>
        <v>0.76092499999999996</v>
      </c>
    </row>
    <row r="153" spans="1:28" x14ac:dyDescent="0.2">
      <c r="A153" s="98">
        <v>8107</v>
      </c>
      <c r="B153" s="98" t="s">
        <v>481</v>
      </c>
      <c r="C153" s="99">
        <f>+DATA_PREV!C159</f>
        <v>0</v>
      </c>
      <c r="D153" s="99">
        <f>+DATA_PREV!D159</f>
        <v>0</v>
      </c>
      <c r="E153" s="99">
        <f>+DATA_PREV!E159</f>
        <v>0</v>
      </c>
      <c r="F153" s="100">
        <f t="shared" si="19"/>
        <v>1</v>
      </c>
      <c r="G153" s="101">
        <f>+DATA_PTES!O151</f>
        <v>1382</v>
      </c>
      <c r="H153" s="101">
        <f>+DATA_PTES!P151</f>
        <v>142</v>
      </c>
      <c r="I153" s="101">
        <f>+DATA_PTES!Q151</f>
        <v>1524</v>
      </c>
      <c r="J153" s="100">
        <f t="shared" si="20"/>
        <v>0.90682414698162728</v>
      </c>
      <c r="K153" s="99">
        <f>+DATA_IG!F153</f>
        <v>4333050</v>
      </c>
      <c r="L153" s="99">
        <f>+DATA_IG!U153</f>
        <v>6013081</v>
      </c>
      <c r="M153" s="98">
        <f t="shared" si="21"/>
        <v>0.72060396325943388</v>
      </c>
      <c r="N153" s="100">
        <f t="shared" si="22"/>
        <v>9.194891776834016E-2</v>
      </c>
      <c r="O153" s="98">
        <f>+DATA_CGR!U155</f>
        <v>1400</v>
      </c>
      <c r="P153" s="100">
        <f t="shared" si="23"/>
        <v>1</v>
      </c>
      <c r="Q153" s="98">
        <f>+DATA_TM!C151</f>
        <v>92.98</v>
      </c>
      <c r="R153" s="100">
        <f t="shared" si="24"/>
        <v>0.92980000000000007</v>
      </c>
      <c r="S153" s="99">
        <f>+DATA_IRPi!F151</f>
        <v>10354981</v>
      </c>
      <c r="T153" s="99">
        <f>+DATA_IRPi!AB151</f>
        <v>14368607</v>
      </c>
      <c r="U153" s="99">
        <f t="shared" si="25"/>
        <v>4013626</v>
      </c>
      <c r="V153" s="100">
        <f t="shared" si="18"/>
        <v>1</v>
      </c>
      <c r="W153" s="102">
        <f>+DATA_REI!C150</f>
        <v>74.070000000000007</v>
      </c>
      <c r="X153" s="102">
        <f>+DATA_REI!D150</f>
        <v>84.92</v>
      </c>
      <c r="Y153" s="102">
        <f>+DATA_REI!E150</f>
        <v>100</v>
      </c>
      <c r="Z153" s="102">
        <f>+DATA_REI!F150</f>
        <v>100</v>
      </c>
      <c r="AA153" s="98">
        <v>4</v>
      </c>
      <c r="AB153" s="100">
        <f t="shared" si="26"/>
        <v>0.89747500000000002</v>
      </c>
    </row>
    <row r="154" spans="1:28" x14ac:dyDescent="0.2">
      <c r="A154" s="98">
        <v>8108</v>
      </c>
      <c r="B154" s="98" t="s">
        <v>482</v>
      </c>
      <c r="C154" s="99">
        <f>+DATA_PREV!C160</f>
        <v>0</v>
      </c>
      <c r="D154" s="99">
        <f>+DATA_PREV!D160</f>
        <v>0</v>
      </c>
      <c r="E154" s="99">
        <f>+DATA_PREV!E160</f>
        <v>0</v>
      </c>
      <c r="F154" s="100">
        <f t="shared" si="19"/>
        <v>1</v>
      </c>
      <c r="G154" s="101">
        <f>+DATA_PTES!O152</f>
        <v>2701</v>
      </c>
      <c r="H154" s="101">
        <f>+DATA_PTES!P152</f>
        <v>679</v>
      </c>
      <c r="I154" s="101">
        <f>+DATA_PTES!Q152</f>
        <v>3380</v>
      </c>
      <c r="J154" s="100">
        <f t="shared" si="20"/>
        <v>0.79911242603550292</v>
      </c>
      <c r="K154" s="99">
        <f>+DATA_IG!F154</f>
        <v>13880015</v>
      </c>
      <c r="L154" s="99">
        <f>+DATA_IG!U154</f>
        <v>12808265</v>
      </c>
      <c r="M154" s="98">
        <f t="shared" si="21"/>
        <v>1.0836764386120994</v>
      </c>
      <c r="N154" s="100">
        <f t="shared" si="22"/>
        <v>0.13827689108276239</v>
      </c>
      <c r="O154" s="98">
        <f>+DATA_CGR!U156</f>
        <v>1200</v>
      </c>
      <c r="P154" s="100">
        <f t="shared" si="23"/>
        <v>0.8571428571428571</v>
      </c>
      <c r="Q154" s="98">
        <f>+DATA_TM!C152</f>
        <v>90.69</v>
      </c>
      <c r="R154" s="100">
        <f t="shared" si="24"/>
        <v>0.90689999999999993</v>
      </c>
      <c r="S154" s="99">
        <f>+DATA_IRPi!F152</f>
        <v>33765523</v>
      </c>
      <c r="T154" s="99">
        <f>+DATA_IRPi!AB152</f>
        <v>33808655</v>
      </c>
      <c r="U154" s="99">
        <f t="shared" si="25"/>
        <v>43132</v>
      </c>
      <c r="V154" s="100">
        <f t="shared" si="18"/>
        <v>1</v>
      </c>
      <c r="W154" s="102">
        <f>+DATA_REI!C151</f>
        <v>100</v>
      </c>
      <c r="X154" s="102">
        <f>+DATA_REI!D151</f>
        <v>100</v>
      </c>
      <c r="Y154" s="102">
        <f>+DATA_REI!E151</f>
        <v>100</v>
      </c>
      <c r="Z154" s="102">
        <f>+DATA_REI!F151</f>
        <v>100</v>
      </c>
      <c r="AA154" s="98">
        <v>4</v>
      </c>
      <c r="AB154" s="100">
        <f t="shared" si="26"/>
        <v>1</v>
      </c>
    </row>
    <row r="155" spans="1:28" x14ac:dyDescent="0.2">
      <c r="A155" s="98">
        <v>8109</v>
      </c>
      <c r="B155" s="98" t="s">
        <v>483</v>
      </c>
      <c r="C155" s="99">
        <f>+DATA_PREV!C161</f>
        <v>0</v>
      </c>
      <c r="D155" s="99">
        <f>+DATA_PREV!D161</f>
        <v>0</v>
      </c>
      <c r="E155" s="99">
        <f>+DATA_PREV!E161</f>
        <v>0</v>
      </c>
      <c r="F155" s="100">
        <f t="shared" si="19"/>
        <v>1</v>
      </c>
      <c r="G155" s="101">
        <f>+DATA_PTES!O153</f>
        <v>653</v>
      </c>
      <c r="H155" s="101">
        <f>+DATA_PTES!P153</f>
        <v>0</v>
      </c>
      <c r="I155" s="101">
        <f>+DATA_PTES!Q153</f>
        <v>653</v>
      </c>
      <c r="J155" s="100">
        <f t="shared" si="20"/>
        <v>1</v>
      </c>
      <c r="K155" s="99">
        <f>+DATA_IG!F155</f>
        <v>2213449</v>
      </c>
      <c r="L155" s="99">
        <f>+DATA_IG!U155</f>
        <v>3712120</v>
      </c>
      <c r="M155" s="98">
        <f t="shared" si="21"/>
        <v>0.59627625184530675</v>
      </c>
      <c r="N155" s="100">
        <f t="shared" si="22"/>
        <v>7.6084727316992631E-2</v>
      </c>
      <c r="O155" s="98">
        <f>+DATA_CGR!U157</f>
        <v>1400</v>
      </c>
      <c r="P155" s="100">
        <f t="shared" si="23"/>
        <v>1</v>
      </c>
      <c r="Q155" s="98">
        <f>+DATA_TM!C153</f>
        <v>66.11</v>
      </c>
      <c r="R155" s="100">
        <f t="shared" si="24"/>
        <v>0.66110000000000002</v>
      </c>
      <c r="S155" s="99">
        <f>+DATA_IRPi!F153</f>
        <v>7246090</v>
      </c>
      <c r="T155" s="99">
        <f>+DATA_IRPi!AB153</f>
        <v>8266058</v>
      </c>
      <c r="U155" s="99">
        <f t="shared" si="25"/>
        <v>1019968</v>
      </c>
      <c r="V155" s="100">
        <f t="shared" si="18"/>
        <v>1</v>
      </c>
      <c r="W155" s="102">
        <f>+DATA_REI!C152</f>
        <v>100</v>
      </c>
      <c r="X155" s="102">
        <f>+DATA_REI!D152</f>
        <v>100</v>
      </c>
      <c r="Y155" s="102">
        <f>+DATA_REI!E152</f>
        <v>91.67</v>
      </c>
      <c r="Z155" s="102">
        <f>+DATA_REI!F152</f>
        <v>100</v>
      </c>
      <c r="AA155" s="98">
        <v>4</v>
      </c>
      <c r="AB155" s="100">
        <f t="shared" si="26"/>
        <v>0.97917500000000002</v>
      </c>
    </row>
    <row r="156" spans="1:28" x14ac:dyDescent="0.2">
      <c r="A156" s="98">
        <v>8110</v>
      </c>
      <c r="B156" s="98" t="s">
        <v>484</v>
      </c>
      <c r="C156" s="99">
        <f>+DATA_PREV!C162</f>
        <v>0</v>
      </c>
      <c r="D156" s="99">
        <f>+DATA_PREV!D162</f>
        <v>0</v>
      </c>
      <c r="E156" s="99">
        <f>+DATA_PREV!E162</f>
        <v>0</v>
      </c>
      <c r="F156" s="100">
        <f t="shared" si="19"/>
        <v>1</v>
      </c>
      <c r="G156" s="101">
        <f>+DATA_PTES!O154</f>
        <v>3615</v>
      </c>
      <c r="H156" s="101">
        <f>+DATA_PTES!P154</f>
        <v>285</v>
      </c>
      <c r="I156" s="101">
        <f>+DATA_PTES!Q154</f>
        <v>3900</v>
      </c>
      <c r="J156" s="100">
        <f t="shared" si="20"/>
        <v>0.92692307692307696</v>
      </c>
      <c r="K156" s="99">
        <f>+DATA_IG!F156</f>
        <v>17399924</v>
      </c>
      <c r="L156" s="99">
        <f>+DATA_IG!U156</f>
        <v>14846640</v>
      </c>
      <c r="M156" s="98">
        <f t="shared" si="21"/>
        <v>1.1719772285176984</v>
      </c>
      <c r="N156" s="100">
        <f t="shared" si="22"/>
        <v>0.1495440537461272</v>
      </c>
      <c r="O156" s="98">
        <f>+DATA_CGR!U158</f>
        <v>1400</v>
      </c>
      <c r="P156" s="100">
        <f t="shared" si="23"/>
        <v>1</v>
      </c>
      <c r="Q156" s="98">
        <f>+DATA_TM!C154</f>
        <v>90.85</v>
      </c>
      <c r="R156" s="100">
        <f t="shared" si="24"/>
        <v>0.90849999999999997</v>
      </c>
      <c r="S156" s="99">
        <f>+DATA_IRPi!F154</f>
        <v>46779248</v>
      </c>
      <c r="T156" s="99">
        <f>+DATA_IRPi!AB154</f>
        <v>40943663</v>
      </c>
      <c r="U156" s="99">
        <f t="shared" si="25"/>
        <v>-5835585</v>
      </c>
      <c r="V156" s="100">
        <f t="shared" si="18"/>
        <v>0.95286355031381853</v>
      </c>
      <c r="W156" s="102">
        <f>+DATA_REI!C153</f>
        <v>100</v>
      </c>
      <c r="X156" s="102">
        <f>+DATA_REI!D153</f>
        <v>100</v>
      </c>
      <c r="Y156" s="102">
        <f>+DATA_REI!E153</f>
        <v>100</v>
      </c>
      <c r="Z156" s="102">
        <f>+DATA_REI!F153</f>
        <v>100</v>
      </c>
      <c r="AA156" s="98">
        <v>4</v>
      </c>
      <c r="AB156" s="100">
        <f t="shared" si="26"/>
        <v>1</v>
      </c>
    </row>
    <row r="157" spans="1:28" x14ac:dyDescent="0.2">
      <c r="A157" s="98">
        <v>8111</v>
      </c>
      <c r="B157" s="98" t="s">
        <v>485</v>
      </c>
      <c r="C157" s="99">
        <f>+DATA_PREV!C163</f>
        <v>192428860</v>
      </c>
      <c r="D157" s="99">
        <f>+DATA_PREV!D163</f>
        <v>0</v>
      </c>
      <c r="E157" s="99">
        <f>+DATA_PREV!E163</f>
        <v>192428860</v>
      </c>
      <c r="F157" s="100">
        <f t="shared" si="19"/>
        <v>0</v>
      </c>
      <c r="G157" s="101">
        <f>+DATA_PTES!O155</f>
        <v>1477</v>
      </c>
      <c r="H157" s="101">
        <f>+DATA_PTES!P155</f>
        <v>556</v>
      </c>
      <c r="I157" s="101">
        <f>+DATA_PTES!Q155</f>
        <v>2033</v>
      </c>
      <c r="J157" s="100">
        <f t="shared" si="20"/>
        <v>0.72651254303984258</v>
      </c>
      <c r="K157" s="99">
        <f>+DATA_IG!F157</f>
        <v>4326580</v>
      </c>
      <c r="L157" s="99">
        <f>+DATA_IG!U157</f>
        <v>8826007</v>
      </c>
      <c r="M157" s="98">
        <f t="shared" si="21"/>
        <v>0.49020808617079048</v>
      </c>
      <c r="N157" s="100">
        <f t="shared" si="22"/>
        <v>6.255045115324423E-2</v>
      </c>
      <c r="O157" s="98">
        <f>+DATA_CGR!U159</f>
        <v>1400</v>
      </c>
      <c r="P157" s="100">
        <f t="shared" si="23"/>
        <v>1</v>
      </c>
      <c r="Q157" s="98">
        <f>+DATA_TM!C155</f>
        <v>92.17</v>
      </c>
      <c r="R157" s="100">
        <f t="shared" si="24"/>
        <v>0.92169999999999996</v>
      </c>
      <c r="S157" s="99">
        <f>+DATA_IRPi!F155</f>
        <v>20720932</v>
      </c>
      <c r="T157" s="99">
        <f>+DATA_IRPi!AB155</f>
        <v>24454773</v>
      </c>
      <c r="U157" s="99">
        <f t="shared" si="25"/>
        <v>3733841</v>
      </c>
      <c r="V157" s="100">
        <f t="shared" si="18"/>
        <v>1</v>
      </c>
      <c r="W157" s="102">
        <f>+DATA_REI!C154</f>
        <v>100</v>
      </c>
      <c r="X157" s="102">
        <f>+DATA_REI!D154</f>
        <v>100</v>
      </c>
      <c r="Y157" s="102">
        <f>+DATA_REI!E154</f>
        <v>100</v>
      </c>
      <c r="Z157" s="102">
        <f>+DATA_REI!F154</f>
        <v>100</v>
      </c>
      <c r="AA157" s="98">
        <v>4</v>
      </c>
      <c r="AB157" s="100">
        <f t="shared" si="26"/>
        <v>1</v>
      </c>
    </row>
    <row r="158" spans="1:28" x14ac:dyDescent="0.2">
      <c r="A158" s="98">
        <v>8112</v>
      </c>
      <c r="B158" s="98" t="s">
        <v>486</v>
      </c>
      <c r="C158" s="99">
        <f>+DATA_PREV!C164</f>
        <v>0</v>
      </c>
      <c r="D158" s="99">
        <f>+DATA_PREV!D164</f>
        <v>0</v>
      </c>
      <c r="E158" s="99">
        <f>+DATA_PREV!E164</f>
        <v>0</v>
      </c>
      <c r="F158" s="100">
        <f t="shared" si="19"/>
        <v>1</v>
      </c>
      <c r="G158" s="101">
        <f>+DATA_PTES!O156</f>
        <v>1402</v>
      </c>
      <c r="H158" s="101">
        <f>+DATA_PTES!P156</f>
        <v>111</v>
      </c>
      <c r="I158" s="101">
        <f>+DATA_PTES!Q156</f>
        <v>1513</v>
      </c>
      <c r="J158" s="100">
        <f t="shared" si="20"/>
        <v>0.92663582286847324</v>
      </c>
      <c r="K158" s="99">
        <f>+DATA_IG!F158</f>
        <v>10967214</v>
      </c>
      <c r="L158" s="99">
        <f>+DATA_IG!U158</f>
        <v>8999081</v>
      </c>
      <c r="M158" s="98">
        <f t="shared" si="21"/>
        <v>1.2187037765300701</v>
      </c>
      <c r="N158" s="100">
        <f t="shared" si="22"/>
        <v>0.15550635167931404</v>
      </c>
      <c r="O158" s="98">
        <f>+DATA_CGR!U160</f>
        <v>1400</v>
      </c>
      <c r="P158" s="100">
        <f t="shared" si="23"/>
        <v>1</v>
      </c>
      <c r="Q158" s="98">
        <f>+DATA_TM!C156</f>
        <v>83.07</v>
      </c>
      <c r="R158" s="100">
        <f t="shared" si="24"/>
        <v>0.83069999999999988</v>
      </c>
      <c r="S158" s="99">
        <f>+DATA_IRPi!F156</f>
        <v>22004729</v>
      </c>
      <c r="T158" s="99">
        <f>+DATA_IRPi!AB156</f>
        <v>26915624</v>
      </c>
      <c r="U158" s="99">
        <f t="shared" si="25"/>
        <v>4910895</v>
      </c>
      <c r="V158" s="100">
        <f t="shared" si="18"/>
        <v>1</v>
      </c>
      <c r="W158" s="102">
        <f>+DATA_REI!C155</f>
        <v>100</v>
      </c>
      <c r="X158" s="102">
        <f>+DATA_REI!D155</f>
        <v>100</v>
      </c>
      <c r="Y158" s="102">
        <f>+DATA_REI!E155</f>
        <v>100</v>
      </c>
      <c r="Z158" s="102">
        <f>+DATA_REI!F155</f>
        <v>100</v>
      </c>
      <c r="AA158" s="98">
        <v>4</v>
      </c>
      <c r="AB158" s="100">
        <f t="shared" si="26"/>
        <v>1</v>
      </c>
    </row>
    <row r="159" spans="1:28" x14ac:dyDescent="0.2">
      <c r="A159" s="98">
        <v>8201</v>
      </c>
      <c r="B159" s="98" t="s">
        <v>487</v>
      </c>
      <c r="C159" s="99">
        <f>+DATA_PREV!C165</f>
        <v>0</v>
      </c>
      <c r="D159" s="99">
        <f>+DATA_PREV!D165</f>
        <v>0</v>
      </c>
      <c r="E159" s="99">
        <f>+DATA_PREV!E165</f>
        <v>0</v>
      </c>
      <c r="F159" s="100">
        <f t="shared" si="19"/>
        <v>1</v>
      </c>
      <c r="G159" s="101">
        <f>+DATA_PTES!O157</f>
        <v>636</v>
      </c>
      <c r="H159" s="101">
        <f>+DATA_PTES!P157</f>
        <v>159</v>
      </c>
      <c r="I159" s="101">
        <f>+DATA_PTES!Q157</f>
        <v>795</v>
      </c>
      <c r="J159" s="100">
        <f t="shared" si="20"/>
        <v>0.8</v>
      </c>
      <c r="K159" s="99">
        <f>+DATA_IG!F159</f>
        <v>1454651</v>
      </c>
      <c r="L159" s="99">
        <f>+DATA_IG!U159</f>
        <v>4076188</v>
      </c>
      <c r="M159" s="98">
        <f t="shared" si="21"/>
        <v>0.35686553220803358</v>
      </c>
      <c r="N159" s="100">
        <f t="shared" si="22"/>
        <v>4.5535968643483374E-2</v>
      </c>
      <c r="O159" s="98">
        <f>+DATA_CGR!U161</f>
        <v>1400</v>
      </c>
      <c r="P159" s="100">
        <f t="shared" si="23"/>
        <v>1</v>
      </c>
      <c r="Q159" s="98">
        <f>+DATA_TM!C157</f>
        <v>79.489999999999995</v>
      </c>
      <c r="R159" s="100">
        <f t="shared" si="24"/>
        <v>0.79489999999999994</v>
      </c>
      <c r="S159" s="99">
        <f>+DATA_IRPi!F157</f>
        <v>7660000</v>
      </c>
      <c r="T159" s="99">
        <f>+DATA_IRPi!AB157</f>
        <v>9334633</v>
      </c>
      <c r="U159" s="99">
        <f t="shared" si="25"/>
        <v>1674633</v>
      </c>
      <c r="V159" s="100">
        <f t="shared" si="18"/>
        <v>1</v>
      </c>
      <c r="W159" s="102">
        <f>+DATA_REI!C156</f>
        <v>96.3</v>
      </c>
      <c r="X159" s="102">
        <f>+DATA_REI!D156</f>
        <v>100</v>
      </c>
      <c r="Y159" s="102">
        <f>+DATA_REI!E156</f>
        <v>100</v>
      </c>
      <c r="Z159" s="102">
        <f>+DATA_REI!F156</f>
        <v>100</v>
      </c>
      <c r="AA159" s="98">
        <v>4</v>
      </c>
      <c r="AB159" s="100">
        <f t="shared" si="26"/>
        <v>0.99075000000000002</v>
      </c>
    </row>
    <row r="160" spans="1:28" x14ac:dyDescent="0.2">
      <c r="A160" s="98">
        <v>8202</v>
      </c>
      <c r="B160" s="98" t="s">
        <v>488</v>
      </c>
      <c r="C160" s="99">
        <f>+DATA_PREV!C166</f>
        <v>0</v>
      </c>
      <c r="D160" s="99">
        <f>+DATA_PREV!D166</f>
        <v>0</v>
      </c>
      <c r="E160" s="99">
        <f>+DATA_PREV!E166</f>
        <v>0</v>
      </c>
      <c r="F160" s="100">
        <f t="shared" si="19"/>
        <v>1</v>
      </c>
      <c r="G160" s="101">
        <f>+DATA_PTES!O158</f>
        <v>1990</v>
      </c>
      <c r="H160" s="101">
        <f>+DATA_PTES!P158</f>
        <v>644</v>
      </c>
      <c r="I160" s="101">
        <f>+DATA_PTES!Q158</f>
        <v>2634</v>
      </c>
      <c r="J160" s="100">
        <f t="shared" si="20"/>
        <v>0.75550493545937736</v>
      </c>
      <c r="K160" s="99">
        <f>+DATA_IG!F160</f>
        <v>3500647</v>
      </c>
      <c r="L160" s="99">
        <f>+DATA_IG!U160</f>
        <v>5012355</v>
      </c>
      <c r="M160" s="98">
        <f t="shared" si="21"/>
        <v>0.69840364459420767</v>
      </c>
      <c r="N160" s="100">
        <f t="shared" si="22"/>
        <v>8.9116161664492696E-2</v>
      </c>
      <c r="O160" s="98">
        <f>+DATA_CGR!U162</f>
        <v>1400</v>
      </c>
      <c r="P160" s="100">
        <f t="shared" si="23"/>
        <v>1</v>
      </c>
      <c r="Q160" s="98">
        <f>+DATA_TM!C158</f>
        <v>89.81</v>
      </c>
      <c r="R160" s="100">
        <f t="shared" si="24"/>
        <v>0.89810000000000001</v>
      </c>
      <c r="S160" s="99">
        <f>+DATA_IRPi!F158</f>
        <v>10597681</v>
      </c>
      <c r="T160" s="99">
        <f>+DATA_IRPi!AB158</f>
        <v>15402540</v>
      </c>
      <c r="U160" s="99">
        <f t="shared" si="25"/>
        <v>4804859</v>
      </c>
      <c r="V160" s="100">
        <f t="shared" si="18"/>
        <v>1</v>
      </c>
      <c r="W160" s="102">
        <f>+DATA_REI!C157</f>
        <v>100</v>
      </c>
      <c r="X160" s="102">
        <f>+DATA_REI!D157</f>
        <v>100</v>
      </c>
      <c r="Y160" s="102">
        <f>+DATA_REI!E157</f>
        <v>100</v>
      </c>
      <c r="Z160" s="102">
        <f>+DATA_REI!F157</f>
        <v>100</v>
      </c>
      <c r="AA160" s="98">
        <v>4</v>
      </c>
      <c r="AB160" s="100">
        <f t="shared" si="26"/>
        <v>1</v>
      </c>
    </row>
    <row r="161" spans="1:28" x14ac:dyDescent="0.2">
      <c r="A161" s="98">
        <v>8203</v>
      </c>
      <c r="B161" s="98" t="s">
        <v>489</v>
      </c>
      <c r="C161" s="99">
        <f>+DATA_PREV!C167</f>
        <v>0</v>
      </c>
      <c r="D161" s="99">
        <f>+DATA_PREV!D167</f>
        <v>0</v>
      </c>
      <c r="E161" s="99">
        <f>+DATA_PREV!E167</f>
        <v>0</v>
      </c>
      <c r="F161" s="100">
        <f t="shared" si="19"/>
        <v>1</v>
      </c>
      <c r="G161" s="101">
        <f>+DATA_PTES!O159</f>
        <v>971</v>
      </c>
      <c r="H161" s="101">
        <f>+DATA_PTES!P159</f>
        <v>357</v>
      </c>
      <c r="I161" s="101">
        <f>+DATA_PTES!Q159</f>
        <v>1328</v>
      </c>
      <c r="J161" s="100">
        <f t="shared" si="20"/>
        <v>0.73117469879518071</v>
      </c>
      <c r="K161" s="99">
        <f>+DATA_IG!F161</f>
        <v>2023611</v>
      </c>
      <c r="L161" s="99">
        <f>+DATA_IG!U161</f>
        <v>4637371</v>
      </c>
      <c r="M161" s="98">
        <f t="shared" si="21"/>
        <v>0.43637030550283773</v>
      </c>
      <c r="N161" s="100">
        <f t="shared" si="22"/>
        <v>5.5680761393176549E-2</v>
      </c>
      <c r="O161" s="98">
        <f>+DATA_CGR!U163</f>
        <v>1400</v>
      </c>
      <c r="P161" s="100">
        <f t="shared" si="23"/>
        <v>1</v>
      </c>
      <c r="Q161" s="98">
        <f>+DATA_TM!C159</f>
        <v>89.29</v>
      </c>
      <c r="R161" s="100">
        <f t="shared" si="24"/>
        <v>0.89290000000000003</v>
      </c>
      <c r="S161" s="99">
        <f>+DATA_IRPi!F159</f>
        <v>12561599</v>
      </c>
      <c r="T161" s="99">
        <f>+DATA_IRPi!AB159</f>
        <v>12159131</v>
      </c>
      <c r="U161" s="99">
        <f t="shared" si="25"/>
        <v>-402468</v>
      </c>
      <c r="V161" s="100">
        <f t="shared" si="18"/>
        <v>0.99674909839676773</v>
      </c>
      <c r="W161" s="102">
        <f>+DATA_REI!C158</f>
        <v>100</v>
      </c>
      <c r="X161" s="102">
        <f>+DATA_REI!D158</f>
        <v>100</v>
      </c>
      <c r="Y161" s="102">
        <f>+DATA_REI!E158</f>
        <v>100</v>
      </c>
      <c r="Z161" s="102">
        <f>+DATA_REI!F158</f>
        <v>100</v>
      </c>
      <c r="AA161" s="98">
        <v>4</v>
      </c>
      <c r="AB161" s="100">
        <f t="shared" si="26"/>
        <v>1</v>
      </c>
    </row>
    <row r="162" spans="1:28" x14ac:dyDescent="0.2">
      <c r="A162" s="98">
        <v>8204</v>
      </c>
      <c r="B162" s="98" t="s">
        <v>490</v>
      </c>
      <c r="C162" s="99">
        <f>+DATA_PREV!C168</f>
        <v>0</v>
      </c>
      <c r="D162" s="99">
        <f>+DATA_PREV!D168</f>
        <v>0</v>
      </c>
      <c r="E162" s="99">
        <f>+DATA_PREV!E168</f>
        <v>0</v>
      </c>
      <c r="F162" s="100">
        <f t="shared" si="19"/>
        <v>1</v>
      </c>
      <c r="G162" s="101">
        <f>+DATA_PTES!O160</f>
        <v>212</v>
      </c>
      <c r="H162" s="101">
        <f>+DATA_PTES!P160</f>
        <v>0</v>
      </c>
      <c r="I162" s="101">
        <f>+DATA_PTES!Q160</f>
        <v>212</v>
      </c>
      <c r="J162" s="100">
        <f t="shared" si="20"/>
        <v>1</v>
      </c>
      <c r="K162" s="99">
        <f>+DATA_IG!F162</f>
        <v>529042</v>
      </c>
      <c r="L162" s="99">
        <f>+DATA_IG!U162</f>
        <v>2374163</v>
      </c>
      <c r="M162" s="98">
        <f t="shared" si="21"/>
        <v>0.22283305737643119</v>
      </c>
      <c r="N162" s="100">
        <f t="shared" si="22"/>
        <v>2.8433452372502003E-2</v>
      </c>
      <c r="O162" s="98">
        <f>+DATA_CGR!U164</f>
        <v>1400</v>
      </c>
      <c r="P162" s="100">
        <f t="shared" si="23"/>
        <v>1</v>
      </c>
      <c r="Q162" s="98">
        <f>+DATA_TM!C160</f>
        <v>75.55</v>
      </c>
      <c r="R162" s="100">
        <f t="shared" si="24"/>
        <v>0.75549999999999995</v>
      </c>
      <c r="S162" s="99">
        <f>+DATA_IRPi!F160</f>
        <v>4380959</v>
      </c>
      <c r="T162" s="99">
        <f>+DATA_IRPi!AB160</f>
        <v>5465887</v>
      </c>
      <c r="U162" s="99">
        <f t="shared" si="25"/>
        <v>1084928</v>
      </c>
      <c r="V162" s="100">
        <f t="shared" si="18"/>
        <v>1</v>
      </c>
      <c r="W162" s="102">
        <f>+DATA_REI!C159</f>
        <v>100</v>
      </c>
      <c r="X162" s="102">
        <f>+DATA_REI!D159</f>
        <v>100</v>
      </c>
      <c r="Y162" s="102">
        <f>+DATA_REI!E159</f>
        <v>50</v>
      </c>
      <c r="Z162" s="102">
        <f>+DATA_REI!F159</f>
        <v>100</v>
      </c>
      <c r="AA162" s="98">
        <v>4</v>
      </c>
      <c r="AB162" s="100">
        <f t="shared" si="26"/>
        <v>0.875</v>
      </c>
    </row>
    <row r="163" spans="1:28" x14ac:dyDescent="0.2">
      <c r="A163" s="98">
        <v>8205</v>
      </c>
      <c r="B163" s="98" t="s">
        <v>491</v>
      </c>
      <c r="C163" s="99">
        <f>+DATA_PREV!C169</f>
        <v>0</v>
      </c>
      <c r="D163" s="99">
        <f>+DATA_PREV!D169</f>
        <v>0</v>
      </c>
      <c r="E163" s="99">
        <f>+DATA_PREV!E169</f>
        <v>0</v>
      </c>
      <c r="F163" s="100">
        <f t="shared" si="19"/>
        <v>1</v>
      </c>
      <c r="G163" s="101">
        <f>+DATA_PTES!O161</f>
        <v>744</v>
      </c>
      <c r="H163" s="101">
        <f>+DATA_PTES!P161</f>
        <v>211</v>
      </c>
      <c r="I163" s="101">
        <f>+DATA_PTES!Q161</f>
        <v>955</v>
      </c>
      <c r="J163" s="100">
        <f t="shared" si="20"/>
        <v>0.77905759162303667</v>
      </c>
      <c r="K163" s="99">
        <f>+DATA_IG!F163</f>
        <v>1987344</v>
      </c>
      <c r="L163" s="99">
        <f>+DATA_IG!U163</f>
        <v>4095987</v>
      </c>
      <c r="M163" s="98">
        <f t="shared" si="21"/>
        <v>0.48519294616901859</v>
      </c>
      <c r="N163" s="100">
        <f t="shared" si="22"/>
        <v>6.1910520318651227E-2</v>
      </c>
      <c r="O163" s="98">
        <f>+DATA_CGR!U165</f>
        <v>1400</v>
      </c>
      <c r="P163" s="100">
        <f t="shared" si="23"/>
        <v>1</v>
      </c>
      <c r="Q163" s="98">
        <f>+DATA_TM!C161</f>
        <v>70.97</v>
      </c>
      <c r="R163" s="100">
        <f t="shared" si="24"/>
        <v>0.7097</v>
      </c>
      <c r="S163" s="99">
        <f>+DATA_IRPi!F161</f>
        <v>9455897</v>
      </c>
      <c r="T163" s="99">
        <f>+DATA_IRPi!AB161</f>
        <v>10780564</v>
      </c>
      <c r="U163" s="99">
        <f t="shared" si="25"/>
        <v>1324667</v>
      </c>
      <c r="V163" s="100">
        <f t="shared" si="18"/>
        <v>1</v>
      </c>
      <c r="W163" s="102">
        <f>+DATA_REI!C160</f>
        <v>100</v>
      </c>
      <c r="X163" s="102">
        <f>+DATA_REI!D160</f>
        <v>100</v>
      </c>
      <c r="Y163" s="102">
        <f>+DATA_REI!E160</f>
        <v>100</v>
      </c>
      <c r="Z163" s="102">
        <f>+DATA_REI!F160</f>
        <v>0</v>
      </c>
      <c r="AA163" s="98">
        <v>4</v>
      </c>
      <c r="AB163" s="100">
        <f t="shared" si="26"/>
        <v>0.75</v>
      </c>
    </row>
    <row r="164" spans="1:28" x14ac:dyDescent="0.2">
      <c r="A164" s="98">
        <v>8206</v>
      </c>
      <c r="B164" s="98" t="s">
        <v>506</v>
      </c>
      <c r="C164" s="99">
        <f>+DATA_PREV!C170</f>
        <v>0</v>
      </c>
      <c r="D164" s="99">
        <f>+DATA_PREV!D170</f>
        <v>0</v>
      </c>
      <c r="E164" s="99">
        <f>+DATA_PREV!E170</f>
        <v>0</v>
      </c>
      <c r="F164" s="100">
        <f t="shared" si="19"/>
        <v>1</v>
      </c>
      <c r="G164" s="101">
        <f>+DATA_PTES!O162</f>
        <v>522</v>
      </c>
      <c r="H164" s="101">
        <f>+DATA_PTES!P162</f>
        <v>58</v>
      </c>
      <c r="I164" s="101">
        <f>+DATA_PTES!Q162</f>
        <v>580</v>
      </c>
      <c r="J164" s="100">
        <f t="shared" si="20"/>
        <v>0.9</v>
      </c>
      <c r="K164" s="99">
        <f>+DATA_IG!F164</f>
        <v>1244628</v>
      </c>
      <c r="L164" s="99">
        <f>+DATA_IG!U164</f>
        <v>4055892</v>
      </c>
      <c r="M164" s="98">
        <f t="shared" si="21"/>
        <v>0.30686911781674658</v>
      </c>
      <c r="N164" s="100">
        <f t="shared" si="22"/>
        <v>3.9156436431666719E-2</v>
      </c>
      <c r="O164" s="98">
        <f>+DATA_CGR!U166</f>
        <v>1400</v>
      </c>
      <c r="P164" s="100">
        <f t="shared" si="23"/>
        <v>1</v>
      </c>
      <c r="Q164" s="98">
        <f>+DATA_TM!C162</f>
        <v>76.040000000000006</v>
      </c>
      <c r="R164" s="100">
        <f t="shared" si="24"/>
        <v>0.76040000000000008</v>
      </c>
      <c r="S164" s="99">
        <f>+DATA_IRPi!F162</f>
        <v>6455000</v>
      </c>
      <c r="T164" s="99">
        <f>+DATA_IRPi!AB162</f>
        <v>7889001</v>
      </c>
      <c r="U164" s="99">
        <f t="shared" si="25"/>
        <v>1434001</v>
      </c>
      <c r="V164" s="100">
        <f t="shared" si="18"/>
        <v>1</v>
      </c>
      <c r="W164" s="102">
        <f>+DATA_REI!C161</f>
        <v>100</v>
      </c>
      <c r="X164" s="102">
        <f>+DATA_REI!D161</f>
        <v>100</v>
      </c>
      <c r="Y164" s="102">
        <f>+DATA_REI!E161</f>
        <v>100</v>
      </c>
      <c r="Z164" s="102">
        <f>+DATA_REI!F161</f>
        <v>100</v>
      </c>
      <c r="AA164" s="98">
        <v>4</v>
      </c>
      <c r="AB164" s="100">
        <f t="shared" si="26"/>
        <v>1</v>
      </c>
    </row>
    <row r="165" spans="1:28" x14ac:dyDescent="0.2">
      <c r="A165" s="98">
        <v>8207</v>
      </c>
      <c r="B165" s="98" t="s">
        <v>507</v>
      </c>
      <c r="C165" s="99">
        <f>+DATA_PREV!C171</f>
        <v>0</v>
      </c>
      <c r="D165" s="99">
        <f>+DATA_PREV!D171</f>
        <v>0</v>
      </c>
      <c r="E165" s="99">
        <f>+DATA_PREV!E171</f>
        <v>0</v>
      </c>
      <c r="F165" s="100">
        <f t="shared" si="19"/>
        <v>1</v>
      </c>
      <c r="G165" s="101">
        <f>+DATA_PTES!O163</f>
        <v>173</v>
      </c>
      <c r="H165" s="101">
        <f>+DATA_PTES!P163</f>
        <v>77</v>
      </c>
      <c r="I165" s="101">
        <f>+DATA_PTES!Q163</f>
        <v>250</v>
      </c>
      <c r="J165" s="100">
        <f t="shared" si="20"/>
        <v>0.69199999999999995</v>
      </c>
      <c r="K165" s="99">
        <f>+DATA_IG!F165</f>
        <v>489721</v>
      </c>
      <c r="L165" s="99">
        <f>+DATA_IG!U165</f>
        <v>2253804</v>
      </c>
      <c r="M165" s="98">
        <f t="shared" si="21"/>
        <v>0.21728641887227107</v>
      </c>
      <c r="N165" s="100">
        <f t="shared" si="22"/>
        <v>2.7725702438123535E-2</v>
      </c>
      <c r="O165" s="98">
        <f>+DATA_CGR!U167</f>
        <v>1400</v>
      </c>
      <c r="P165" s="100">
        <f t="shared" si="23"/>
        <v>1</v>
      </c>
      <c r="Q165" s="98">
        <f>+DATA_TM!C163</f>
        <v>74.09</v>
      </c>
      <c r="R165" s="100">
        <f t="shared" si="24"/>
        <v>0.7409</v>
      </c>
      <c r="S165" s="99">
        <f>+DATA_IRPi!F163</f>
        <v>5020596</v>
      </c>
      <c r="T165" s="99">
        <f>+DATA_IRPi!AB163</f>
        <v>5878018</v>
      </c>
      <c r="U165" s="99">
        <f t="shared" si="25"/>
        <v>857422</v>
      </c>
      <c r="V165" s="100">
        <f t="shared" si="18"/>
        <v>1</v>
      </c>
      <c r="W165" s="102">
        <f>+DATA_REI!C162</f>
        <v>100</v>
      </c>
      <c r="X165" s="102">
        <f>+DATA_REI!D162</f>
        <v>100</v>
      </c>
      <c r="Y165" s="102">
        <f>+DATA_REI!E162</f>
        <v>83.33</v>
      </c>
      <c r="Z165" s="102">
        <f>+DATA_REI!F162</f>
        <v>100</v>
      </c>
      <c r="AA165" s="98">
        <v>4</v>
      </c>
      <c r="AB165" s="100">
        <f t="shared" si="26"/>
        <v>0.95832499999999998</v>
      </c>
    </row>
    <row r="166" spans="1:28" x14ac:dyDescent="0.2">
      <c r="A166" s="98">
        <v>8301</v>
      </c>
      <c r="B166" s="98" t="s">
        <v>492</v>
      </c>
      <c r="C166" s="99">
        <f>+DATA_PREV!C172</f>
        <v>0</v>
      </c>
      <c r="D166" s="99">
        <f>+DATA_PREV!D172</f>
        <v>0</v>
      </c>
      <c r="E166" s="99">
        <f>+DATA_PREV!E172</f>
        <v>0</v>
      </c>
      <c r="F166" s="100">
        <f t="shared" si="19"/>
        <v>1</v>
      </c>
      <c r="G166" s="101">
        <f>+DATA_PTES!O164</f>
        <v>6123</v>
      </c>
      <c r="H166" s="101">
        <f>+DATA_PTES!P164</f>
        <v>2438</v>
      </c>
      <c r="I166" s="101">
        <f>+DATA_PTES!Q164</f>
        <v>8561</v>
      </c>
      <c r="J166" s="100">
        <f t="shared" si="20"/>
        <v>0.71522018455787872</v>
      </c>
      <c r="K166" s="99">
        <f>+DATA_IG!F166</f>
        <v>19029184</v>
      </c>
      <c r="L166" s="99">
        <f>+DATA_IG!U166</f>
        <v>22785437</v>
      </c>
      <c r="M166" s="98">
        <f t="shared" si="21"/>
        <v>0.83514676501486451</v>
      </c>
      <c r="N166" s="100">
        <f t="shared" si="22"/>
        <v>0.10656455575612846</v>
      </c>
      <c r="O166" s="98">
        <f>+DATA_CGR!U168</f>
        <v>1400</v>
      </c>
      <c r="P166" s="100">
        <f t="shared" si="23"/>
        <v>1</v>
      </c>
      <c r="Q166" s="98">
        <f>+DATA_TM!C164</f>
        <v>81.2</v>
      </c>
      <c r="R166" s="100">
        <f t="shared" si="24"/>
        <v>0.81200000000000006</v>
      </c>
      <c r="S166" s="99">
        <f>+DATA_IRPi!F164</f>
        <v>48127611</v>
      </c>
      <c r="T166" s="99">
        <f>+DATA_IRPi!AB164</f>
        <v>56710065</v>
      </c>
      <c r="U166" s="99">
        <f t="shared" si="25"/>
        <v>8582454</v>
      </c>
      <c r="V166" s="100">
        <f t="shared" si="18"/>
        <v>1</v>
      </c>
      <c r="W166" s="102">
        <f>+DATA_REI!C163</f>
        <v>100</v>
      </c>
      <c r="X166" s="102">
        <f>+DATA_REI!D163</f>
        <v>100</v>
      </c>
      <c r="Y166" s="102">
        <f>+DATA_REI!E163</f>
        <v>100</v>
      </c>
      <c r="Z166" s="102">
        <f>+DATA_REI!F163</f>
        <v>100</v>
      </c>
      <c r="AA166" s="98">
        <v>4</v>
      </c>
      <c r="AB166" s="100">
        <f t="shared" si="26"/>
        <v>1</v>
      </c>
    </row>
    <row r="167" spans="1:28" x14ac:dyDescent="0.2">
      <c r="A167" s="98">
        <v>8302</v>
      </c>
      <c r="B167" s="98" t="s">
        <v>493</v>
      </c>
      <c r="C167" s="99">
        <f>+DATA_PREV!C173</f>
        <v>0</v>
      </c>
      <c r="D167" s="99">
        <f>+DATA_PREV!D173</f>
        <v>0</v>
      </c>
      <c r="E167" s="99">
        <f>+DATA_PREV!E173</f>
        <v>0</v>
      </c>
      <c r="F167" s="100">
        <f t="shared" si="19"/>
        <v>1</v>
      </c>
      <c r="G167" s="101">
        <f>+DATA_PTES!O165</f>
        <v>186</v>
      </c>
      <c r="H167" s="101">
        <f>+DATA_PTES!P165</f>
        <v>22</v>
      </c>
      <c r="I167" s="101">
        <f>+DATA_PTES!Q165</f>
        <v>208</v>
      </c>
      <c r="J167" s="100">
        <f t="shared" si="20"/>
        <v>0.89423076923076927</v>
      </c>
      <c r="K167" s="99">
        <f>+DATA_IG!F167</f>
        <v>1186307</v>
      </c>
      <c r="L167" s="99">
        <f>+DATA_IG!U167</f>
        <v>1851215</v>
      </c>
      <c r="M167" s="98">
        <f t="shared" si="21"/>
        <v>0.64082616011646409</v>
      </c>
      <c r="N167" s="100">
        <f t="shared" si="22"/>
        <v>8.1769286466075425E-2</v>
      </c>
      <c r="O167" s="98">
        <f>+DATA_CGR!U169</f>
        <v>1400</v>
      </c>
      <c r="P167" s="100">
        <f t="shared" si="23"/>
        <v>1</v>
      </c>
      <c r="Q167" s="98">
        <f>+DATA_TM!C165</f>
        <v>69.58</v>
      </c>
      <c r="R167" s="100">
        <f t="shared" si="24"/>
        <v>0.69579999999999997</v>
      </c>
      <c r="S167" s="99">
        <f>+DATA_IRPi!F165</f>
        <v>4734704</v>
      </c>
      <c r="T167" s="99">
        <f>+DATA_IRPi!AB165</f>
        <v>5975596</v>
      </c>
      <c r="U167" s="99">
        <f t="shared" si="25"/>
        <v>1240892</v>
      </c>
      <c r="V167" s="100">
        <f t="shared" si="18"/>
        <v>1</v>
      </c>
      <c r="W167" s="102">
        <f>+DATA_REI!C164</f>
        <v>88.89</v>
      </c>
      <c r="X167" s="102">
        <f>+DATA_REI!D164</f>
        <v>89.68</v>
      </c>
      <c r="Y167" s="102">
        <f>+DATA_REI!E164</f>
        <v>100</v>
      </c>
      <c r="Z167" s="102">
        <f>+DATA_REI!F164</f>
        <v>100</v>
      </c>
      <c r="AA167" s="98">
        <v>4</v>
      </c>
      <c r="AB167" s="100">
        <f t="shared" si="26"/>
        <v>0.94642499999999996</v>
      </c>
    </row>
    <row r="168" spans="1:28" x14ac:dyDescent="0.2">
      <c r="A168" s="98">
        <v>8303</v>
      </c>
      <c r="B168" s="98" t="s">
        <v>494</v>
      </c>
      <c r="C168" s="99">
        <f>+DATA_PREV!C174</f>
        <v>0</v>
      </c>
      <c r="D168" s="99">
        <f>+DATA_PREV!D174</f>
        <v>0</v>
      </c>
      <c r="E168" s="99">
        <f>+DATA_PREV!E174</f>
        <v>0</v>
      </c>
      <c r="F168" s="100">
        <f t="shared" si="19"/>
        <v>1</v>
      </c>
      <c r="G168" s="101">
        <f>+DATA_PTES!O166</f>
        <v>868</v>
      </c>
      <c r="H168" s="101">
        <f>+DATA_PTES!P166</f>
        <v>499</v>
      </c>
      <c r="I168" s="101">
        <f>+DATA_PTES!Q166</f>
        <v>1367</v>
      </c>
      <c r="J168" s="100">
        <f t="shared" si="20"/>
        <v>0.63496708119970735</v>
      </c>
      <c r="K168" s="99">
        <f>+DATA_IG!F168</f>
        <v>3074841</v>
      </c>
      <c r="L168" s="99">
        <f>+DATA_IG!U168</f>
        <v>6004352</v>
      </c>
      <c r="M168" s="98">
        <f t="shared" si="21"/>
        <v>0.51210205530921571</v>
      </c>
      <c r="N168" s="100">
        <f t="shared" si="22"/>
        <v>6.534411712036696E-2</v>
      </c>
      <c r="O168" s="98">
        <f>+DATA_CGR!U170</f>
        <v>1400</v>
      </c>
      <c r="P168" s="100">
        <f t="shared" si="23"/>
        <v>1</v>
      </c>
      <c r="Q168" s="98">
        <f>+DATA_TM!C166</f>
        <v>62.15</v>
      </c>
      <c r="R168" s="100">
        <f t="shared" si="24"/>
        <v>0.62149999999999994</v>
      </c>
      <c r="S168" s="99">
        <f>+DATA_IRPi!F166</f>
        <v>12812798</v>
      </c>
      <c r="T168" s="99">
        <f>+DATA_IRPi!AB166</f>
        <v>14081289</v>
      </c>
      <c r="U168" s="99">
        <f t="shared" si="25"/>
        <v>1268491</v>
      </c>
      <c r="V168" s="100">
        <f t="shared" si="18"/>
        <v>1</v>
      </c>
      <c r="W168" s="102">
        <f>+DATA_REI!C165</f>
        <v>7.41</v>
      </c>
      <c r="X168" s="102">
        <f>+DATA_REI!D165</f>
        <v>23.41</v>
      </c>
      <c r="Y168" s="102">
        <f>+DATA_REI!E165</f>
        <v>100</v>
      </c>
      <c r="Z168" s="102">
        <f>+DATA_REI!F165</f>
        <v>100</v>
      </c>
      <c r="AA168" s="98">
        <v>4</v>
      </c>
      <c r="AB168" s="100">
        <f t="shared" si="26"/>
        <v>0.57704999999999995</v>
      </c>
    </row>
    <row r="169" spans="1:28" x14ac:dyDescent="0.2">
      <c r="A169" s="98">
        <v>8304</v>
      </c>
      <c r="B169" s="98" t="s">
        <v>495</v>
      </c>
      <c r="C169" s="99">
        <f>+DATA_PREV!C175</f>
        <v>0</v>
      </c>
      <c r="D169" s="99">
        <f>+DATA_PREV!D175</f>
        <v>0</v>
      </c>
      <c r="E169" s="99">
        <f>+DATA_PREV!E175</f>
        <v>0</v>
      </c>
      <c r="F169" s="100">
        <f t="shared" si="19"/>
        <v>1</v>
      </c>
      <c r="G169" s="101">
        <f>+DATA_PTES!O167</f>
        <v>724</v>
      </c>
      <c r="H169" s="101">
        <f>+DATA_PTES!P167</f>
        <v>7</v>
      </c>
      <c r="I169" s="101">
        <f>+DATA_PTES!Q167</f>
        <v>731</v>
      </c>
      <c r="J169" s="100">
        <f t="shared" si="20"/>
        <v>0.99042407660738718</v>
      </c>
      <c r="K169" s="99">
        <f>+DATA_IG!F169</f>
        <v>2491050</v>
      </c>
      <c r="L169" s="99">
        <f>+DATA_IG!U169</f>
        <v>3116417</v>
      </c>
      <c r="M169" s="98">
        <f t="shared" si="21"/>
        <v>0.79933141168206956</v>
      </c>
      <c r="N169" s="100">
        <f t="shared" si="22"/>
        <v>0.10199452402393329</v>
      </c>
      <c r="O169" s="98">
        <f>+DATA_CGR!U171</f>
        <v>1400</v>
      </c>
      <c r="P169" s="100">
        <f t="shared" si="23"/>
        <v>1</v>
      </c>
      <c r="Q169" s="98">
        <f>+DATA_TM!C167</f>
        <v>81.739999999999995</v>
      </c>
      <c r="R169" s="100">
        <f t="shared" si="24"/>
        <v>0.8173999999999999</v>
      </c>
      <c r="S169" s="99">
        <f>+DATA_IRPi!F167</f>
        <v>8779382</v>
      </c>
      <c r="T169" s="99">
        <f>+DATA_IRPi!AB167</f>
        <v>9753452</v>
      </c>
      <c r="U169" s="99">
        <f t="shared" si="25"/>
        <v>974070</v>
      </c>
      <c r="V169" s="100">
        <f t="shared" si="18"/>
        <v>1</v>
      </c>
      <c r="W169" s="102">
        <f>+DATA_REI!C166</f>
        <v>100</v>
      </c>
      <c r="X169" s="102">
        <f>+DATA_REI!D166</f>
        <v>100</v>
      </c>
      <c r="Y169" s="102">
        <f>+DATA_REI!E166</f>
        <v>100</v>
      </c>
      <c r="Z169" s="102">
        <f>+DATA_REI!F166</f>
        <v>100</v>
      </c>
      <c r="AA169" s="98">
        <v>4</v>
      </c>
      <c r="AB169" s="100">
        <f t="shared" si="26"/>
        <v>1</v>
      </c>
    </row>
    <row r="170" spans="1:28" x14ac:dyDescent="0.2">
      <c r="A170" s="98">
        <v>8305</v>
      </c>
      <c r="B170" s="98" t="s">
        <v>496</v>
      </c>
      <c r="C170" s="99">
        <f>+DATA_PREV!C176</f>
        <v>0</v>
      </c>
      <c r="D170" s="99">
        <f>+DATA_PREV!D176</f>
        <v>0</v>
      </c>
      <c r="E170" s="99">
        <f>+DATA_PREV!E176</f>
        <v>0</v>
      </c>
      <c r="F170" s="100">
        <f t="shared" si="19"/>
        <v>1</v>
      </c>
      <c r="G170" s="101">
        <f>+DATA_PTES!O168</f>
        <v>841</v>
      </c>
      <c r="H170" s="101">
        <f>+DATA_PTES!P168</f>
        <v>744</v>
      </c>
      <c r="I170" s="101">
        <f>+DATA_PTES!Q168</f>
        <v>1585</v>
      </c>
      <c r="J170" s="100">
        <f t="shared" si="20"/>
        <v>0.53059936908517347</v>
      </c>
      <c r="K170" s="99">
        <f>+DATA_IG!F170</f>
        <v>1997949</v>
      </c>
      <c r="L170" s="99">
        <f>+DATA_IG!U170</f>
        <v>3577417</v>
      </c>
      <c r="M170" s="98">
        <f t="shared" si="21"/>
        <v>0.55848926753576678</v>
      </c>
      <c r="N170" s="100">
        <f t="shared" si="22"/>
        <v>7.1263115876950403E-2</v>
      </c>
      <c r="O170" s="98">
        <f>+DATA_CGR!U172</f>
        <v>1400</v>
      </c>
      <c r="P170" s="100">
        <f t="shared" si="23"/>
        <v>1</v>
      </c>
      <c r="Q170" s="98">
        <f>+DATA_TM!C168</f>
        <v>63.54</v>
      </c>
      <c r="R170" s="100">
        <f t="shared" si="24"/>
        <v>0.63539999999999996</v>
      </c>
      <c r="S170" s="99">
        <f>+DATA_IRPi!F168</f>
        <v>6429553</v>
      </c>
      <c r="T170" s="99">
        <f>+DATA_IRPi!AB168</f>
        <v>8809295</v>
      </c>
      <c r="U170" s="99">
        <f t="shared" si="25"/>
        <v>2379742</v>
      </c>
      <c r="V170" s="100">
        <f t="shared" si="18"/>
        <v>1</v>
      </c>
      <c r="W170" s="102">
        <f>+DATA_REI!C167</f>
        <v>100</v>
      </c>
      <c r="X170" s="102">
        <f>+DATA_REI!D167</f>
        <v>100</v>
      </c>
      <c r="Y170" s="102">
        <f>+DATA_REI!E167</f>
        <v>50</v>
      </c>
      <c r="Z170" s="102">
        <f>+DATA_REI!F167</f>
        <v>100</v>
      </c>
      <c r="AA170" s="98">
        <v>4</v>
      </c>
      <c r="AB170" s="100">
        <f t="shared" si="26"/>
        <v>0.875</v>
      </c>
    </row>
    <row r="171" spans="1:28" x14ac:dyDescent="0.2">
      <c r="A171" s="98">
        <v>8306</v>
      </c>
      <c r="B171" s="98" t="s">
        <v>497</v>
      </c>
      <c r="C171" s="99">
        <f>+DATA_PREV!C177</f>
        <v>0</v>
      </c>
      <c r="D171" s="99">
        <f>+DATA_PREV!D177</f>
        <v>0</v>
      </c>
      <c r="E171" s="99">
        <f>+DATA_PREV!E177</f>
        <v>0</v>
      </c>
      <c r="F171" s="100">
        <f t="shared" si="19"/>
        <v>1</v>
      </c>
      <c r="G171" s="101">
        <f>+DATA_PTES!O169</f>
        <v>758</v>
      </c>
      <c r="H171" s="101">
        <f>+DATA_PTES!P169</f>
        <v>148</v>
      </c>
      <c r="I171" s="101">
        <f>+DATA_PTES!Q169</f>
        <v>906</v>
      </c>
      <c r="J171" s="100">
        <f t="shared" si="20"/>
        <v>0.83664459161147908</v>
      </c>
      <c r="K171" s="99">
        <f>+DATA_IG!F171</f>
        <v>2956990</v>
      </c>
      <c r="L171" s="99">
        <f>+DATA_IG!U171</f>
        <v>3650349</v>
      </c>
      <c r="M171" s="98">
        <f t="shared" si="21"/>
        <v>0.81005679183004142</v>
      </c>
      <c r="N171" s="100">
        <f t="shared" si="22"/>
        <v>0.10336308032884083</v>
      </c>
      <c r="O171" s="98">
        <f>+DATA_CGR!U173</f>
        <v>1400</v>
      </c>
      <c r="P171" s="100">
        <f t="shared" si="23"/>
        <v>1</v>
      </c>
      <c r="Q171" s="98">
        <f>+DATA_TM!C169</f>
        <v>82.48</v>
      </c>
      <c r="R171" s="100">
        <f t="shared" si="24"/>
        <v>0.82480000000000009</v>
      </c>
      <c r="S171" s="99">
        <f>+DATA_IRPi!F169</f>
        <v>8523000</v>
      </c>
      <c r="T171" s="99">
        <f>+DATA_IRPi!AB169</f>
        <v>9412993</v>
      </c>
      <c r="U171" s="99">
        <f t="shared" si="25"/>
        <v>889993</v>
      </c>
      <c r="V171" s="100">
        <f t="shared" si="18"/>
        <v>1</v>
      </c>
      <c r="W171" s="102">
        <f>+DATA_REI!C168</f>
        <v>100</v>
      </c>
      <c r="X171" s="102">
        <f>+DATA_REI!D168</f>
        <v>100</v>
      </c>
      <c r="Y171" s="102">
        <f>+DATA_REI!E168</f>
        <v>100</v>
      </c>
      <c r="Z171" s="102">
        <f>+DATA_REI!F168</f>
        <v>100</v>
      </c>
      <c r="AA171" s="98">
        <v>4</v>
      </c>
      <c r="AB171" s="100">
        <f t="shared" si="26"/>
        <v>1</v>
      </c>
    </row>
    <row r="172" spans="1:28" x14ac:dyDescent="0.2">
      <c r="A172" s="98">
        <v>8307</v>
      </c>
      <c r="B172" s="98" t="s">
        <v>498</v>
      </c>
      <c r="C172" s="99">
        <f>+DATA_PREV!C178</f>
        <v>0</v>
      </c>
      <c r="D172" s="99">
        <f>+DATA_PREV!D178</f>
        <v>0</v>
      </c>
      <c r="E172" s="99">
        <f>+DATA_PREV!E178</f>
        <v>0</v>
      </c>
      <c r="F172" s="100">
        <f t="shared" si="19"/>
        <v>1</v>
      </c>
      <c r="G172" s="101">
        <f>+DATA_PTES!O170</f>
        <v>205</v>
      </c>
      <c r="H172" s="101">
        <f>+DATA_PTES!P170</f>
        <v>67</v>
      </c>
      <c r="I172" s="101">
        <f>+DATA_PTES!Q170</f>
        <v>272</v>
      </c>
      <c r="J172" s="100">
        <f t="shared" si="20"/>
        <v>0.75367647058823528</v>
      </c>
      <c r="K172" s="99">
        <f>+DATA_IG!F172</f>
        <v>1571078</v>
      </c>
      <c r="L172" s="99">
        <f>+DATA_IG!U172</f>
        <v>1986061</v>
      </c>
      <c r="M172" s="98">
        <f t="shared" si="21"/>
        <v>0.79105223857676077</v>
      </c>
      <c r="N172" s="100">
        <f t="shared" si="22"/>
        <v>0.10093810323545115</v>
      </c>
      <c r="O172" s="98">
        <f>+DATA_CGR!U174</f>
        <v>1400</v>
      </c>
      <c r="P172" s="100">
        <f t="shared" si="23"/>
        <v>1</v>
      </c>
      <c r="Q172" s="98">
        <f>+DATA_TM!C170</f>
        <v>60.34</v>
      </c>
      <c r="R172" s="100">
        <f t="shared" si="24"/>
        <v>0.60340000000000005</v>
      </c>
      <c r="S172" s="99">
        <f>+DATA_IRPi!F170</f>
        <v>4060768</v>
      </c>
      <c r="T172" s="99">
        <f>+DATA_IRPi!AB170</f>
        <v>4860367</v>
      </c>
      <c r="U172" s="99">
        <f t="shared" si="25"/>
        <v>799599</v>
      </c>
      <c r="V172" s="100">
        <f t="shared" si="18"/>
        <v>1</v>
      </c>
      <c r="W172" s="102">
        <f>+DATA_REI!C169</f>
        <v>100</v>
      </c>
      <c r="X172" s="102">
        <f>+DATA_REI!D169</f>
        <v>100</v>
      </c>
      <c r="Y172" s="102">
        <f>+DATA_REI!E169</f>
        <v>100</v>
      </c>
      <c r="Z172" s="102">
        <f>+DATA_REI!F169</f>
        <v>100</v>
      </c>
      <c r="AA172" s="98">
        <v>4</v>
      </c>
      <c r="AB172" s="100">
        <f t="shared" si="26"/>
        <v>1</v>
      </c>
    </row>
    <row r="173" spans="1:28" x14ac:dyDescent="0.2">
      <c r="A173" s="98">
        <v>8308</v>
      </c>
      <c r="B173" s="98" t="s">
        <v>499</v>
      </c>
      <c r="C173" s="99">
        <f>+DATA_PREV!C179</f>
        <v>0</v>
      </c>
      <c r="D173" s="99">
        <f>+DATA_PREV!D179</f>
        <v>0</v>
      </c>
      <c r="E173" s="99">
        <f>+DATA_PREV!E179</f>
        <v>0</v>
      </c>
      <c r="F173" s="100">
        <f t="shared" si="19"/>
        <v>1</v>
      </c>
      <c r="G173" s="101">
        <f>+DATA_PTES!O171</f>
        <v>100</v>
      </c>
      <c r="H173" s="101">
        <f>+DATA_PTES!P171</f>
        <v>19</v>
      </c>
      <c r="I173" s="101">
        <f>+DATA_PTES!Q171</f>
        <v>119</v>
      </c>
      <c r="J173" s="100">
        <f t="shared" si="20"/>
        <v>0.84033613445378152</v>
      </c>
      <c r="K173" s="99">
        <f>+DATA_IG!F173</f>
        <v>668346</v>
      </c>
      <c r="L173" s="99">
        <f>+DATA_IG!U173</f>
        <v>1708091</v>
      </c>
      <c r="M173" s="98">
        <f t="shared" si="21"/>
        <v>0.39128243167372229</v>
      </c>
      <c r="N173" s="100">
        <f t="shared" si="22"/>
        <v>4.9927557949345287E-2</v>
      </c>
      <c r="O173" s="98">
        <f>+DATA_CGR!U175</f>
        <v>1400</v>
      </c>
      <c r="P173" s="100">
        <f t="shared" si="23"/>
        <v>1</v>
      </c>
      <c r="Q173" s="98">
        <f>+DATA_TM!C171</f>
        <v>72.98</v>
      </c>
      <c r="R173" s="100">
        <f t="shared" si="24"/>
        <v>0.7298</v>
      </c>
      <c r="S173" s="99">
        <f>+DATA_IRPi!F171</f>
        <v>3080905</v>
      </c>
      <c r="T173" s="99">
        <f>+DATA_IRPi!AB171</f>
        <v>3392596</v>
      </c>
      <c r="U173" s="99">
        <f t="shared" si="25"/>
        <v>311691</v>
      </c>
      <c r="V173" s="100">
        <f t="shared" si="18"/>
        <v>1</v>
      </c>
      <c r="W173" s="102">
        <f>+DATA_REI!C170</f>
        <v>100</v>
      </c>
      <c r="X173" s="102">
        <f>+DATA_REI!D170</f>
        <v>100</v>
      </c>
      <c r="Y173" s="102">
        <f>+DATA_REI!E170</f>
        <v>100</v>
      </c>
      <c r="Z173" s="102">
        <f>+DATA_REI!F170</f>
        <v>100</v>
      </c>
      <c r="AA173" s="98">
        <v>4</v>
      </c>
      <c r="AB173" s="100">
        <f t="shared" si="26"/>
        <v>1</v>
      </c>
    </row>
    <row r="174" spans="1:28" x14ac:dyDescent="0.2">
      <c r="A174" s="98">
        <v>8309</v>
      </c>
      <c r="B174" s="98" t="s">
        <v>500</v>
      </c>
      <c r="C174" s="99">
        <f>+DATA_PREV!C180</f>
        <v>0</v>
      </c>
      <c r="D174" s="99">
        <f>+DATA_PREV!D180</f>
        <v>0</v>
      </c>
      <c r="E174" s="99">
        <f>+DATA_PREV!E180</f>
        <v>0</v>
      </c>
      <c r="F174" s="100">
        <f t="shared" si="19"/>
        <v>1</v>
      </c>
      <c r="G174" s="101">
        <f>+DATA_PTES!O172</f>
        <v>302</v>
      </c>
      <c r="H174" s="101">
        <f>+DATA_PTES!P172</f>
        <v>231</v>
      </c>
      <c r="I174" s="101">
        <f>+DATA_PTES!Q172</f>
        <v>533</v>
      </c>
      <c r="J174" s="100">
        <f t="shared" si="20"/>
        <v>0.56660412757973733</v>
      </c>
      <c r="K174" s="99">
        <f>+DATA_IG!F174</f>
        <v>667620</v>
      </c>
      <c r="L174" s="99">
        <f>+DATA_IG!U174</f>
        <v>2103331</v>
      </c>
      <c r="M174" s="98">
        <f t="shared" si="21"/>
        <v>0.31741081170771507</v>
      </c>
      <c r="N174" s="100">
        <f t="shared" si="22"/>
        <v>4.0501554407892312E-2</v>
      </c>
      <c r="O174" s="98">
        <f>+DATA_CGR!U176</f>
        <v>1400</v>
      </c>
      <c r="P174" s="100">
        <f t="shared" si="23"/>
        <v>1</v>
      </c>
      <c r="Q174" s="98">
        <f>+DATA_TM!C172</f>
        <v>65.930000000000007</v>
      </c>
      <c r="R174" s="100">
        <f t="shared" si="24"/>
        <v>0.65930000000000011</v>
      </c>
      <c r="S174" s="99">
        <f>+DATA_IRPi!F172</f>
        <v>3816283</v>
      </c>
      <c r="T174" s="99">
        <f>+DATA_IRPi!AB172</f>
        <v>4489955</v>
      </c>
      <c r="U174" s="99">
        <f t="shared" si="25"/>
        <v>673672</v>
      </c>
      <c r="V174" s="100">
        <f t="shared" si="18"/>
        <v>1</v>
      </c>
      <c r="W174" s="102">
        <f>+DATA_REI!C171</f>
        <v>100</v>
      </c>
      <c r="X174" s="102">
        <f>+DATA_REI!D171</f>
        <v>100</v>
      </c>
      <c r="Y174" s="102">
        <f>+DATA_REI!E171</f>
        <v>100</v>
      </c>
      <c r="Z174" s="102">
        <f>+DATA_REI!F171</f>
        <v>100</v>
      </c>
      <c r="AA174" s="98">
        <v>4</v>
      </c>
      <c r="AB174" s="100">
        <f t="shared" si="26"/>
        <v>1</v>
      </c>
    </row>
    <row r="175" spans="1:28" x14ac:dyDescent="0.2">
      <c r="A175" s="98">
        <v>8310</v>
      </c>
      <c r="B175" s="98" t="s">
        <v>501</v>
      </c>
      <c r="C175" s="99">
        <f>+DATA_PREV!C181</f>
        <v>0</v>
      </c>
      <c r="D175" s="99">
        <f>+DATA_PREV!D181</f>
        <v>0</v>
      </c>
      <c r="E175" s="99">
        <f>+DATA_PREV!E181</f>
        <v>0</v>
      </c>
      <c r="F175" s="100">
        <f t="shared" si="19"/>
        <v>1</v>
      </c>
      <c r="G175" s="101">
        <f>+DATA_PTES!O173</f>
        <v>90</v>
      </c>
      <c r="H175" s="101">
        <f>+DATA_PTES!P173</f>
        <v>19</v>
      </c>
      <c r="I175" s="101">
        <f>+DATA_PTES!Q173</f>
        <v>109</v>
      </c>
      <c r="J175" s="100">
        <f t="shared" si="20"/>
        <v>0.82568807339449546</v>
      </c>
      <c r="K175" s="99">
        <f>+DATA_IG!F175</f>
        <v>452324</v>
      </c>
      <c r="L175" s="99">
        <f>+DATA_IG!U175</f>
        <v>1498310</v>
      </c>
      <c r="M175" s="98">
        <f t="shared" si="21"/>
        <v>0.30188946212733014</v>
      </c>
      <c r="N175" s="100">
        <f t="shared" si="22"/>
        <v>3.8521033388045162E-2</v>
      </c>
      <c r="O175" s="98">
        <f>+DATA_CGR!U177</f>
        <v>1400</v>
      </c>
      <c r="P175" s="100">
        <f t="shared" si="23"/>
        <v>1</v>
      </c>
      <c r="Q175" s="98">
        <f>+DATA_TM!C173</f>
        <v>80.47</v>
      </c>
      <c r="R175" s="100">
        <f t="shared" si="24"/>
        <v>0.80469999999999997</v>
      </c>
      <c r="S175" s="99">
        <f>+DATA_IRPi!F173</f>
        <v>2932134</v>
      </c>
      <c r="T175" s="99">
        <f>+DATA_IRPi!AB173</f>
        <v>3590552</v>
      </c>
      <c r="U175" s="99">
        <f t="shared" si="25"/>
        <v>658418</v>
      </c>
      <c r="V175" s="100">
        <f t="shared" si="18"/>
        <v>1</v>
      </c>
      <c r="W175" s="102">
        <f>+DATA_REI!C172</f>
        <v>100</v>
      </c>
      <c r="X175" s="102">
        <f>+DATA_REI!D172</f>
        <v>100</v>
      </c>
      <c r="Y175" s="102">
        <f>+DATA_REI!E172</f>
        <v>100</v>
      </c>
      <c r="Z175" s="102">
        <f>+DATA_REI!F172</f>
        <v>100</v>
      </c>
      <c r="AA175" s="98">
        <v>4</v>
      </c>
      <c r="AB175" s="100">
        <f t="shared" si="26"/>
        <v>1</v>
      </c>
    </row>
    <row r="176" spans="1:28" x14ac:dyDescent="0.2">
      <c r="A176" s="98">
        <v>8311</v>
      </c>
      <c r="B176" s="98" t="s">
        <v>502</v>
      </c>
      <c r="C176" s="99">
        <f>+DATA_PREV!C182</f>
        <v>0</v>
      </c>
      <c r="D176" s="99">
        <f>+DATA_PREV!D182</f>
        <v>0</v>
      </c>
      <c r="E176" s="99">
        <f>+DATA_PREV!E182</f>
        <v>0</v>
      </c>
      <c r="F176" s="100">
        <f t="shared" si="19"/>
        <v>1</v>
      </c>
      <c r="G176" s="101">
        <f>+DATA_PTES!O174</f>
        <v>490</v>
      </c>
      <c r="H176" s="101">
        <f>+DATA_PTES!P174</f>
        <v>47</v>
      </c>
      <c r="I176" s="101">
        <f>+DATA_PTES!Q174</f>
        <v>537</v>
      </c>
      <c r="J176" s="100">
        <f t="shared" si="20"/>
        <v>0.91247672253258849</v>
      </c>
      <c r="K176" s="99">
        <f>+DATA_IG!F176</f>
        <v>1378199</v>
      </c>
      <c r="L176" s="99">
        <f>+DATA_IG!U176</f>
        <v>2524959</v>
      </c>
      <c r="M176" s="98">
        <f t="shared" si="21"/>
        <v>0.54583024912483724</v>
      </c>
      <c r="N176" s="100">
        <f t="shared" si="22"/>
        <v>6.9647827726674993E-2</v>
      </c>
      <c r="O176" s="98">
        <f>+DATA_CGR!U178</f>
        <v>1400</v>
      </c>
      <c r="P176" s="100">
        <f t="shared" si="23"/>
        <v>1</v>
      </c>
      <c r="Q176" s="98">
        <f>+DATA_TM!C174</f>
        <v>79.209999999999994</v>
      </c>
      <c r="R176" s="100">
        <f t="shared" si="24"/>
        <v>0.79209999999999992</v>
      </c>
      <c r="S176" s="99">
        <f>+DATA_IRPi!F174</f>
        <v>4763188</v>
      </c>
      <c r="T176" s="99">
        <f>+DATA_IRPi!AB174</f>
        <v>5512803</v>
      </c>
      <c r="U176" s="99">
        <f t="shared" si="25"/>
        <v>749615</v>
      </c>
      <c r="V176" s="100">
        <f t="shared" si="18"/>
        <v>1</v>
      </c>
      <c r="W176" s="102">
        <f>+DATA_REI!C173</f>
        <v>100</v>
      </c>
      <c r="X176" s="102">
        <f>+DATA_REI!D173</f>
        <v>100</v>
      </c>
      <c r="Y176" s="102">
        <f>+DATA_REI!E173</f>
        <v>100</v>
      </c>
      <c r="Z176" s="102">
        <f>+DATA_REI!F173</f>
        <v>100</v>
      </c>
      <c r="AA176" s="98">
        <v>4</v>
      </c>
      <c r="AB176" s="100">
        <f t="shared" si="26"/>
        <v>1</v>
      </c>
    </row>
    <row r="177" spans="1:28" x14ac:dyDescent="0.2">
      <c r="A177" s="98">
        <v>8312</v>
      </c>
      <c r="B177" s="98" t="s">
        <v>503</v>
      </c>
      <c r="C177" s="99">
        <f>+DATA_PREV!C183</f>
        <v>0</v>
      </c>
      <c r="D177" s="99">
        <f>+DATA_PREV!D183</f>
        <v>0</v>
      </c>
      <c r="E177" s="99">
        <f>+DATA_PREV!E183</f>
        <v>0</v>
      </c>
      <c r="F177" s="100">
        <f t="shared" si="19"/>
        <v>1</v>
      </c>
      <c r="G177" s="101">
        <f>+DATA_PTES!O175</f>
        <v>517</v>
      </c>
      <c r="H177" s="101">
        <f>+DATA_PTES!P175</f>
        <v>7</v>
      </c>
      <c r="I177" s="101">
        <f>+DATA_PTES!Q175</f>
        <v>524</v>
      </c>
      <c r="J177" s="100">
        <f t="shared" si="20"/>
        <v>0.98664122137404575</v>
      </c>
      <c r="K177" s="99">
        <f>+DATA_IG!F177</f>
        <v>1715121</v>
      </c>
      <c r="L177" s="99">
        <f>+DATA_IG!U177</f>
        <v>3296883</v>
      </c>
      <c r="M177" s="98">
        <f t="shared" si="21"/>
        <v>0.52022501253456677</v>
      </c>
      <c r="N177" s="100">
        <f t="shared" si="22"/>
        <v>6.6380604794638393E-2</v>
      </c>
      <c r="O177" s="98">
        <f>+DATA_CGR!U179</f>
        <v>1400</v>
      </c>
      <c r="P177" s="100">
        <f t="shared" si="23"/>
        <v>1</v>
      </c>
      <c r="Q177" s="98">
        <f>+DATA_TM!C175</f>
        <v>91.1</v>
      </c>
      <c r="R177" s="100">
        <f t="shared" si="24"/>
        <v>0.91099999999999992</v>
      </c>
      <c r="S177" s="99">
        <f>+DATA_IRPi!F175</f>
        <v>5761640</v>
      </c>
      <c r="T177" s="99">
        <f>+DATA_IRPi!AB175</f>
        <v>6277187</v>
      </c>
      <c r="U177" s="99">
        <f t="shared" si="25"/>
        <v>515547</v>
      </c>
      <c r="V177" s="100">
        <f t="shared" si="18"/>
        <v>1</v>
      </c>
      <c r="W177" s="102">
        <f>+DATA_REI!C174</f>
        <v>100</v>
      </c>
      <c r="X177" s="102">
        <f>+DATA_REI!D174</f>
        <v>100</v>
      </c>
      <c r="Y177" s="102">
        <f>+DATA_REI!E174</f>
        <v>100</v>
      </c>
      <c r="Z177" s="102">
        <f>+DATA_REI!F174</f>
        <v>100</v>
      </c>
      <c r="AA177" s="98">
        <v>4</v>
      </c>
      <c r="AB177" s="100">
        <f t="shared" si="26"/>
        <v>1</v>
      </c>
    </row>
    <row r="178" spans="1:28" x14ac:dyDescent="0.2">
      <c r="A178" s="98">
        <v>8313</v>
      </c>
      <c r="B178" s="98" t="s">
        <v>504</v>
      </c>
      <c r="C178" s="99">
        <f>+DATA_PREV!C184</f>
        <v>0</v>
      </c>
      <c r="D178" s="99">
        <f>+DATA_PREV!D184</f>
        <v>0</v>
      </c>
      <c r="E178" s="99">
        <f>+DATA_PREV!E184</f>
        <v>0</v>
      </c>
      <c r="F178" s="100">
        <f t="shared" si="19"/>
        <v>1</v>
      </c>
      <c r="G178" s="101">
        <f>+DATA_PTES!O176</f>
        <v>485</v>
      </c>
      <c r="H178" s="101">
        <f>+DATA_PTES!P176</f>
        <v>336</v>
      </c>
      <c r="I178" s="101">
        <f>+DATA_PTES!Q176</f>
        <v>821</v>
      </c>
      <c r="J178" s="100">
        <f t="shared" si="20"/>
        <v>0.59074299634591965</v>
      </c>
      <c r="K178" s="99">
        <f>+DATA_IG!F178</f>
        <v>2235964</v>
      </c>
      <c r="L178" s="99">
        <f>+DATA_IG!U178</f>
        <v>3731833</v>
      </c>
      <c r="M178" s="98">
        <f t="shared" si="21"/>
        <v>0.5991597158822487</v>
      </c>
      <c r="N178" s="100">
        <f t="shared" si="22"/>
        <v>7.6452656736116967E-2</v>
      </c>
      <c r="O178" s="98">
        <f>+DATA_CGR!U180</f>
        <v>1400</v>
      </c>
      <c r="P178" s="100">
        <f t="shared" si="23"/>
        <v>1</v>
      </c>
      <c r="Q178" s="98">
        <f>+DATA_TM!C176</f>
        <v>89.47</v>
      </c>
      <c r="R178" s="100">
        <f t="shared" si="24"/>
        <v>0.89469999999999994</v>
      </c>
      <c r="S178" s="99">
        <f>+DATA_IRPi!F176</f>
        <v>9620350</v>
      </c>
      <c r="T178" s="99">
        <f>+DATA_IRPi!AB176</f>
        <v>11242539</v>
      </c>
      <c r="U178" s="99">
        <f t="shared" si="25"/>
        <v>1622189</v>
      </c>
      <c r="V178" s="100">
        <f t="shared" si="18"/>
        <v>1</v>
      </c>
      <c r="W178" s="102">
        <f>+DATA_REI!C175</f>
        <v>100</v>
      </c>
      <c r="X178" s="102">
        <f>+DATA_REI!D175</f>
        <v>100</v>
      </c>
      <c r="Y178" s="102">
        <f>+DATA_REI!E175</f>
        <v>100</v>
      </c>
      <c r="Z178" s="102">
        <f>+DATA_REI!F175</f>
        <v>100</v>
      </c>
      <c r="AA178" s="98">
        <v>4</v>
      </c>
      <c r="AB178" s="100">
        <f t="shared" si="26"/>
        <v>1</v>
      </c>
    </row>
    <row r="179" spans="1:28" x14ac:dyDescent="0.2">
      <c r="A179" s="98">
        <v>8314</v>
      </c>
      <c r="B179" s="98" t="s">
        <v>505</v>
      </c>
      <c r="C179" s="99">
        <f>+DATA_PREV!C185</f>
        <v>0</v>
      </c>
      <c r="D179" s="99">
        <f>+DATA_PREV!D185</f>
        <v>0</v>
      </c>
      <c r="E179" s="99">
        <f>+DATA_PREV!E185</f>
        <v>0</v>
      </c>
      <c r="F179" s="100">
        <f t="shared" si="19"/>
        <v>1</v>
      </c>
      <c r="G179" s="101">
        <f>+DATA_PTES!O177</f>
        <v>68</v>
      </c>
      <c r="H179" s="101">
        <f>+DATA_PTES!P177</f>
        <v>8</v>
      </c>
      <c r="I179" s="101">
        <f>+DATA_PTES!Q177</f>
        <v>76</v>
      </c>
      <c r="J179" s="100">
        <f t="shared" si="20"/>
        <v>0.89473684210526316</v>
      </c>
      <c r="K179" s="99">
        <f>+DATA_IG!F179</f>
        <v>890508</v>
      </c>
      <c r="L179" s="99">
        <f>+DATA_IG!U179</f>
        <v>2726751</v>
      </c>
      <c r="M179" s="98">
        <f t="shared" si="21"/>
        <v>0.32658207515097637</v>
      </c>
      <c r="N179" s="100">
        <f t="shared" si="22"/>
        <v>4.1671805740346637E-2</v>
      </c>
      <c r="O179" s="98">
        <f>+DATA_CGR!U181</f>
        <v>1400</v>
      </c>
      <c r="P179" s="100">
        <f t="shared" si="23"/>
        <v>1</v>
      </c>
      <c r="Q179" s="98">
        <f>+DATA_TM!C177</f>
        <v>78.02</v>
      </c>
      <c r="R179" s="100">
        <f t="shared" si="24"/>
        <v>0.7802</v>
      </c>
      <c r="S179" s="99">
        <f>+DATA_IRPi!F177</f>
        <v>3519176</v>
      </c>
      <c r="T179" s="99">
        <f>+DATA_IRPi!AB177</f>
        <v>4125150</v>
      </c>
      <c r="U179" s="99">
        <f t="shared" si="25"/>
        <v>605974</v>
      </c>
      <c r="V179" s="100">
        <f t="shared" si="18"/>
        <v>1</v>
      </c>
      <c r="W179" s="102">
        <f>+DATA_REI!C176</f>
        <v>100</v>
      </c>
      <c r="X179" s="102">
        <f>+DATA_REI!D176</f>
        <v>100</v>
      </c>
      <c r="Y179" s="102">
        <f>+DATA_REI!E176</f>
        <v>100</v>
      </c>
      <c r="Z179" s="102">
        <f>+DATA_REI!F176</f>
        <v>100</v>
      </c>
      <c r="AA179" s="98">
        <v>4</v>
      </c>
      <c r="AB179" s="100">
        <f t="shared" si="26"/>
        <v>1</v>
      </c>
    </row>
    <row r="180" spans="1:28" x14ac:dyDescent="0.2">
      <c r="A180" s="98">
        <v>9101</v>
      </c>
      <c r="B180" s="98" t="s">
        <v>509</v>
      </c>
      <c r="C180" s="99">
        <f>+DATA_PREV!C186</f>
        <v>0</v>
      </c>
      <c r="D180" s="99">
        <f>+DATA_PREV!D186</f>
        <v>0</v>
      </c>
      <c r="E180" s="99">
        <f>+DATA_PREV!E186</f>
        <v>0</v>
      </c>
      <c r="F180" s="100">
        <f t="shared" si="19"/>
        <v>1</v>
      </c>
      <c r="G180" s="101">
        <f>+DATA_PTES!O178</f>
        <v>7021</v>
      </c>
      <c r="H180" s="101">
        <f>+DATA_PTES!P178</f>
        <v>1953</v>
      </c>
      <c r="I180" s="101">
        <f>+DATA_PTES!Q178</f>
        <v>8974</v>
      </c>
      <c r="J180" s="100">
        <f t="shared" si="20"/>
        <v>0.78237129485179402</v>
      </c>
      <c r="K180" s="99">
        <f>+DATA_IG!F180</f>
        <v>28311687</v>
      </c>
      <c r="L180" s="99">
        <f>+DATA_IG!U180</f>
        <v>26982087</v>
      </c>
      <c r="M180" s="98">
        <f t="shared" si="21"/>
        <v>1.0492771370872831</v>
      </c>
      <c r="N180" s="100">
        <f t="shared" si="22"/>
        <v>0.13388754727054286</v>
      </c>
      <c r="O180" s="98">
        <f>+DATA_CGR!U182</f>
        <v>1400</v>
      </c>
      <c r="P180" s="100">
        <f t="shared" si="23"/>
        <v>1</v>
      </c>
      <c r="Q180" s="98">
        <f>+DATA_TM!C178</f>
        <v>85.31</v>
      </c>
      <c r="R180" s="100">
        <f t="shared" si="24"/>
        <v>0.85309999999999997</v>
      </c>
      <c r="S180" s="99">
        <f>+DATA_IRPi!F178</f>
        <v>69694537</v>
      </c>
      <c r="T180" s="99">
        <f>+DATA_IRPi!AB178</f>
        <v>87103333</v>
      </c>
      <c r="U180" s="99">
        <f t="shared" si="25"/>
        <v>17408796</v>
      </c>
      <c r="V180" s="100">
        <f t="shared" si="18"/>
        <v>1</v>
      </c>
      <c r="W180" s="102">
        <f>+DATA_REI!C177</f>
        <v>100</v>
      </c>
      <c r="X180" s="102">
        <f>+DATA_REI!D177</f>
        <v>100</v>
      </c>
      <c r="Y180" s="102">
        <f>+DATA_REI!E177</f>
        <v>100</v>
      </c>
      <c r="Z180" s="102">
        <f>+DATA_REI!F177</f>
        <v>100</v>
      </c>
      <c r="AA180" s="98">
        <v>4</v>
      </c>
      <c r="AB180" s="100">
        <f t="shared" si="26"/>
        <v>1</v>
      </c>
    </row>
    <row r="181" spans="1:28" x14ac:dyDescent="0.2">
      <c r="A181" s="98">
        <v>9102</v>
      </c>
      <c r="B181" s="98" t="s">
        <v>510</v>
      </c>
      <c r="C181" s="99">
        <f>+DATA_PREV!C187</f>
        <v>0</v>
      </c>
      <c r="D181" s="99">
        <f>+DATA_PREV!D187</f>
        <v>0</v>
      </c>
      <c r="E181" s="99">
        <f>+DATA_PREV!E187</f>
        <v>0</v>
      </c>
      <c r="F181" s="100">
        <f t="shared" si="19"/>
        <v>1</v>
      </c>
      <c r="G181" s="101">
        <f>+DATA_PTES!O179</f>
        <v>1187</v>
      </c>
      <c r="H181" s="101">
        <f>+DATA_PTES!P179</f>
        <v>498</v>
      </c>
      <c r="I181" s="101">
        <f>+DATA_PTES!Q179</f>
        <v>1685</v>
      </c>
      <c r="J181" s="100">
        <f t="shared" si="20"/>
        <v>0.70445103857566771</v>
      </c>
      <c r="K181" s="99">
        <f>+DATA_IG!F181</f>
        <v>1131081</v>
      </c>
      <c r="L181" s="99">
        <f>+DATA_IG!U181</f>
        <v>3644245</v>
      </c>
      <c r="M181" s="98">
        <f t="shared" si="21"/>
        <v>0.31037457690138837</v>
      </c>
      <c r="N181" s="100">
        <f t="shared" si="22"/>
        <v>3.9603732291178889E-2</v>
      </c>
      <c r="O181" s="98">
        <f>+DATA_CGR!U183</f>
        <v>1400</v>
      </c>
      <c r="P181" s="100">
        <f t="shared" si="23"/>
        <v>1</v>
      </c>
      <c r="Q181" s="98">
        <f>+DATA_TM!C179</f>
        <v>72.31</v>
      </c>
      <c r="R181" s="100">
        <f t="shared" si="24"/>
        <v>0.72310000000000008</v>
      </c>
      <c r="S181" s="99">
        <f>+DATA_IRPi!F179</f>
        <v>9222229</v>
      </c>
      <c r="T181" s="99">
        <f>+DATA_IRPi!AB179</f>
        <v>10244782</v>
      </c>
      <c r="U181" s="99">
        <f t="shared" si="25"/>
        <v>1022553</v>
      </c>
      <c r="V181" s="100">
        <f t="shared" si="18"/>
        <v>1</v>
      </c>
      <c r="W181" s="102">
        <f>+DATA_REI!C178</f>
        <v>100</v>
      </c>
      <c r="X181" s="102">
        <f>+DATA_REI!D178</f>
        <v>100</v>
      </c>
      <c r="Y181" s="102">
        <f>+DATA_REI!E178</f>
        <v>100</v>
      </c>
      <c r="Z181" s="102">
        <f>+DATA_REI!F178</f>
        <v>100</v>
      </c>
      <c r="AA181" s="98">
        <v>4</v>
      </c>
      <c r="AB181" s="100">
        <f t="shared" si="26"/>
        <v>1</v>
      </c>
    </row>
    <row r="182" spans="1:28" x14ac:dyDescent="0.2">
      <c r="A182" s="98">
        <v>9103</v>
      </c>
      <c r="B182" s="98" t="s">
        <v>511</v>
      </c>
      <c r="C182" s="99">
        <f>+DATA_PREV!C188</f>
        <v>0</v>
      </c>
      <c r="D182" s="99">
        <f>+DATA_PREV!D188</f>
        <v>0</v>
      </c>
      <c r="E182" s="99">
        <f>+DATA_PREV!E188</f>
        <v>0</v>
      </c>
      <c r="F182" s="100">
        <f t="shared" si="19"/>
        <v>1</v>
      </c>
      <c r="G182" s="101">
        <f>+DATA_PTES!O180</f>
        <v>473</v>
      </c>
      <c r="H182" s="101">
        <f>+DATA_PTES!P180</f>
        <v>107</v>
      </c>
      <c r="I182" s="101">
        <f>+DATA_PTES!Q180</f>
        <v>580</v>
      </c>
      <c r="J182" s="100">
        <f t="shared" si="20"/>
        <v>0.81551724137931036</v>
      </c>
      <c r="K182" s="99">
        <f>+DATA_IG!F182</f>
        <v>1841028</v>
      </c>
      <c r="L182" s="99">
        <f>+DATA_IG!U182</f>
        <v>3228704</v>
      </c>
      <c r="M182" s="98">
        <f t="shared" si="21"/>
        <v>0.57020649771549203</v>
      </c>
      <c r="N182" s="100">
        <f t="shared" si="22"/>
        <v>7.2758232042277937E-2</v>
      </c>
      <c r="O182" s="98">
        <f>+DATA_CGR!U184</f>
        <v>1400</v>
      </c>
      <c r="P182" s="100">
        <f t="shared" si="23"/>
        <v>1</v>
      </c>
      <c r="Q182" s="98">
        <f>+DATA_TM!C180</f>
        <v>63.08</v>
      </c>
      <c r="R182" s="100">
        <f t="shared" si="24"/>
        <v>0.63080000000000003</v>
      </c>
      <c r="S182" s="99">
        <f>+DATA_IRPi!F180</f>
        <v>6524384</v>
      </c>
      <c r="T182" s="99">
        <f>+DATA_IRPi!AB180</f>
        <v>7802114</v>
      </c>
      <c r="U182" s="99">
        <f t="shared" si="25"/>
        <v>1277730</v>
      </c>
      <c r="V182" s="100">
        <f t="shared" si="18"/>
        <v>1</v>
      </c>
      <c r="W182" s="102">
        <f>+DATA_REI!C179</f>
        <v>100</v>
      </c>
      <c r="X182" s="102">
        <f>+DATA_REI!D179</f>
        <v>100</v>
      </c>
      <c r="Y182" s="102">
        <f>+DATA_REI!E179</f>
        <v>100</v>
      </c>
      <c r="Z182" s="102">
        <f>+DATA_REI!F179</f>
        <v>100</v>
      </c>
      <c r="AA182" s="98">
        <v>4</v>
      </c>
      <c r="AB182" s="100">
        <f t="shared" si="26"/>
        <v>1</v>
      </c>
    </row>
    <row r="183" spans="1:28" x14ac:dyDescent="0.2">
      <c r="A183" s="98">
        <v>9104</v>
      </c>
      <c r="B183" s="98" t="s">
        <v>512</v>
      </c>
      <c r="C183" s="99">
        <f>+DATA_PREV!C189</f>
        <v>3608501206</v>
      </c>
      <c r="D183" s="99">
        <f>+DATA_PREV!D189</f>
        <v>0</v>
      </c>
      <c r="E183" s="99">
        <f>+DATA_PREV!E189</f>
        <v>3608501206</v>
      </c>
      <c r="F183" s="100">
        <f t="shared" si="19"/>
        <v>0</v>
      </c>
      <c r="G183" s="101">
        <f>+DATA_PTES!O181</f>
        <v>196</v>
      </c>
      <c r="H183" s="101">
        <f>+DATA_PTES!P181</f>
        <v>75</v>
      </c>
      <c r="I183" s="101">
        <f>+DATA_PTES!Q181</f>
        <v>271</v>
      </c>
      <c r="J183" s="100">
        <f t="shared" si="20"/>
        <v>0.7232472324723247</v>
      </c>
      <c r="K183" s="99">
        <f>+DATA_IG!F183</f>
        <v>443011</v>
      </c>
      <c r="L183" s="99">
        <f>+DATA_IG!U183</f>
        <v>1680975</v>
      </c>
      <c r="M183" s="98">
        <f t="shared" si="21"/>
        <v>0.2635440741236485</v>
      </c>
      <c r="N183" s="100">
        <f t="shared" si="22"/>
        <v>3.3628169751273508E-2</v>
      </c>
      <c r="O183" s="98">
        <f>+DATA_CGR!U185</f>
        <v>1400</v>
      </c>
      <c r="P183" s="100">
        <f t="shared" si="23"/>
        <v>1</v>
      </c>
      <c r="Q183" s="98">
        <f>+DATA_TM!C181</f>
        <v>71.150000000000006</v>
      </c>
      <c r="R183" s="100">
        <f t="shared" si="24"/>
        <v>0.71150000000000002</v>
      </c>
      <c r="S183" s="99">
        <f>+DATA_IRPi!F181</f>
        <v>2992700</v>
      </c>
      <c r="T183" s="99">
        <f>+DATA_IRPi!AB181</f>
        <v>3861213</v>
      </c>
      <c r="U183" s="99">
        <f t="shared" si="25"/>
        <v>868513</v>
      </c>
      <c r="V183" s="100">
        <f t="shared" si="18"/>
        <v>1</v>
      </c>
      <c r="W183" s="102">
        <f>+DATA_REI!C180</f>
        <v>96.3</v>
      </c>
      <c r="X183" s="102">
        <f>+DATA_REI!D180</f>
        <v>90.08</v>
      </c>
      <c r="Y183" s="102">
        <f>+DATA_REI!E180</f>
        <v>91.67</v>
      </c>
      <c r="Z183" s="102">
        <f>+DATA_REI!F180</f>
        <v>100</v>
      </c>
      <c r="AA183" s="98">
        <v>4</v>
      </c>
      <c r="AB183" s="100">
        <f t="shared" si="26"/>
        <v>0.94512499999999999</v>
      </c>
    </row>
    <row r="184" spans="1:28" x14ac:dyDescent="0.2">
      <c r="A184" s="98">
        <v>9105</v>
      </c>
      <c r="B184" s="98" t="s">
        <v>513</v>
      </c>
      <c r="C184" s="99">
        <f>+DATA_PREV!C190</f>
        <v>0</v>
      </c>
      <c r="D184" s="99">
        <f>+DATA_PREV!D190</f>
        <v>0</v>
      </c>
      <c r="E184" s="99">
        <f>+DATA_PREV!E190</f>
        <v>0</v>
      </c>
      <c r="F184" s="100">
        <f t="shared" si="19"/>
        <v>1</v>
      </c>
      <c r="G184" s="101">
        <f>+DATA_PTES!O182</f>
        <v>368</v>
      </c>
      <c r="H184" s="101">
        <f>+DATA_PTES!P182</f>
        <v>235</v>
      </c>
      <c r="I184" s="101">
        <f>+DATA_PTES!Q182</f>
        <v>603</v>
      </c>
      <c r="J184" s="100">
        <f t="shared" si="20"/>
        <v>0.61028192371475953</v>
      </c>
      <c r="K184" s="99">
        <f>+DATA_IG!F184</f>
        <v>1939234</v>
      </c>
      <c r="L184" s="99">
        <f>+DATA_IG!U184</f>
        <v>3352785</v>
      </c>
      <c r="M184" s="98">
        <f t="shared" si="21"/>
        <v>0.57839497611686996</v>
      </c>
      <c r="N184" s="100">
        <f t="shared" si="22"/>
        <v>7.3803080205158578E-2</v>
      </c>
      <c r="O184" s="98">
        <f>+DATA_CGR!U186</f>
        <v>1400</v>
      </c>
      <c r="P184" s="100">
        <f t="shared" si="23"/>
        <v>1</v>
      </c>
      <c r="Q184" s="98">
        <f>+DATA_TM!C182</f>
        <v>67.900000000000006</v>
      </c>
      <c r="R184" s="100">
        <f t="shared" si="24"/>
        <v>0.67900000000000005</v>
      </c>
      <c r="S184" s="99">
        <f>+DATA_IRPi!F182</f>
        <v>8364853</v>
      </c>
      <c r="T184" s="99">
        <f>+DATA_IRPi!AB182</f>
        <v>9274826</v>
      </c>
      <c r="U184" s="99">
        <f t="shared" si="25"/>
        <v>909973</v>
      </c>
      <c r="V184" s="100">
        <f t="shared" si="18"/>
        <v>1</v>
      </c>
      <c r="W184" s="102">
        <f>+DATA_REI!C181</f>
        <v>100</v>
      </c>
      <c r="X184" s="102">
        <f>+DATA_REI!D181</f>
        <v>100</v>
      </c>
      <c r="Y184" s="102">
        <f>+DATA_REI!E181</f>
        <v>100</v>
      </c>
      <c r="Z184" s="102">
        <f>+DATA_REI!F181</f>
        <v>100</v>
      </c>
      <c r="AA184" s="98">
        <v>4</v>
      </c>
      <c r="AB184" s="100">
        <f t="shared" si="26"/>
        <v>1</v>
      </c>
    </row>
    <row r="185" spans="1:28" x14ac:dyDescent="0.2">
      <c r="A185" s="98">
        <v>9106</v>
      </c>
      <c r="B185" s="98" t="s">
        <v>514</v>
      </c>
      <c r="C185" s="99">
        <f>+DATA_PREV!C191</f>
        <v>0</v>
      </c>
      <c r="D185" s="99">
        <f>+DATA_PREV!D191</f>
        <v>0</v>
      </c>
      <c r="E185" s="99">
        <f>+DATA_PREV!E191</f>
        <v>0</v>
      </c>
      <c r="F185" s="100">
        <f t="shared" si="19"/>
        <v>1</v>
      </c>
      <c r="G185" s="101">
        <f>+DATA_PTES!O183</f>
        <v>164</v>
      </c>
      <c r="H185" s="101">
        <f>+DATA_PTES!P183</f>
        <v>80</v>
      </c>
      <c r="I185" s="101">
        <f>+DATA_PTES!Q183</f>
        <v>244</v>
      </c>
      <c r="J185" s="100">
        <f t="shared" si="20"/>
        <v>0.67213114754098358</v>
      </c>
      <c r="K185" s="99">
        <f>+DATA_IG!F185</f>
        <v>722329</v>
      </c>
      <c r="L185" s="99">
        <f>+DATA_IG!U185</f>
        <v>2449530</v>
      </c>
      <c r="M185" s="98">
        <f t="shared" si="21"/>
        <v>0.29488473298959395</v>
      </c>
      <c r="N185" s="100">
        <f t="shared" si="22"/>
        <v>3.7627231388175614E-2</v>
      </c>
      <c r="O185" s="98">
        <f>+DATA_CGR!U187</f>
        <v>1400</v>
      </c>
      <c r="P185" s="100">
        <f t="shared" si="23"/>
        <v>1</v>
      </c>
      <c r="Q185" s="98">
        <f>+DATA_TM!C183</f>
        <v>80.77</v>
      </c>
      <c r="R185" s="100">
        <f t="shared" si="24"/>
        <v>0.80769999999999997</v>
      </c>
      <c r="S185" s="99">
        <f>+DATA_IRPi!F183</f>
        <v>5344985</v>
      </c>
      <c r="T185" s="99">
        <f>+DATA_IRPi!AB183</f>
        <v>5652571</v>
      </c>
      <c r="U185" s="99">
        <f t="shared" si="25"/>
        <v>307586</v>
      </c>
      <c r="V185" s="100">
        <f t="shared" si="18"/>
        <v>1</v>
      </c>
      <c r="W185" s="102">
        <f>+DATA_REI!C182</f>
        <v>100</v>
      </c>
      <c r="X185" s="102">
        <f>+DATA_REI!D182</f>
        <v>100</v>
      </c>
      <c r="Y185" s="102">
        <f>+DATA_REI!E182</f>
        <v>100</v>
      </c>
      <c r="Z185" s="102">
        <f>+DATA_REI!F182</f>
        <v>100</v>
      </c>
      <c r="AA185" s="98">
        <v>4</v>
      </c>
      <c r="AB185" s="100">
        <f t="shared" si="26"/>
        <v>1</v>
      </c>
    </row>
    <row r="186" spans="1:28" x14ac:dyDescent="0.2">
      <c r="A186" s="98">
        <v>9107</v>
      </c>
      <c r="B186" s="98" t="s">
        <v>515</v>
      </c>
      <c r="C186" s="99">
        <f>+DATA_PREV!C192</f>
        <v>0</v>
      </c>
      <c r="D186" s="99">
        <f>+DATA_PREV!D192</f>
        <v>0</v>
      </c>
      <c r="E186" s="99">
        <f>+DATA_PREV!E192</f>
        <v>0</v>
      </c>
      <c r="F186" s="100">
        <f t="shared" si="19"/>
        <v>1</v>
      </c>
      <c r="G186" s="101">
        <f>+DATA_PTES!O184</f>
        <v>866</v>
      </c>
      <c r="H186" s="101">
        <f>+DATA_PTES!P184</f>
        <v>142</v>
      </c>
      <c r="I186" s="101">
        <f>+DATA_PTES!Q184</f>
        <v>1008</v>
      </c>
      <c r="J186" s="100">
        <f t="shared" si="20"/>
        <v>0.85912698412698407</v>
      </c>
      <c r="K186" s="99">
        <f>+DATA_IG!F186</f>
        <v>1129422</v>
      </c>
      <c r="L186" s="99">
        <f>+DATA_IG!U186</f>
        <v>2533812</v>
      </c>
      <c r="M186" s="98">
        <f t="shared" si="21"/>
        <v>0.44574025223655112</v>
      </c>
      <c r="N186" s="100">
        <f t="shared" si="22"/>
        <v>5.68763646727019E-2</v>
      </c>
      <c r="O186" s="98">
        <f>+DATA_CGR!U188</f>
        <v>1400</v>
      </c>
      <c r="P186" s="100">
        <f t="shared" si="23"/>
        <v>1</v>
      </c>
      <c r="Q186" s="98">
        <f>+DATA_TM!C184</f>
        <v>57.81</v>
      </c>
      <c r="R186" s="100">
        <f t="shared" si="24"/>
        <v>0.57810000000000006</v>
      </c>
      <c r="S186" s="99">
        <f>+DATA_IRPi!F184</f>
        <v>5543654</v>
      </c>
      <c r="T186" s="99">
        <f>+DATA_IRPi!AB184</f>
        <v>6535654</v>
      </c>
      <c r="U186" s="99">
        <f t="shared" si="25"/>
        <v>992000</v>
      </c>
      <c r="V186" s="100">
        <f t="shared" si="18"/>
        <v>1</v>
      </c>
      <c r="W186" s="102">
        <f>+DATA_REI!C183</f>
        <v>100</v>
      </c>
      <c r="X186" s="102">
        <f>+DATA_REI!D183</f>
        <v>100</v>
      </c>
      <c r="Y186" s="102">
        <f>+DATA_REI!E183</f>
        <v>100</v>
      </c>
      <c r="Z186" s="102">
        <f>+DATA_REI!F183</f>
        <v>100</v>
      </c>
      <c r="AA186" s="98">
        <v>4</v>
      </c>
      <c r="AB186" s="100">
        <f t="shared" si="26"/>
        <v>1</v>
      </c>
    </row>
    <row r="187" spans="1:28" x14ac:dyDescent="0.2">
      <c r="A187" s="98">
        <v>9108</v>
      </c>
      <c r="B187" s="98" t="s">
        <v>516</v>
      </c>
      <c r="C187" s="99">
        <f>+DATA_PREV!C193</f>
        <v>0</v>
      </c>
      <c r="D187" s="99">
        <f>+DATA_PREV!D193</f>
        <v>0</v>
      </c>
      <c r="E187" s="99">
        <f>+DATA_PREV!E193</f>
        <v>0</v>
      </c>
      <c r="F187" s="100">
        <f t="shared" si="19"/>
        <v>1</v>
      </c>
      <c r="G187" s="101">
        <f>+DATA_PTES!O185</f>
        <v>1932</v>
      </c>
      <c r="H187" s="101">
        <f>+DATA_PTES!P185</f>
        <v>662</v>
      </c>
      <c r="I187" s="101">
        <f>+DATA_PTES!Q185</f>
        <v>2594</v>
      </c>
      <c r="J187" s="100">
        <f t="shared" si="20"/>
        <v>0.7447956823438705</v>
      </c>
      <c r="K187" s="99">
        <f>+DATA_IG!F187</f>
        <v>5853466</v>
      </c>
      <c r="L187" s="99">
        <f>+DATA_IG!U187</f>
        <v>5620298</v>
      </c>
      <c r="M187" s="98">
        <f t="shared" si="21"/>
        <v>1.0414867681393407</v>
      </c>
      <c r="N187" s="100">
        <f t="shared" si="22"/>
        <v>0.13289349779218676</v>
      </c>
      <c r="O187" s="98">
        <f>+DATA_CGR!U189</f>
        <v>1400</v>
      </c>
      <c r="P187" s="100">
        <f t="shared" si="23"/>
        <v>1</v>
      </c>
      <c r="Q187" s="98">
        <f>+DATA_TM!C185</f>
        <v>95.81</v>
      </c>
      <c r="R187" s="100">
        <f t="shared" si="24"/>
        <v>0.95810000000000006</v>
      </c>
      <c r="S187" s="99">
        <f>+DATA_IRPi!F185</f>
        <v>13593817</v>
      </c>
      <c r="T187" s="99">
        <f>+DATA_IRPi!AB185</f>
        <v>13754935</v>
      </c>
      <c r="U187" s="99">
        <f t="shared" si="25"/>
        <v>161118</v>
      </c>
      <c r="V187" s="100">
        <f t="shared" si="18"/>
        <v>1</v>
      </c>
      <c r="W187" s="102">
        <f>+DATA_REI!C184</f>
        <v>100</v>
      </c>
      <c r="X187" s="102">
        <f>+DATA_REI!D184</f>
        <v>100</v>
      </c>
      <c r="Y187" s="102">
        <f>+DATA_REI!E184</f>
        <v>100</v>
      </c>
      <c r="Z187" s="102">
        <f>+DATA_REI!F184</f>
        <v>0</v>
      </c>
      <c r="AA187" s="98">
        <v>4</v>
      </c>
      <c r="AB187" s="100">
        <f t="shared" si="26"/>
        <v>0.75</v>
      </c>
    </row>
    <row r="188" spans="1:28" x14ac:dyDescent="0.2">
      <c r="A188" s="98">
        <v>9109</v>
      </c>
      <c r="B188" s="98" t="s">
        <v>517</v>
      </c>
      <c r="C188" s="99">
        <f>+DATA_PREV!C194</f>
        <v>0</v>
      </c>
      <c r="D188" s="99">
        <f>+DATA_PREV!D194</f>
        <v>0</v>
      </c>
      <c r="E188" s="99">
        <f>+DATA_PREV!E194</f>
        <v>0</v>
      </c>
      <c r="F188" s="100">
        <f t="shared" si="19"/>
        <v>1</v>
      </c>
      <c r="G188" s="101">
        <f>+DATA_PTES!O186</f>
        <v>1304</v>
      </c>
      <c r="H188" s="101">
        <f>+DATA_PTES!P186</f>
        <v>59</v>
      </c>
      <c r="I188" s="101">
        <f>+DATA_PTES!Q186</f>
        <v>1363</v>
      </c>
      <c r="J188" s="100">
        <f t="shared" si="20"/>
        <v>0.95671313279530446</v>
      </c>
      <c r="K188" s="99">
        <f>+DATA_IG!F188</f>
        <v>1814967</v>
      </c>
      <c r="L188" s="99">
        <f>+DATA_IG!U188</f>
        <v>4580275</v>
      </c>
      <c r="M188" s="98">
        <f t="shared" si="21"/>
        <v>0.39625721163030603</v>
      </c>
      <c r="N188" s="100">
        <f t="shared" si="22"/>
        <v>5.0562338850458403E-2</v>
      </c>
      <c r="O188" s="98">
        <f>+DATA_CGR!U190</f>
        <v>1400</v>
      </c>
      <c r="P188" s="100">
        <f t="shared" si="23"/>
        <v>1</v>
      </c>
      <c r="Q188" s="98">
        <f>+DATA_TM!C186</f>
        <v>77.58</v>
      </c>
      <c r="R188" s="100">
        <f t="shared" si="24"/>
        <v>0.77579999999999993</v>
      </c>
      <c r="S188" s="99">
        <f>+DATA_IRPi!F186</f>
        <v>8456988</v>
      </c>
      <c r="T188" s="99">
        <f>+DATA_IRPi!AB186</f>
        <v>8727237</v>
      </c>
      <c r="U188" s="99">
        <f t="shared" si="25"/>
        <v>270249</v>
      </c>
      <c r="V188" s="100">
        <f t="shared" si="18"/>
        <v>1</v>
      </c>
      <c r="W188" s="102">
        <f>+DATA_REI!C185</f>
        <v>100</v>
      </c>
      <c r="X188" s="102">
        <f>+DATA_REI!D185</f>
        <v>100</v>
      </c>
      <c r="Y188" s="102">
        <f>+DATA_REI!E185</f>
        <v>100</v>
      </c>
      <c r="Z188" s="102">
        <f>+DATA_REI!F185</f>
        <v>100</v>
      </c>
      <c r="AA188" s="98">
        <v>4</v>
      </c>
      <c r="AB188" s="100">
        <f t="shared" si="26"/>
        <v>1</v>
      </c>
    </row>
    <row r="189" spans="1:28" x14ac:dyDescent="0.2">
      <c r="A189" s="98">
        <v>9110</v>
      </c>
      <c r="B189" s="98" t="s">
        <v>518</v>
      </c>
      <c r="C189" s="99">
        <f>+DATA_PREV!C195</f>
        <v>0</v>
      </c>
      <c r="D189" s="99">
        <f>+DATA_PREV!D195</f>
        <v>0</v>
      </c>
      <c r="E189" s="99">
        <f>+DATA_PREV!E195</f>
        <v>0</v>
      </c>
      <c r="F189" s="100">
        <f t="shared" si="19"/>
        <v>1</v>
      </c>
      <c r="G189" s="101">
        <f>+DATA_PTES!O187</f>
        <v>168</v>
      </c>
      <c r="H189" s="101">
        <f>+DATA_PTES!P187</f>
        <v>3</v>
      </c>
      <c r="I189" s="101">
        <f>+DATA_PTES!Q187</f>
        <v>171</v>
      </c>
      <c r="J189" s="100">
        <f t="shared" si="20"/>
        <v>0.98245614035087714</v>
      </c>
      <c r="K189" s="99">
        <f>+DATA_IG!F189</f>
        <v>605991</v>
      </c>
      <c r="L189" s="99">
        <f>+DATA_IG!U189</f>
        <v>1857006</v>
      </c>
      <c r="M189" s="98">
        <f t="shared" si="21"/>
        <v>0.32632689393572234</v>
      </c>
      <c r="N189" s="100">
        <f t="shared" si="22"/>
        <v>4.1639244669670186E-2</v>
      </c>
      <c r="O189" s="98">
        <f>+DATA_CGR!U191</f>
        <v>1400</v>
      </c>
      <c r="P189" s="100">
        <f t="shared" si="23"/>
        <v>1</v>
      </c>
      <c r="Q189" s="98">
        <f>+DATA_TM!C187</f>
        <v>83.3</v>
      </c>
      <c r="R189" s="100">
        <f t="shared" si="24"/>
        <v>0.83299999999999996</v>
      </c>
      <c r="S189" s="99">
        <f>+DATA_IRPi!F187</f>
        <v>4480500</v>
      </c>
      <c r="T189" s="99">
        <f>+DATA_IRPi!AB187</f>
        <v>5428369</v>
      </c>
      <c r="U189" s="99">
        <f t="shared" si="25"/>
        <v>947869</v>
      </c>
      <c r="V189" s="100">
        <f t="shared" si="18"/>
        <v>1</v>
      </c>
      <c r="W189" s="102">
        <f>+DATA_REI!C186</f>
        <v>100</v>
      </c>
      <c r="X189" s="102">
        <f>+DATA_REI!D186</f>
        <v>100</v>
      </c>
      <c r="Y189" s="102">
        <f>+DATA_REI!E186</f>
        <v>100</v>
      </c>
      <c r="Z189" s="102">
        <f>+DATA_REI!F186</f>
        <v>100</v>
      </c>
      <c r="AA189" s="98">
        <v>4</v>
      </c>
      <c r="AB189" s="100">
        <f t="shared" si="26"/>
        <v>1</v>
      </c>
    </row>
    <row r="190" spans="1:28" x14ac:dyDescent="0.2">
      <c r="A190" s="98">
        <v>9111</v>
      </c>
      <c r="B190" s="98" t="s">
        <v>519</v>
      </c>
      <c r="C190" s="99">
        <f>+DATA_PREV!C196</f>
        <v>0</v>
      </c>
      <c r="D190" s="99">
        <f>+DATA_PREV!D196</f>
        <v>0</v>
      </c>
      <c r="E190" s="99">
        <f>+DATA_PREV!E196</f>
        <v>0</v>
      </c>
      <c r="F190" s="100">
        <f t="shared" si="19"/>
        <v>1</v>
      </c>
      <c r="G190" s="101">
        <f>+DATA_PTES!O188</f>
        <v>848</v>
      </c>
      <c r="H190" s="101">
        <f>+DATA_PTES!P188</f>
        <v>19</v>
      </c>
      <c r="I190" s="101">
        <f>+DATA_PTES!Q188</f>
        <v>867</v>
      </c>
      <c r="J190" s="100">
        <f t="shared" si="20"/>
        <v>0.97808535178777389</v>
      </c>
      <c r="K190" s="99">
        <f>+DATA_IG!F190</f>
        <v>1779933</v>
      </c>
      <c r="L190" s="99">
        <f>+DATA_IG!U190</f>
        <v>4914506</v>
      </c>
      <c r="M190" s="98">
        <f t="shared" si="21"/>
        <v>0.36217943370096606</v>
      </c>
      <c r="N190" s="100">
        <f t="shared" si="22"/>
        <v>4.6214021383011256E-2</v>
      </c>
      <c r="O190" s="98">
        <f>+DATA_CGR!U192</f>
        <v>1400</v>
      </c>
      <c r="P190" s="100">
        <f t="shared" si="23"/>
        <v>1</v>
      </c>
      <c r="Q190" s="98">
        <f>+DATA_TM!C188</f>
        <v>68.56</v>
      </c>
      <c r="R190" s="100">
        <f t="shared" si="24"/>
        <v>0.68559999999999999</v>
      </c>
      <c r="S190" s="99">
        <f>+DATA_IRPi!F188</f>
        <v>11024000</v>
      </c>
      <c r="T190" s="99">
        <f>+DATA_IRPi!AB188</f>
        <v>11322612</v>
      </c>
      <c r="U190" s="99">
        <f t="shared" si="25"/>
        <v>298612</v>
      </c>
      <c r="V190" s="100">
        <f t="shared" si="18"/>
        <v>1</v>
      </c>
      <c r="W190" s="102">
        <f>+DATA_REI!C187</f>
        <v>100</v>
      </c>
      <c r="X190" s="102">
        <f>+DATA_REI!D187</f>
        <v>100</v>
      </c>
      <c r="Y190" s="102">
        <f>+DATA_REI!E187</f>
        <v>100</v>
      </c>
      <c r="Z190" s="102">
        <f>+DATA_REI!F187</f>
        <v>100</v>
      </c>
      <c r="AA190" s="98">
        <v>4</v>
      </c>
      <c r="AB190" s="100">
        <f t="shared" si="26"/>
        <v>1</v>
      </c>
    </row>
    <row r="191" spans="1:28" x14ac:dyDescent="0.2">
      <c r="A191" s="98">
        <v>9112</v>
      </c>
      <c r="B191" s="98" t="s">
        <v>520</v>
      </c>
      <c r="C191" s="99">
        <f>+DATA_PREV!C197</f>
        <v>0</v>
      </c>
      <c r="D191" s="99">
        <f>+DATA_PREV!D197</f>
        <v>0</v>
      </c>
      <c r="E191" s="99">
        <f>+DATA_PREV!E197</f>
        <v>0</v>
      </c>
      <c r="F191" s="100">
        <f t="shared" si="19"/>
        <v>1</v>
      </c>
      <c r="G191" s="101">
        <f>+DATA_PTES!O189</f>
        <v>1084</v>
      </c>
      <c r="H191" s="101">
        <f>+DATA_PTES!P189</f>
        <v>597</v>
      </c>
      <c r="I191" s="101">
        <f>+DATA_PTES!Q189</f>
        <v>1681</v>
      </c>
      <c r="J191" s="100">
        <f t="shared" si="20"/>
        <v>0.644854253420583</v>
      </c>
      <c r="K191" s="99">
        <f>+DATA_IG!F191</f>
        <v>6447720</v>
      </c>
      <c r="L191" s="99">
        <f>+DATA_IG!U191</f>
        <v>7317191</v>
      </c>
      <c r="M191" s="98">
        <f t="shared" si="21"/>
        <v>0.88117421015796904</v>
      </c>
      <c r="N191" s="100">
        <f t="shared" si="22"/>
        <v>0.11243764830672608</v>
      </c>
      <c r="O191" s="98">
        <f>+DATA_CGR!U193</f>
        <v>1200</v>
      </c>
      <c r="P191" s="100">
        <f t="shared" si="23"/>
        <v>0.8571428571428571</v>
      </c>
      <c r="Q191" s="98">
        <f>+DATA_TM!C189</f>
        <v>98.23</v>
      </c>
      <c r="R191" s="100">
        <f t="shared" si="24"/>
        <v>0.98230000000000006</v>
      </c>
      <c r="S191" s="99">
        <f>+DATA_IRPi!F189</f>
        <v>22286651</v>
      </c>
      <c r="T191" s="99">
        <f>+DATA_IRPi!AB189</f>
        <v>23098041</v>
      </c>
      <c r="U191" s="99">
        <f t="shared" si="25"/>
        <v>811390</v>
      </c>
      <c r="V191" s="100">
        <f t="shared" si="18"/>
        <v>1</v>
      </c>
      <c r="W191" s="102">
        <f>+DATA_REI!C188</f>
        <v>100</v>
      </c>
      <c r="X191" s="102">
        <f>+DATA_REI!D188</f>
        <v>100</v>
      </c>
      <c r="Y191" s="102">
        <f>+DATA_REI!E188</f>
        <v>100</v>
      </c>
      <c r="Z191" s="102">
        <f>+DATA_REI!F188</f>
        <v>100</v>
      </c>
      <c r="AA191" s="98">
        <v>4</v>
      </c>
      <c r="AB191" s="100">
        <f t="shared" si="26"/>
        <v>1</v>
      </c>
    </row>
    <row r="192" spans="1:28" x14ac:dyDescent="0.2">
      <c r="A192" s="98">
        <v>9113</v>
      </c>
      <c r="B192" s="98" t="s">
        <v>521</v>
      </c>
      <c r="C192" s="99">
        <f>+DATA_PREV!C198</f>
        <v>0</v>
      </c>
      <c r="D192" s="99">
        <f>+DATA_PREV!D198</f>
        <v>0</v>
      </c>
      <c r="E192" s="99">
        <f>+DATA_PREV!E198</f>
        <v>0</v>
      </c>
      <c r="F192" s="100">
        <f t="shared" si="19"/>
        <v>1</v>
      </c>
      <c r="G192" s="101">
        <f>+DATA_PTES!O190</f>
        <v>122</v>
      </c>
      <c r="H192" s="101">
        <f>+DATA_PTES!P190</f>
        <v>7</v>
      </c>
      <c r="I192" s="101">
        <f>+DATA_PTES!Q190</f>
        <v>129</v>
      </c>
      <c r="J192" s="100">
        <f t="shared" si="20"/>
        <v>0.94573643410852715</v>
      </c>
      <c r="K192" s="99">
        <f>+DATA_IG!F192</f>
        <v>675638</v>
      </c>
      <c r="L192" s="99">
        <f>+DATA_IG!U192</f>
        <v>2466186</v>
      </c>
      <c r="M192" s="98">
        <f t="shared" si="21"/>
        <v>0.27396068260869211</v>
      </c>
      <c r="N192" s="100">
        <f t="shared" si="22"/>
        <v>3.4957326855383747E-2</v>
      </c>
      <c r="O192" s="98">
        <f>+DATA_CGR!U194</f>
        <v>1400</v>
      </c>
      <c r="P192" s="100">
        <f t="shared" si="23"/>
        <v>1</v>
      </c>
      <c r="Q192" s="98">
        <f>+DATA_TM!C190</f>
        <v>84.08</v>
      </c>
      <c r="R192" s="100">
        <f t="shared" si="24"/>
        <v>0.84079999999999999</v>
      </c>
      <c r="S192" s="99">
        <f>+DATA_IRPi!F190</f>
        <v>4037640</v>
      </c>
      <c r="T192" s="99">
        <f>+DATA_IRPi!AB190</f>
        <v>4304554</v>
      </c>
      <c r="U192" s="99">
        <f t="shared" si="25"/>
        <v>266914</v>
      </c>
      <c r="V192" s="100">
        <f t="shared" si="18"/>
        <v>1</v>
      </c>
      <c r="W192" s="102">
        <f>+DATA_REI!C189</f>
        <v>100</v>
      </c>
      <c r="X192" s="102">
        <f>+DATA_REI!D189</f>
        <v>100</v>
      </c>
      <c r="Y192" s="102">
        <f>+DATA_REI!E189</f>
        <v>100</v>
      </c>
      <c r="Z192" s="102">
        <f>+DATA_REI!F189</f>
        <v>100</v>
      </c>
      <c r="AA192" s="98">
        <v>4</v>
      </c>
      <c r="AB192" s="100">
        <f t="shared" si="26"/>
        <v>1</v>
      </c>
    </row>
    <row r="193" spans="1:28" x14ac:dyDescent="0.2">
      <c r="A193" s="98">
        <v>9114</v>
      </c>
      <c r="B193" s="98" t="s">
        <v>522</v>
      </c>
      <c r="C193" s="99">
        <f>+DATA_PREV!C199</f>
        <v>0</v>
      </c>
      <c r="D193" s="99">
        <f>+DATA_PREV!D199</f>
        <v>0</v>
      </c>
      <c r="E193" s="99">
        <f>+DATA_PREV!E199</f>
        <v>0</v>
      </c>
      <c r="F193" s="100">
        <f t="shared" si="19"/>
        <v>1</v>
      </c>
      <c r="G193" s="101">
        <f>+DATA_PTES!O191</f>
        <v>651</v>
      </c>
      <c r="H193" s="101">
        <f>+DATA_PTES!P191</f>
        <v>107</v>
      </c>
      <c r="I193" s="101">
        <f>+DATA_PTES!Q191</f>
        <v>758</v>
      </c>
      <c r="J193" s="100">
        <f t="shared" si="20"/>
        <v>0.85883905013192607</v>
      </c>
      <c r="K193" s="99">
        <f>+DATA_IG!F193</f>
        <v>1729324</v>
      </c>
      <c r="L193" s="99">
        <f>+DATA_IG!U193</f>
        <v>3549323</v>
      </c>
      <c r="M193" s="98">
        <f t="shared" si="21"/>
        <v>0.48722643726705067</v>
      </c>
      <c r="N193" s="100">
        <f t="shared" si="22"/>
        <v>6.2169993365274324E-2</v>
      </c>
      <c r="O193" s="98">
        <f>+DATA_CGR!U195</f>
        <v>1400</v>
      </c>
      <c r="P193" s="100">
        <f t="shared" si="23"/>
        <v>1</v>
      </c>
      <c r="Q193" s="98">
        <f>+DATA_TM!C191</f>
        <v>86.47</v>
      </c>
      <c r="R193" s="100">
        <f t="shared" si="24"/>
        <v>0.86470000000000002</v>
      </c>
      <c r="S193" s="99">
        <f>+DATA_IRPi!F191</f>
        <v>7915805</v>
      </c>
      <c r="T193" s="99">
        <f>+DATA_IRPi!AB191</f>
        <v>9783409</v>
      </c>
      <c r="U193" s="99">
        <f t="shared" si="25"/>
        <v>1867604</v>
      </c>
      <c r="V193" s="100">
        <f t="shared" si="18"/>
        <v>1</v>
      </c>
      <c r="W193" s="102">
        <f>+DATA_REI!C190</f>
        <v>100</v>
      </c>
      <c r="X193" s="102">
        <f>+DATA_REI!D190</f>
        <v>100</v>
      </c>
      <c r="Y193" s="102">
        <f>+DATA_REI!E190</f>
        <v>100</v>
      </c>
      <c r="Z193" s="102">
        <f>+DATA_REI!F190</f>
        <v>100</v>
      </c>
      <c r="AA193" s="98">
        <v>4</v>
      </c>
      <c r="AB193" s="100">
        <f t="shared" si="26"/>
        <v>1</v>
      </c>
    </row>
    <row r="194" spans="1:28" x14ac:dyDescent="0.2">
      <c r="A194" s="98">
        <v>9115</v>
      </c>
      <c r="B194" s="98" t="s">
        <v>523</v>
      </c>
      <c r="C194" s="99">
        <f>+DATA_PREV!C200</f>
        <v>0</v>
      </c>
      <c r="D194" s="99">
        <f>+DATA_PREV!D200</f>
        <v>0</v>
      </c>
      <c r="E194" s="99">
        <f>+DATA_PREV!E200</f>
        <v>0</v>
      </c>
      <c r="F194" s="100">
        <f t="shared" si="19"/>
        <v>1</v>
      </c>
      <c r="G194" s="101">
        <f>+DATA_PTES!O192</f>
        <v>3135</v>
      </c>
      <c r="H194" s="101">
        <f>+DATA_PTES!P192</f>
        <v>679</v>
      </c>
      <c r="I194" s="101">
        <f>+DATA_PTES!Q192</f>
        <v>3814</v>
      </c>
      <c r="J194" s="100">
        <f t="shared" si="20"/>
        <v>0.8219716832721552</v>
      </c>
      <c r="K194" s="99">
        <f>+DATA_IG!F194</f>
        <v>4455773</v>
      </c>
      <c r="L194" s="99">
        <f>+DATA_IG!U194</f>
        <v>8684340</v>
      </c>
      <c r="M194" s="98">
        <f t="shared" si="21"/>
        <v>0.51308136254453418</v>
      </c>
      <c r="N194" s="100">
        <f t="shared" si="22"/>
        <v>6.5469076522536973E-2</v>
      </c>
      <c r="O194" s="98">
        <f>+DATA_CGR!U196</f>
        <v>1400</v>
      </c>
      <c r="P194" s="100">
        <f t="shared" si="23"/>
        <v>1</v>
      </c>
      <c r="Q194" s="98">
        <f>+DATA_TM!C192</f>
        <v>73.099999999999994</v>
      </c>
      <c r="R194" s="100">
        <f t="shared" si="24"/>
        <v>0.73099999999999998</v>
      </c>
      <c r="S194" s="99">
        <f>+DATA_IRPi!F192</f>
        <v>10316772</v>
      </c>
      <c r="T194" s="99">
        <f>+DATA_IRPi!AB192</f>
        <v>13339376</v>
      </c>
      <c r="U194" s="99">
        <f t="shared" si="25"/>
        <v>3022604</v>
      </c>
      <c r="V194" s="100">
        <f t="shared" si="18"/>
        <v>1</v>
      </c>
      <c r="W194" s="102">
        <f>+DATA_REI!C191</f>
        <v>100</v>
      </c>
      <c r="X194" s="102">
        <f>+DATA_REI!D191</f>
        <v>100</v>
      </c>
      <c r="Y194" s="102">
        <f>+DATA_REI!E191</f>
        <v>100</v>
      </c>
      <c r="Z194" s="102">
        <f>+DATA_REI!F191</f>
        <v>100</v>
      </c>
      <c r="AA194" s="98">
        <v>4</v>
      </c>
      <c r="AB194" s="100">
        <f t="shared" si="26"/>
        <v>1</v>
      </c>
    </row>
    <row r="195" spans="1:28" x14ac:dyDescent="0.2">
      <c r="A195" s="98">
        <v>9116</v>
      </c>
      <c r="B195" s="98" t="s">
        <v>524</v>
      </c>
      <c r="C195" s="99">
        <f>+DATA_PREV!C201</f>
        <v>0</v>
      </c>
      <c r="D195" s="99">
        <f>+DATA_PREV!D201</f>
        <v>0</v>
      </c>
      <c r="E195" s="99">
        <f>+DATA_PREV!E201</f>
        <v>0</v>
      </c>
      <c r="F195" s="100">
        <f t="shared" si="19"/>
        <v>1</v>
      </c>
      <c r="G195" s="101">
        <f>+DATA_PTES!O193</f>
        <v>221</v>
      </c>
      <c r="H195" s="101">
        <f>+DATA_PTES!P193</f>
        <v>16</v>
      </c>
      <c r="I195" s="101">
        <f>+DATA_PTES!Q193</f>
        <v>237</v>
      </c>
      <c r="J195" s="100">
        <f t="shared" si="20"/>
        <v>0.9324894514767933</v>
      </c>
      <c r="K195" s="99">
        <f>+DATA_IG!F195</f>
        <v>549163</v>
      </c>
      <c r="L195" s="99">
        <f>+DATA_IG!U195</f>
        <v>2595370</v>
      </c>
      <c r="M195" s="98">
        <f t="shared" si="21"/>
        <v>0.21159333736615588</v>
      </c>
      <c r="N195" s="100">
        <f t="shared" si="22"/>
        <v>2.6999266406761074E-2</v>
      </c>
      <c r="O195" s="98">
        <f>+DATA_CGR!U197</f>
        <v>1400</v>
      </c>
      <c r="P195" s="100">
        <f t="shared" si="23"/>
        <v>1</v>
      </c>
      <c r="Q195" s="98">
        <f>+DATA_TM!C193</f>
        <v>87.11</v>
      </c>
      <c r="R195" s="100">
        <f t="shared" si="24"/>
        <v>0.87109999999999999</v>
      </c>
      <c r="S195" s="99">
        <f>+DATA_IRPi!F193</f>
        <v>5973370</v>
      </c>
      <c r="T195" s="99">
        <f>+DATA_IRPi!AB193</f>
        <v>6501869</v>
      </c>
      <c r="U195" s="99">
        <f t="shared" si="25"/>
        <v>528499</v>
      </c>
      <c r="V195" s="100">
        <f t="shared" si="18"/>
        <v>1</v>
      </c>
      <c r="W195" s="102">
        <f>+DATA_REI!C192</f>
        <v>100</v>
      </c>
      <c r="X195" s="102">
        <f>+DATA_REI!D192</f>
        <v>100</v>
      </c>
      <c r="Y195" s="102">
        <f>+DATA_REI!E192</f>
        <v>100</v>
      </c>
      <c r="Z195" s="102">
        <f>+DATA_REI!F192</f>
        <v>100</v>
      </c>
      <c r="AA195" s="98">
        <v>4</v>
      </c>
      <c r="AB195" s="100">
        <f t="shared" si="26"/>
        <v>1</v>
      </c>
    </row>
    <row r="196" spans="1:28" x14ac:dyDescent="0.2">
      <c r="A196" s="98">
        <v>9117</v>
      </c>
      <c r="B196" s="98" t="s">
        <v>525</v>
      </c>
      <c r="C196" s="99">
        <f>+DATA_PREV!C202</f>
        <v>0</v>
      </c>
      <c r="D196" s="99">
        <f>+DATA_PREV!D202</f>
        <v>0</v>
      </c>
      <c r="E196" s="99">
        <f>+DATA_PREV!E202</f>
        <v>0</v>
      </c>
      <c r="F196" s="100">
        <f t="shared" si="19"/>
        <v>1</v>
      </c>
      <c r="G196" s="101">
        <f>+DATA_PTES!O194</f>
        <v>468</v>
      </c>
      <c r="H196" s="101">
        <f>+DATA_PTES!P194</f>
        <v>143</v>
      </c>
      <c r="I196" s="101">
        <f>+DATA_PTES!Q194</f>
        <v>611</v>
      </c>
      <c r="J196" s="100">
        <f t="shared" si="20"/>
        <v>0.76595744680851063</v>
      </c>
      <c r="K196" s="99">
        <f>+DATA_IG!F196</f>
        <v>734912</v>
      </c>
      <c r="L196" s="99">
        <f>+DATA_IG!U196</f>
        <v>2434495</v>
      </c>
      <c r="M196" s="98">
        <f t="shared" si="21"/>
        <v>0.30187451607006793</v>
      </c>
      <c r="N196" s="100">
        <f t="shared" si="22"/>
        <v>3.8519126274207005E-2</v>
      </c>
      <c r="O196" s="98">
        <f>+DATA_CGR!U198</f>
        <v>1400</v>
      </c>
      <c r="P196" s="100">
        <f t="shared" si="23"/>
        <v>1</v>
      </c>
      <c r="Q196" s="98">
        <f>+DATA_TM!C194</f>
        <v>76.11</v>
      </c>
      <c r="R196" s="100">
        <f t="shared" si="24"/>
        <v>0.7611</v>
      </c>
      <c r="S196" s="99">
        <f>+DATA_IRPi!F194</f>
        <v>5474011</v>
      </c>
      <c r="T196" s="99">
        <f>+DATA_IRPi!AB194</f>
        <v>6525760</v>
      </c>
      <c r="U196" s="99">
        <f t="shared" si="25"/>
        <v>1051749</v>
      </c>
      <c r="V196" s="100">
        <f t="shared" si="18"/>
        <v>1</v>
      </c>
      <c r="W196" s="102">
        <f>+DATA_REI!C193</f>
        <v>100</v>
      </c>
      <c r="X196" s="102">
        <f>+DATA_REI!D193</f>
        <v>100</v>
      </c>
      <c r="Y196" s="102">
        <f>+DATA_REI!E193</f>
        <v>100</v>
      </c>
      <c r="Z196" s="102">
        <f>+DATA_REI!F193</f>
        <v>0</v>
      </c>
      <c r="AA196" s="98">
        <v>4</v>
      </c>
      <c r="AB196" s="100">
        <f t="shared" si="26"/>
        <v>0.75</v>
      </c>
    </row>
    <row r="197" spans="1:28" x14ac:dyDescent="0.2">
      <c r="A197" s="98">
        <v>9118</v>
      </c>
      <c r="B197" s="98" t="s">
        <v>526</v>
      </c>
      <c r="C197" s="99">
        <f>+DATA_PREV!C203</f>
        <v>0</v>
      </c>
      <c r="D197" s="99">
        <f>+DATA_PREV!D203</f>
        <v>0</v>
      </c>
      <c r="E197" s="99">
        <f>+DATA_PREV!E203</f>
        <v>0</v>
      </c>
      <c r="F197" s="100">
        <f t="shared" si="19"/>
        <v>1</v>
      </c>
      <c r="G197" s="101">
        <f>+DATA_PTES!O195</f>
        <v>192</v>
      </c>
      <c r="H197" s="101">
        <f>+DATA_PTES!P195</f>
        <v>46</v>
      </c>
      <c r="I197" s="101">
        <f>+DATA_PTES!Q195</f>
        <v>238</v>
      </c>
      <c r="J197" s="100">
        <f t="shared" si="20"/>
        <v>0.80672268907563027</v>
      </c>
      <c r="K197" s="99">
        <f>+DATA_IG!F197</f>
        <v>543894</v>
      </c>
      <c r="L197" s="99">
        <f>+DATA_IG!U197</f>
        <v>2268699</v>
      </c>
      <c r="M197" s="98">
        <f t="shared" si="21"/>
        <v>0.23973828172005188</v>
      </c>
      <c r="N197" s="100">
        <f t="shared" si="22"/>
        <v>3.0590555528021694E-2</v>
      </c>
      <c r="O197" s="98">
        <f>+DATA_CGR!U199</f>
        <v>1400</v>
      </c>
      <c r="P197" s="100">
        <f t="shared" si="23"/>
        <v>1</v>
      </c>
      <c r="Q197" s="98">
        <f>+DATA_TM!C195</f>
        <v>66.290000000000006</v>
      </c>
      <c r="R197" s="100">
        <f t="shared" si="24"/>
        <v>0.66290000000000004</v>
      </c>
      <c r="S197" s="99">
        <f>+DATA_IRPi!F195</f>
        <v>4651801</v>
      </c>
      <c r="T197" s="99">
        <f>+DATA_IRPi!AB195</f>
        <v>5675840</v>
      </c>
      <c r="U197" s="99">
        <f t="shared" si="25"/>
        <v>1024039</v>
      </c>
      <c r="V197" s="100">
        <f t="shared" si="18"/>
        <v>1</v>
      </c>
      <c r="W197" s="102">
        <f>+DATA_REI!C194</f>
        <v>85.19</v>
      </c>
      <c r="X197" s="102">
        <f>+DATA_REI!D194</f>
        <v>82.94</v>
      </c>
      <c r="Y197" s="102">
        <f>+DATA_REI!E194</f>
        <v>100</v>
      </c>
      <c r="Z197" s="102">
        <f>+DATA_REI!F194</f>
        <v>100</v>
      </c>
      <c r="AA197" s="98">
        <v>4</v>
      </c>
      <c r="AB197" s="100">
        <f t="shared" si="26"/>
        <v>0.92032499999999995</v>
      </c>
    </row>
    <row r="198" spans="1:28" x14ac:dyDescent="0.2">
      <c r="A198" s="98">
        <v>9119</v>
      </c>
      <c r="B198" s="98" t="s">
        <v>527</v>
      </c>
      <c r="C198" s="99">
        <f>+DATA_PREV!C204</f>
        <v>0</v>
      </c>
      <c r="D198" s="99">
        <f>+DATA_PREV!D204</f>
        <v>0</v>
      </c>
      <c r="E198" s="99">
        <f>+DATA_PREV!E204</f>
        <v>0</v>
      </c>
      <c r="F198" s="100">
        <f t="shared" si="19"/>
        <v>1</v>
      </c>
      <c r="G198" s="101">
        <f>+DATA_PTES!O196</f>
        <v>526</v>
      </c>
      <c r="H198" s="101">
        <f>+DATA_PTES!P196</f>
        <v>202</v>
      </c>
      <c r="I198" s="101">
        <f>+DATA_PTES!Q196</f>
        <v>728</v>
      </c>
      <c r="J198" s="100">
        <f t="shared" si="20"/>
        <v>0.72252747252747251</v>
      </c>
      <c r="K198" s="99">
        <f>+DATA_IG!F198</f>
        <v>2736798</v>
      </c>
      <c r="L198" s="99">
        <f>+DATA_IG!U198</f>
        <v>4304165</v>
      </c>
      <c r="M198" s="98">
        <f t="shared" si="21"/>
        <v>0.63584876509148691</v>
      </c>
      <c r="N198" s="100">
        <f t="shared" si="22"/>
        <v>8.1134171882772194E-2</v>
      </c>
      <c r="O198" s="98">
        <f>+DATA_CGR!U200</f>
        <v>1400</v>
      </c>
      <c r="P198" s="100">
        <f t="shared" si="23"/>
        <v>1</v>
      </c>
      <c r="Q198" s="98">
        <f>+DATA_TM!C196</f>
        <v>81.22</v>
      </c>
      <c r="R198" s="100">
        <f t="shared" si="24"/>
        <v>0.81220000000000003</v>
      </c>
      <c r="S198" s="99">
        <f>+DATA_IRPi!F196</f>
        <v>9770473</v>
      </c>
      <c r="T198" s="99">
        <f>+DATA_IRPi!AB196</f>
        <v>10874184</v>
      </c>
      <c r="U198" s="99">
        <f t="shared" si="25"/>
        <v>1103711</v>
      </c>
      <c r="V198" s="100">
        <f t="shared" ref="V198:V261" si="27">IF(U198&gt;0,1,IF(U198&lt;0,1-(U198/$U$2),0))</f>
        <v>1</v>
      </c>
      <c r="W198" s="102">
        <f>+DATA_REI!C195</f>
        <v>100</v>
      </c>
      <c r="X198" s="102">
        <f>+DATA_REI!D195</f>
        <v>100</v>
      </c>
      <c r="Y198" s="102">
        <f>+DATA_REI!E195</f>
        <v>100</v>
      </c>
      <c r="Z198" s="102">
        <f>+DATA_REI!F195</f>
        <v>0</v>
      </c>
      <c r="AA198" s="98">
        <v>4</v>
      </c>
      <c r="AB198" s="100">
        <f t="shared" si="26"/>
        <v>0.75</v>
      </c>
    </row>
    <row r="199" spans="1:28" x14ac:dyDescent="0.2">
      <c r="A199" s="98">
        <v>9120</v>
      </c>
      <c r="B199" s="98" t="s">
        <v>528</v>
      </c>
      <c r="C199" s="99">
        <f>+DATA_PREV!C205</f>
        <v>0</v>
      </c>
      <c r="D199" s="99">
        <f>+DATA_PREV!D205</f>
        <v>0</v>
      </c>
      <c r="E199" s="99">
        <f>+DATA_PREV!E205</f>
        <v>0</v>
      </c>
      <c r="F199" s="100">
        <f t="shared" ref="F199:F262" si="28">IF(E199&gt;0,0,1)</f>
        <v>1</v>
      </c>
      <c r="G199" s="101">
        <f>+DATA_PTES!O197</f>
        <v>1859</v>
      </c>
      <c r="H199" s="101">
        <f>+DATA_PTES!P197</f>
        <v>1077</v>
      </c>
      <c r="I199" s="101">
        <f>+DATA_PTES!Q197</f>
        <v>2936</v>
      </c>
      <c r="J199" s="100">
        <f t="shared" ref="J199:J262" si="29">IFERROR(G199/I199,0)</f>
        <v>0.63317438692098094</v>
      </c>
      <c r="K199" s="99">
        <f>+DATA_IG!F199</f>
        <v>7061951</v>
      </c>
      <c r="L199" s="99">
        <f>+DATA_IG!U199</f>
        <v>8741759</v>
      </c>
      <c r="M199" s="98">
        <f t="shared" ref="M199:M262" si="30">IFERROR(K199/L199,0)</f>
        <v>0.80784096198488198</v>
      </c>
      <c r="N199" s="100">
        <f t="shared" ref="N199:N262" si="31">M199/$M$2</f>
        <v>0.10308034089551932</v>
      </c>
      <c r="O199" s="98">
        <f>+DATA_CGR!U201</f>
        <v>1400</v>
      </c>
      <c r="P199" s="100">
        <f t="shared" ref="P199:P262" si="32">O199/1400</f>
        <v>1</v>
      </c>
      <c r="Q199" s="98">
        <f>+DATA_TM!C197</f>
        <v>99.53</v>
      </c>
      <c r="R199" s="100">
        <f t="shared" ref="R199:R262" si="33">+Q199/100</f>
        <v>0.99529999999999996</v>
      </c>
      <c r="S199" s="99">
        <f>+DATA_IRPi!F197</f>
        <v>19697344</v>
      </c>
      <c r="T199" s="99">
        <f>+DATA_IRPi!AB197</f>
        <v>19277761</v>
      </c>
      <c r="U199" s="99">
        <f t="shared" ref="U199:U262" si="34">T199-S199</f>
        <v>-419583</v>
      </c>
      <c r="V199" s="100">
        <f t="shared" si="27"/>
        <v>0.99661085341595113</v>
      </c>
      <c r="W199" s="102">
        <f>+DATA_REI!C196</f>
        <v>100</v>
      </c>
      <c r="X199" s="102">
        <f>+DATA_REI!D196</f>
        <v>100</v>
      </c>
      <c r="Y199" s="102">
        <f>+DATA_REI!E196</f>
        <v>100</v>
      </c>
      <c r="Z199" s="102">
        <f>+DATA_REI!F196</f>
        <v>100</v>
      </c>
      <c r="AA199" s="98">
        <v>4</v>
      </c>
      <c r="AB199" s="100">
        <f t="shared" ref="AB199:AB262" si="35">((SUM(W199:Z199)/100)/AA199)</f>
        <v>1</v>
      </c>
    </row>
    <row r="200" spans="1:28" x14ac:dyDescent="0.2">
      <c r="A200" s="98">
        <v>9121</v>
      </c>
      <c r="B200" s="98" t="s">
        <v>529</v>
      </c>
      <c r="C200" s="99">
        <f>+DATA_PREV!C206</f>
        <v>0</v>
      </c>
      <c r="D200" s="99">
        <f>+DATA_PREV!D206</f>
        <v>0</v>
      </c>
      <c r="E200" s="99">
        <f>+DATA_PREV!E206</f>
        <v>0</v>
      </c>
      <c r="F200" s="100">
        <f t="shared" si="28"/>
        <v>1</v>
      </c>
      <c r="G200" s="101">
        <f>+DATA_PTES!O198</f>
        <v>192</v>
      </c>
      <c r="H200" s="101">
        <f>+DATA_PTES!P198</f>
        <v>27</v>
      </c>
      <c r="I200" s="101">
        <f>+DATA_PTES!Q198</f>
        <v>219</v>
      </c>
      <c r="J200" s="100">
        <f t="shared" si="29"/>
        <v>0.87671232876712324</v>
      </c>
      <c r="K200" s="99">
        <f>+DATA_IG!F200</f>
        <v>1215072</v>
      </c>
      <c r="L200" s="99">
        <f>+DATA_IG!U200</f>
        <v>1579070</v>
      </c>
      <c r="M200" s="98">
        <f t="shared" si="30"/>
        <v>0.76948583660002412</v>
      </c>
      <c r="N200" s="100">
        <f t="shared" si="31"/>
        <v>9.8186234770908709E-2</v>
      </c>
      <c r="O200" s="98">
        <f>+DATA_CGR!U202</f>
        <v>1400</v>
      </c>
      <c r="P200" s="100">
        <f t="shared" si="32"/>
        <v>1</v>
      </c>
      <c r="Q200" s="98">
        <f>+DATA_TM!C198</f>
        <v>92.52</v>
      </c>
      <c r="R200" s="100">
        <f t="shared" si="33"/>
        <v>0.92519999999999991</v>
      </c>
      <c r="S200" s="99">
        <f>+DATA_IRPi!F198</f>
        <v>5882798</v>
      </c>
      <c r="T200" s="99">
        <f>+DATA_IRPi!AB198</f>
        <v>5965468</v>
      </c>
      <c r="U200" s="99">
        <f t="shared" si="34"/>
        <v>82670</v>
      </c>
      <c r="V200" s="100">
        <f t="shared" si="27"/>
        <v>1</v>
      </c>
      <c r="W200" s="102">
        <f>+DATA_REI!C197</f>
        <v>100</v>
      </c>
      <c r="X200" s="102">
        <f>+DATA_REI!D197</f>
        <v>100</v>
      </c>
      <c r="Y200" s="102">
        <f>+DATA_REI!E197</f>
        <v>100</v>
      </c>
      <c r="Z200" s="102">
        <f>+DATA_REI!F197</f>
        <v>100</v>
      </c>
      <c r="AA200" s="98">
        <v>4</v>
      </c>
      <c r="AB200" s="100">
        <f t="shared" si="35"/>
        <v>1</v>
      </c>
    </row>
    <row r="201" spans="1:28" x14ac:dyDescent="0.2">
      <c r="A201" s="98">
        <v>9201</v>
      </c>
      <c r="B201" s="98" t="s">
        <v>530</v>
      </c>
      <c r="C201" s="99">
        <f>+DATA_PREV!C207</f>
        <v>0</v>
      </c>
      <c r="D201" s="99">
        <f>+DATA_PREV!D207</f>
        <v>0</v>
      </c>
      <c r="E201" s="99">
        <f>+DATA_PREV!E207</f>
        <v>0</v>
      </c>
      <c r="F201" s="100">
        <f t="shared" si="28"/>
        <v>1</v>
      </c>
      <c r="G201" s="101">
        <f>+DATA_PTES!O199</f>
        <v>1240</v>
      </c>
      <c r="H201" s="101">
        <f>+DATA_PTES!P199</f>
        <v>778</v>
      </c>
      <c r="I201" s="101">
        <f>+DATA_PTES!Q199</f>
        <v>2018</v>
      </c>
      <c r="J201" s="100">
        <f t="shared" si="29"/>
        <v>0.61446977205153619</v>
      </c>
      <c r="K201" s="99">
        <f>+DATA_IG!F201</f>
        <v>3954719</v>
      </c>
      <c r="L201" s="99">
        <f>+DATA_IG!U201</f>
        <v>6964164</v>
      </c>
      <c r="M201" s="98">
        <f t="shared" si="30"/>
        <v>0.56786701174756937</v>
      </c>
      <c r="N201" s="100">
        <f t="shared" si="31"/>
        <v>7.2459714113079068E-2</v>
      </c>
      <c r="O201" s="98">
        <f>+DATA_CGR!U203</f>
        <v>1400</v>
      </c>
      <c r="P201" s="100">
        <f t="shared" si="32"/>
        <v>1</v>
      </c>
      <c r="Q201" s="98">
        <f>+DATA_TM!C199</f>
        <v>99.8</v>
      </c>
      <c r="R201" s="100">
        <f t="shared" si="33"/>
        <v>0.998</v>
      </c>
      <c r="S201" s="99">
        <f>+DATA_IRPi!F199</f>
        <v>13161124</v>
      </c>
      <c r="T201" s="99">
        <f>+DATA_IRPi!AB199</f>
        <v>17900806</v>
      </c>
      <c r="U201" s="99">
        <f t="shared" si="34"/>
        <v>4739682</v>
      </c>
      <c r="V201" s="100">
        <f t="shared" si="27"/>
        <v>1</v>
      </c>
      <c r="W201" s="102">
        <f>+DATA_REI!C198</f>
        <v>100</v>
      </c>
      <c r="X201" s="102">
        <f>+DATA_REI!D198</f>
        <v>100</v>
      </c>
      <c r="Y201" s="102">
        <f>+DATA_REI!E198</f>
        <v>100</v>
      </c>
      <c r="Z201" s="102">
        <f>+DATA_REI!F198</f>
        <v>100</v>
      </c>
      <c r="AA201" s="98">
        <v>4</v>
      </c>
      <c r="AB201" s="100">
        <f t="shared" si="35"/>
        <v>1</v>
      </c>
    </row>
    <row r="202" spans="1:28" x14ac:dyDescent="0.2">
      <c r="A202" s="98">
        <v>9202</v>
      </c>
      <c r="B202" s="98" t="s">
        <v>531</v>
      </c>
      <c r="C202" s="99">
        <f>+DATA_PREV!C208</f>
        <v>0</v>
      </c>
      <c r="D202" s="99">
        <f>+DATA_PREV!D208</f>
        <v>0</v>
      </c>
      <c r="E202" s="99">
        <f>+DATA_PREV!E208</f>
        <v>0</v>
      </c>
      <c r="F202" s="100">
        <f t="shared" si="28"/>
        <v>1</v>
      </c>
      <c r="G202" s="101">
        <f>+DATA_PTES!O200</f>
        <v>736</v>
      </c>
      <c r="H202" s="101">
        <f>+DATA_PTES!P200</f>
        <v>1</v>
      </c>
      <c r="I202" s="101">
        <f>+DATA_PTES!Q200</f>
        <v>737</v>
      </c>
      <c r="J202" s="100">
        <f t="shared" si="29"/>
        <v>0.99864314789687925</v>
      </c>
      <c r="K202" s="99">
        <f>+DATA_IG!F202</f>
        <v>2562078</v>
      </c>
      <c r="L202" s="99">
        <f>+DATA_IG!U202</f>
        <v>2984873</v>
      </c>
      <c r="M202" s="98">
        <f t="shared" si="30"/>
        <v>0.85835410752819297</v>
      </c>
      <c r="N202" s="100">
        <f t="shared" si="31"/>
        <v>0.10952580789624677</v>
      </c>
      <c r="O202" s="98">
        <f>+DATA_CGR!U204</f>
        <v>1400</v>
      </c>
      <c r="P202" s="100">
        <f t="shared" si="32"/>
        <v>1</v>
      </c>
      <c r="Q202" s="98">
        <f>+DATA_TM!C200</f>
        <v>73.430000000000007</v>
      </c>
      <c r="R202" s="100">
        <f t="shared" si="33"/>
        <v>0.73430000000000006</v>
      </c>
      <c r="S202" s="99">
        <f>+DATA_IRPi!F200</f>
        <v>8564408</v>
      </c>
      <c r="T202" s="99">
        <f>+DATA_IRPi!AB200</f>
        <v>9089501</v>
      </c>
      <c r="U202" s="99">
        <f t="shared" si="34"/>
        <v>525093</v>
      </c>
      <c r="V202" s="100">
        <f t="shared" si="27"/>
        <v>1</v>
      </c>
      <c r="W202" s="102">
        <f>+DATA_REI!C199</f>
        <v>100</v>
      </c>
      <c r="X202" s="102">
        <f>+DATA_REI!D199</f>
        <v>100</v>
      </c>
      <c r="Y202" s="102">
        <f>+DATA_REI!E199</f>
        <v>100</v>
      </c>
      <c r="Z202" s="102">
        <f>+DATA_REI!F199</f>
        <v>100</v>
      </c>
      <c r="AA202" s="98">
        <v>4</v>
      </c>
      <c r="AB202" s="100">
        <f t="shared" si="35"/>
        <v>1</v>
      </c>
    </row>
    <row r="203" spans="1:28" x14ac:dyDescent="0.2">
      <c r="A203" s="98">
        <v>9203</v>
      </c>
      <c r="B203" s="98" t="s">
        <v>532</v>
      </c>
      <c r="C203" s="99">
        <f>+DATA_PREV!C209</f>
        <v>0</v>
      </c>
      <c r="D203" s="99">
        <f>+DATA_PREV!D209</f>
        <v>0</v>
      </c>
      <c r="E203" s="99">
        <f>+DATA_PREV!E209</f>
        <v>0</v>
      </c>
      <c r="F203" s="100">
        <f t="shared" si="28"/>
        <v>1</v>
      </c>
      <c r="G203" s="101">
        <f>+DATA_PTES!O201</f>
        <v>724</v>
      </c>
      <c r="H203" s="101">
        <f>+DATA_PTES!P201</f>
        <v>86</v>
      </c>
      <c r="I203" s="101">
        <f>+DATA_PTES!Q201</f>
        <v>810</v>
      </c>
      <c r="J203" s="100">
        <f t="shared" si="29"/>
        <v>0.89382716049382716</v>
      </c>
      <c r="K203" s="99">
        <f>+DATA_IG!F203</f>
        <v>1411263</v>
      </c>
      <c r="L203" s="99">
        <f>+DATA_IG!U203</f>
        <v>2975795</v>
      </c>
      <c r="M203" s="98">
        <f t="shared" si="30"/>
        <v>0.47424738599265071</v>
      </c>
      <c r="N203" s="100">
        <f t="shared" si="31"/>
        <v>6.0513869087324416E-2</v>
      </c>
      <c r="O203" s="98">
        <f>+DATA_CGR!U205</f>
        <v>1400</v>
      </c>
      <c r="P203" s="100">
        <f t="shared" si="32"/>
        <v>1</v>
      </c>
      <c r="Q203" s="98">
        <f>+DATA_TM!C201</f>
        <v>69.599999999999994</v>
      </c>
      <c r="R203" s="100">
        <f t="shared" si="33"/>
        <v>0.69599999999999995</v>
      </c>
      <c r="S203" s="99">
        <f>+DATA_IRPi!F201</f>
        <v>7961010</v>
      </c>
      <c r="T203" s="99">
        <f>+DATA_IRPi!AB201</f>
        <v>8918297</v>
      </c>
      <c r="U203" s="99">
        <f t="shared" si="34"/>
        <v>957287</v>
      </c>
      <c r="V203" s="100">
        <f t="shared" si="27"/>
        <v>1</v>
      </c>
      <c r="W203" s="102">
        <f>+DATA_REI!C200</f>
        <v>3.6999999999999997</v>
      </c>
      <c r="X203" s="102">
        <f>+DATA_REI!D200</f>
        <v>0</v>
      </c>
      <c r="Y203" s="102">
        <f>+DATA_REI!E200</f>
        <v>100</v>
      </c>
      <c r="Z203" s="102">
        <f>+DATA_REI!F200</f>
        <v>100</v>
      </c>
      <c r="AA203" s="98">
        <v>4</v>
      </c>
      <c r="AB203" s="100">
        <f t="shared" si="35"/>
        <v>0.50924999999999998</v>
      </c>
    </row>
    <row r="204" spans="1:28" x14ac:dyDescent="0.2">
      <c r="A204" s="98">
        <v>9204</v>
      </c>
      <c r="B204" s="98" t="s">
        <v>533</v>
      </c>
      <c r="C204" s="99">
        <f>+DATA_PREV!C210</f>
        <v>146378852</v>
      </c>
      <c r="D204" s="99">
        <f>+DATA_PREV!D210</f>
        <v>0</v>
      </c>
      <c r="E204" s="99">
        <f>+DATA_PREV!E210</f>
        <v>146378852</v>
      </c>
      <c r="F204" s="100">
        <f t="shared" si="28"/>
        <v>0</v>
      </c>
      <c r="G204" s="101">
        <f>+DATA_PTES!O202</f>
        <v>239</v>
      </c>
      <c r="H204" s="101">
        <f>+DATA_PTES!P202</f>
        <v>124</v>
      </c>
      <c r="I204" s="101">
        <f>+DATA_PTES!Q202</f>
        <v>363</v>
      </c>
      <c r="J204" s="100">
        <f t="shared" si="29"/>
        <v>0.6584022038567493</v>
      </c>
      <c r="K204" s="99">
        <f>+DATA_IG!F204</f>
        <v>398432</v>
      </c>
      <c r="L204" s="99">
        <f>+DATA_IG!U204</f>
        <v>2147972</v>
      </c>
      <c r="M204" s="98">
        <f t="shared" si="30"/>
        <v>0.18549217587566319</v>
      </c>
      <c r="N204" s="100">
        <f t="shared" si="31"/>
        <v>2.3668763559271968E-2</v>
      </c>
      <c r="O204" s="98">
        <f>+DATA_CGR!U206</f>
        <v>1400</v>
      </c>
      <c r="P204" s="100">
        <f t="shared" si="32"/>
        <v>1</v>
      </c>
      <c r="Q204" s="98">
        <f>+DATA_TM!C202</f>
        <v>73.59</v>
      </c>
      <c r="R204" s="100">
        <f t="shared" si="33"/>
        <v>0.7359</v>
      </c>
      <c r="S204" s="99">
        <f>+DATA_IRPi!F202</f>
        <v>4091954</v>
      </c>
      <c r="T204" s="99">
        <f>+DATA_IRPi!AB202</f>
        <v>4459417</v>
      </c>
      <c r="U204" s="99">
        <f t="shared" si="34"/>
        <v>367463</v>
      </c>
      <c r="V204" s="100">
        <f t="shared" si="27"/>
        <v>1</v>
      </c>
      <c r="W204" s="102">
        <f>+DATA_REI!C201</f>
        <v>100</v>
      </c>
      <c r="X204" s="102">
        <f>+DATA_REI!D201</f>
        <v>100</v>
      </c>
      <c r="Y204" s="102">
        <f>+DATA_REI!E201</f>
        <v>75</v>
      </c>
      <c r="Z204" s="102">
        <f>+DATA_REI!F201</f>
        <v>100</v>
      </c>
      <c r="AA204" s="98">
        <v>4</v>
      </c>
      <c r="AB204" s="100">
        <f t="shared" si="35"/>
        <v>0.9375</v>
      </c>
    </row>
    <row r="205" spans="1:28" x14ac:dyDescent="0.2">
      <c r="A205" s="98">
        <v>9205</v>
      </c>
      <c r="B205" s="98" t="s">
        <v>508</v>
      </c>
      <c r="C205" s="99">
        <f>+DATA_PREV!C211</f>
        <v>0</v>
      </c>
      <c r="D205" s="99">
        <f>+DATA_PREV!D211</f>
        <v>0</v>
      </c>
      <c r="E205" s="99">
        <f>+DATA_PREV!E211</f>
        <v>0</v>
      </c>
      <c r="F205" s="100">
        <f t="shared" si="28"/>
        <v>1</v>
      </c>
      <c r="G205" s="101">
        <f>+DATA_PTES!O203</f>
        <v>693</v>
      </c>
      <c r="H205" s="101">
        <f>+DATA_PTES!P203</f>
        <v>60</v>
      </c>
      <c r="I205" s="101">
        <f>+DATA_PTES!Q203</f>
        <v>753</v>
      </c>
      <c r="J205" s="100">
        <f t="shared" si="29"/>
        <v>0.92031872509960155</v>
      </c>
      <c r="K205" s="99">
        <f>+DATA_IG!F205</f>
        <v>605083</v>
      </c>
      <c r="L205" s="99">
        <f>+DATA_IG!U205</f>
        <v>2542682</v>
      </c>
      <c r="M205" s="98">
        <f t="shared" si="30"/>
        <v>0.23797037930814785</v>
      </c>
      <c r="N205" s="100">
        <f t="shared" si="31"/>
        <v>3.0364971543221864E-2</v>
      </c>
      <c r="O205" s="98">
        <f>+DATA_CGR!U207</f>
        <v>1400</v>
      </c>
      <c r="P205" s="100">
        <f t="shared" si="32"/>
        <v>1</v>
      </c>
      <c r="Q205" s="98">
        <f>+DATA_TM!C203</f>
        <v>85.91</v>
      </c>
      <c r="R205" s="100">
        <f t="shared" si="33"/>
        <v>0.85909999999999997</v>
      </c>
      <c r="S205" s="99">
        <f>+DATA_IRPi!F203</f>
        <v>5601539</v>
      </c>
      <c r="T205" s="99">
        <f>+DATA_IRPi!AB203</f>
        <v>5967304</v>
      </c>
      <c r="U205" s="99">
        <f t="shared" si="34"/>
        <v>365765</v>
      </c>
      <c r="V205" s="100">
        <f t="shared" si="27"/>
        <v>1</v>
      </c>
      <c r="W205" s="102">
        <f>+DATA_REI!C202</f>
        <v>100</v>
      </c>
      <c r="X205" s="102">
        <f>+DATA_REI!D202</f>
        <v>100</v>
      </c>
      <c r="Y205" s="102">
        <f>+DATA_REI!E202</f>
        <v>100</v>
      </c>
      <c r="Z205" s="102">
        <f>+DATA_REI!F202</f>
        <v>100</v>
      </c>
      <c r="AA205" s="98">
        <v>4</v>
      </c>
      <c r="AB205" s="100">
        <f t="shared" si="35"/>
        <v>1</v>
      </c>
    </row>
    <row r="206" spans="1:28" x14ac:dyDescent="0.2">
      <c r="A206" s="98">
        <v>9206</v>
      </c>
      <c r="B206" s="98" t="s">
        <v>534</v>
      </c>
      <c r="C206" s="99">
        <f>+DATA_PREV!C212</f>
        <v>0</v>
      </c>
      <c r="D206" s="99">
        <f>+DATA_PREV!D212</f>
        <v>0</v>
      </c>
      <c r="E206" s="99">
        <f>+DATA_PREV!E212</f>
        <v>0</v>
      </c>
      <c r="F206" s="100">
        <f t="shared" si="28"/>
        <v>1</v>
      </c>
      <c r="G206" s="101">
        <f>+DATA_PTES!O204</f>
        <v>188</v>
      </c>
      <c r="H206" s="101">
        <f>+DATA_PTES!P204</f>
        <v>6</v>
      </c>
      <c r="I206" s="101">
        <f>+DATA_PTES!Q204</f>
        <v>194</v>
      </c>
      <c r="J206" s="100">
        <f t="shared" si="29"/>
        <v>0.96907216494845361</v>
      </c>
      <c r="K206" s="99">
        <f>+DATA_IG!F206</f>
        <v>822114</v>
      </c>
      <c r="L206" s="99">
        <f>+DATA_IG!U206</f>
        <v>1935451</v>
      </c>
      <c r="M206" s="98">
        <f t="shared" si="30"/>
        <v>0.42476611394450181</v>
      </c>
      <c r="N206" s="100">
        <f t="shared" si="31"/>
        <v>5.4200068932730903E-2</v>
      </c>
      <c r="O206" s="98">
        <f>+DATA_CGR!U208</f>
        <v>1400</v>
      </c>
      <c r="P206" s="100">
        <f t="shared" si="32"/>
        <v>1</v>
      </c>
      <c r="Q206" s="98">
        <f>+DATA_TM!C204</f>
        <v>64.77</v>
      </c>
      <c r="R206" s="100">
        <f t="shared" si="33"/>
        <v>0.64769999999999994</v>
      </c>
      <c r="S206" s="99">
        <f>+DATA_IRPi!F204</f>
        <v>3863960</v>
      </c>
      <c r="T206" s="99">
        <f>+DATA_IRPi!AB204</f>
        <v>4648756</v>
      </c>
      <c r="U206" s="99">
        <f t="shared" si="34"/>
        <v>784796</v>
      </c>
      <c r="V206" s="100">
        <f t="shared" si="27"/>
        <v>1</v>
      </c>
      <c r="W206" s="102">
        <f>+DATA_REI!C203</f>
        <v>100</v>
      </c>
      <c r="X206" s="102">
        <f>+DATA_REI!D203</f>
        <v>100</v>
      </c>
      <c r="Y206" s="102">
        <f>+DATA_REI!E203</f>
        <v>25</v>
      </c>
      <c r="Z206" s="102">
        <f>+DATA_REI!F203</f>
        <v>100</v>
      </c>
      <c r="AA206" s="98">
        <v>4</v>
      </c>
      <c r="AB206" s="100">
        <f t="shared" si="35"/>
        <v>0.8125</v>
      </c>
    </row>
    <row r="207" spans="1:28" x14ac:dyDescent="0.2">
      <c r="A207" s="98">
        <v>9207</v>
      </c>
      <c r="B207" s="98" t="s">
        <v>535</v>
      </c>
      <c r="C207" s="99">
        <f>+DATA_PREV!C213</f>
        <v>243366946</v>
      </c>
      <c r="D207" s="99">
        <f>+DATA_PREV!D213</f>
        <v>0</v>
      </c>
      <c r="E207" s="99">
        <f>+DATA_PREV!E213</f>
        <v>243366946</v>
      </c>
      <c r="F207" s="100">
        <f t="shared" si="28"/>
        <v>0</v>
      </c>
      <c r="G207" s="101">
        <f>+DATA_PTES!O205</f>
        <v>199</v>
      </c>
      <c r="H207" s="101">
        <f>+DATA_PTES!P205</f>
        <v>64</v>
      </c>
      <c r="I207" s="101">
        <f>+DATA_PTES!Q205</f>
        <v>263</v>
      </c>
      <c r="J207" s="100">
        <f t="shared" si="29"/>
        <v>0.75665399239543729</v>
      </c>
      <c r="K207" s="99">
        <f>+DATA_IG!F207</f>
        <v>657142</v>
      </c>
      <c r="L207" s="99">
        <f>+DATA_IG!U207</f>
        <v>2480308</v>
      </c>
      <c r="M207" s="98">
        <f t="shared" si="30"/>
        <v>0.26494370860393146</v>
      </c>
      <c r="N207" s="100">
        <f t="shared" si="31"/>
        <v>3.3806762823605722E-2</v>
      </c>
      <c r="O207" s="98">
        <f>+DATA_CGR!U209</f>
        <v>1400</v>
      </c>
      <c r="P207" s="100">
        <f t="shared" si="32"/>
        <v>1</v>
      </c>
      <c r="Q207" s="98">
        <f>+DATA_TM!C205</f>
        <v>51.34</v>
      </c>
      <c r="R207" s="100">
        <f t="shared" si="33"/>
        <v>0.51340000000000008</v>
      </c>
      <c r="S207" s="99">
        <f>+DATA_IRPi!F205</f>
        <v>4445921</v>
      </c>
      <c r="T207" s="99">
        <f>+DATA_IRPi!AB205</f>
        <v>4780013</v>
      </c>
      <c r="U207" s="99">
        <f t="shared" si="34"/>
        <v>334092</v>
      </c>
      <c r="V207" s="100">
        <f t="shared" si="27"/>
        <v>1</v>
      </c>
      <c r="W207" s="102">
        <f>+DATA_REI!C204</f>
        <v>100</v>
      </c>
      <c r="X207" s="102">
        <f>+DATA_REI!D204</f>
        <v>100</v>
      </c>
      <c r="Y207" s="102">
        <f>+DATA_REI!E204</f>
        <v>0</v>
      </c>
      <c r="Z207" s="102">
        <f>+DATA_REI!F204</f>
        <v>100</v>
      </c>
      <c r="AA207" s="98">
        <v>4</v>
      </c>
      <c r="AB207" s="100">
        <f t="shared" si="35"/>
        <v>0.75</v>
      </c>
    </row>
    <row r="208" spans="1:28" x14ac:dyDescent="0.2">
      <c r="A208" s="98">
        <v>9208</v>
      </c>
      <c r="B208" s="98" t="s">
        <v>536</v>
      </c>
      <c r="C208" s="99">
        <f>+DATA_PREV!C214</f>
        <v>0</v>
      </c>
      <c r="D208" s="99">
        <f>+DATA_PREV!D214</f>
        <v>0</v>
      </c>
      <c r="E208" s="99">
        <f>+DATA_PREV!E214</f>
        <v>0</v>
      </c>
      <c r="F208" s="100">
        <f t="shared" si="28"/>
        <v>1</v>
      </c>
      <c r="G208" s="101">
        <f>+DATA_PTES!O206</f>
        <v>322</v>
      </c>
      <c r="H208" s="101">
        <f>+DATA_PTES!P206</f>
        <v>66</v>
      </c>
      <c r="I208" s="101">
        <f>+DATA_PTES!Q206</f>
        <v>388</v>
      </c>
      <c r="J208" s="100">
        <f t="shared" si="29"/>
        <v>0.82989690721649489</v>
      </c>
      <c r="K208" s="99">
        <f>+DATA_IG!F208</f>
        <v>853750</v>
      </c>
      <c r="L208" s="99">
        <f>+DATA_IG!U208</f>
        <v>2870268</v>
      </c>
      <c r="M208" s="98">
        <f t="shared" si="30"/>
        <v>0.29744609214191847</v>
      </c>
      <c r="N208" s="100">
        <f t="shared" si="31"/>
        <v>3.7954060290152504E-2</v>
      </c>
      <c r="O208" s="98">
        <f>+DATA_CGR!U210</f>
        <v>1300</v>
      </c>
      <c r="P208" s="100">
        <f t="shared" si="32"/>
        <v>0.9285714285714286</v>
      </c>
      <c r="Q208" s="98">
        <f>+DATA_TM!C206</f>
        <v>47.77</v>
      </c>
      <c r="R208" s="100">
        <f t="shared" si="33"/>
        <v>0.47770000000000001</v>
      </c>
      <c r="S208" s="99">
        <f>+DATA_IRPi!F206</f>
        <v>4253600</v>
      </c>
      <c r="T208" s="99">
        <f>+DATA_IRPi!AB206</f>
        <v>5534077</v>
      </c>
      <c r="U208" s="99">
        <f t="shared" si="34"/>
        <v>1280477</v>
      </c>
      <c r="V208" s="100">
        <f t="shared" si="27"/>
        <v>1</v>
      </c>
      <c r="W208" s="102">
        <f>+DATA_REI!C205</f>
        <v>100</v>
      </c>
      <c r="X208" s="102">
        <f>+DATA_REI!D205</f>
        <v>100</v>
      </c>
      <c r="Y208" s="102">
        <f>+DATA_REI!E205</f>
        <v>100</v>
      </c>
      <c r="Z208" s="102">
        <f>+DATA_REI!F205</f>
        <v>100</v>
      </c>
      <c r="AA208" s="98">
        <v>4</v>
      </c>
      <c r="AB208" s="100">
        <f t="shared" si="35"/>
        <v>1</v>
      </c>
    </row>
    <row r="209" spans="1:28" x14ac:dyDescent="0.2">
      <c r="A209" s="98">
        <v>9209</v>
      </c>
      <c r="B209" s="98" t="s">
        <v>537</v>
      </c>
      <c r="C209" s="99">
        <f>+DATA_PREV!C215</f>
        <v>0</v>
      </c>
      <c r="D209" s="99">
        <f>+DATA_PREV!D215</f>
        <v>0</v>
      </c>
      <c r="E209" s="99">
        <f>+DATA_PREV!E215</f>
        <v>0</v>
      </c>
      <c r="F209" s="100">
        <f t="shared" si="28"/>
        <v>1</v>
      </c>
      <c r="G209" s="101">
        <f>+DATA_PTES!O207</f>
        <v>210</v>
      </c>
      <c r="H209" s="101">
        <f>+DATA_PTES!P207</f>
        <v>93</v>
      </c>
      <c r="I209" s="101">
        <f>+DATA_PTES!Q207</f>
        <v>303</v>
      </c>
      <c r="J209" s="100">
        <f t="shared" si="29"/>
        <v>0.69306930693069302</v>
      </c>
      <c r="K209" s="99">
        <f>+DATA_IG!F209</f>
        <v>1052710</v>
      </c>
      <c r="L209" s="99">
        <f>+DATA_IG!U209</f>
        <v>2135889</v>
      </c>
      <c r="M209" s="98">
        <f t="shared" si="30"/>
        <v>0.4928673727895036</v>
      </c>
      <c r="N209" s="100">
        <f t="shared" si="31"/>
        <v>6.2889775579827306E-2</v>
      </c>
      <c r="O209" s="98">
        <f>+DATA_CGR!U211</f>
        <v>1400</v>
      </c>
      <c r="P209" s="100">
        <f t="shared" si="32"/>
        <v>1</v>
      </c>
      <c r="Q209" s="98">
        <f>+DATA_TM!C207</f>
        <v>65.78</v>
      </c>
      <c r="R209" s="100">
        <f t="shared" si="33"/>
        <v>0.65780000000000005</v>
      </c>
      <c r="S209" s="99">
        <f>+DATA_IRPi!F207</f>
        <v>4639538</v>
      </c>
      <c r="T209" s="99">
        <f>+DATA_IRPi!AB207</f>
        <v>4808933</v>
      </c>
      <c r="U209" s="99">
        <f t="shared" si="34"/>
        <v>169395</v>
      </c>
      <c r="V209" s="100">
        <f t="shared" si="27"/>
        <v>1</v>
      </c>
      <c r="W209" s="102">
        <f>+DATA_REI!C206</f>
        <v>100</v>
      </c>
      <c r="X209" s="102">
        <f>+DATA_REI!D206</f>
        <v>100</v>
      </c>
      <c r="Y209" s="102">
        <f>+DATA_REI!E206</f>
        <v>100</v>
      </c>
      <c r="Z209" s="102">
        <f>+DATA_REI!F206</f>
        <v>100</v>
      </c>
      <c r="AA209" s="98">
        <v>4</v>
      </c>
      <c r="AB209" s="100">
        <f t="shared" si="35"/>
        <v>1</v>
      </c>
    </row>
    <row r="210" spans="1:28" x14ac:dyDescent="0.2">
      <c r="A210" s="98">
        <v>9210</v>
      </c>
      <c r="B210" s="98" t="s">
        <v>538</v>
      </c>
      <c r="C210" s="99">
        <f>+DATA_PREV!C216</f>
        <v>0</v>
      </c>
      <c r="D210" s="99">
        <f>+DATA_PREV!D216</f>
        <v>0</v>
      </c>
      <c r="E210" s="99">
        <f>+DATA_PREV!E216</f>
        <v>0</v>
      </c>
      <c r="F210" s="100">
        <f t="shared" si="28"/>
        <v>1</v>
      </c>
      <c r="G210" s="101">
        <f>+DATA_PTES!O208</f>
        <v>1191</v>
      </c>
      <c r="H210" s="101">
        <f>+DATA_PTES!P208</f>
        <v>96</v>
      </c>
      <c r="I210" s="101">
        <f>+DATA_PTES!Q208</f>
        <v>1287</v>
      </c>
      <c r="J210" s="100">
        <f t="shared" si="29"/>
        <v>0.92540792540792538</v>
      </c>
      <c r="K210" s="99">
        <f>+DATA_IG!F210</f>
        <v>1191983</v>
      </c>
      <c r="L210" s="99">
        <f>+DATA_IG!U210</f>
        <v>3288447</v>
      </c>
      <c r="M210" s="98">
        <f t="shared" si="30"/>
        <v>0.36247596509841878</v>
      </c>
      <c r="N210" s="100">
        <f t="shared" si="31"/>
        <v>4.6251858728446858E-2</v>
      </c>
      <c r="O210" s="98">
        <f>+DATA_CGR!U212</f>
        <v>1400</v>
      </c>
      <c r="P210" s="100">
        <f t="shared" si="32"/>
        <v>1</v>
      </c>
      <c r="Q210" s="98">
        <f>+DATA_TM!C208</f>
        <v>89.93</v>
      </c>
      <c r="R210" s="100">
        <f t="shared" si="33"/>
        <v>0.8993000000000001</v>
      </c>
      <c r="S210" s="99">
        <f>+DATA_IRPi!F208</f>
        <v>7511761</v>
      </c>
      <c r="T210" s="99">
        <f>+DATA_IRPi!AB208</f>
        <v>8267670</v>
      </c>
      <c r="U210" s="99">
        <f t="shared" si="34"/>
        <v>755909</v>
      </c>
      <c r="V210" s="100">
        <f t="shared" si="27"/>
        <v>1</v>
      </c>
      <c r="W210" s="102">
        <f>+DATA_REI!C207</f>
        <v>100</v>
      </c>
      <c r="X210" s="102">
        <f>+DATA_REI!D207</f>
        <v>100</v>
      </c>
      <c r="Y210" s="102">
        <f>+DATA_REI!E207</f>
        <v>100</v>
      </c>
      <c r="Z210" s="102">
        <f>+DATA_REI!F207</f>
        <v>100</v>
      </c>
      <c r="AA210" s="98">
        <v>4</v>
      </c>
      <c r="AB210" s="100">
        <f t="shared" si="35"/>
        <v>1</v>
      </c>
    </row>
    <row r="211" spans="1:28" x14ac:dyDescent="0.2">
      <c r="A211" s="98">
        <v>9211</v>
      </c>
      <c r="B211" s="98" t="s">
        <v>539</v>
      </c>
      <c r="C211" s="99">
        <f>+DATA_PREV!C217</f>
        <v>0</v>
      </c>
      <c r="D211" s="99">
        <f>+DATA_PREV!D217</f>
        <v>0</v>
      </c>
      <c r="E211" s="99">
        <f>+DATA_PREV!E217</f>
        <v>0</v>
      </c>
      <c r="F211" s="100">
        <f t="shared" si="28"/>
        <v>1</v>
      </c>
      <c r="G211" s="101">
        <f>+DATA_PTES!O209</f>
        <v>967</v>
      </c>
      <c r="H211" s="101">
        <f>+DATA_PTES!P209</f>
        <v>139</v>
      </c>
      <c r="I211" s="101">
        <f>+DATA_PTES!Q209</f>
        <v>1106</v>
      </c>
      <c r="J211" s="100">
        <f t="shared" si="29"/>
        <v>0.87432188065099459</v>
      </c>
      <c r="K211" s="99">
        <f>+DATA_IG!F211</f>
        <v>2867899</v>
      </c>
      <c r="L211" s="99">
        <f>+DATA_IG!U211</f>
        <v>4608298</v>
      </c>
      <c r="M211" s="98">
        <f t="shared" si="30"/>
        <v>0.62233366852577676</v>
      </c>
      <c r="N211" s="100">
        <f t="shared" si="31"/>
        <v>7.9409648335703867E-2</v>
      </c>
      <c r="O211" s="98">
        <f>+DATA_CGR!U213</f>
        <v>1400</v>
      </c>
      <c r="P211" s="100">
        <f t="shared" si="32"/>
        <v>1</v>
      </c>
      <c r="Q211" s="98">
        <f>+DATA_TM!C209</f>
        <v>48.61</v>
      </c>
      <c r="R211" s="100">
        <f t="shared" si="33"/>
        <v>0.48609999999999998</v>
      </c>
      <c r="S211" s="99">
        <f>+DATA_IRPi!F209</f>
        <v>10478890</v>
      </c>
      <c r="T211" s="99">
        <f>+DATA_IRPi!AB209</f>
        <v>12058127</v>
      </c>
      <c r="U211" s="99">
        <f t="shared" si="34"/>
        <v>1579237</v>
      </c>
      <c r="V211" s="100">
        <f t="shared" si="27"/>
        <v>1</v>
      </c>
      <c r="W211" s="102">
        <f>+DATA_REI!C208</f>
        <v>100</v>
      </c>
      <c r="X211" s="102">
        <f>+DATA_REI!D208</f>
        <v>100</v>
      </c>
      <c r="Y211" s="102">
        <f>+DATA_REI!E208</f>
        <v>100</v>
      </c>
      <c r="Z211" s="102">
        <f>+DATA_REI!F208</f>
        <v>100</v>
      </c>
      <c r="AA211" s="98">
        <v>4</v>
      </c>
      <c r="AB211" s="100">
        <f t="shared" si="35"/>
        <v>1</v>
      </c>
    </row>
    <row r="212" spans="1:28" x14ac:dyDescent="0.2">
      <c r="A212" s="98">
        <v>10101</v>
      </c>
      <c r="B212" s="98" t="s">
        <v>540</v>
      </c>
      <c r="C212" s="99">
        <f>+DATA_PREV!C218</f>
        <v>0</v>
      </c>
      <c r="D212" s="99">
        <f>+DATA_PREV!D218</f>
        <v>0</v>
      </c>
      <c r="E212" s="99">
        <f>+DATA_PREV!E218</f>
        <v>0</v>
      </c>
      <c r="F212" s="100">
        <f t="shared" si="28"/>
        <v>1</v>
      </c>
      <c r="G212" s="101">
        <f>+DATA_PTES!O210</f>
        <v>17062</v>
      </c>
      <c r="H212" s="101">
        <f>+DATA_PTES!P210</f>
        <v>6243</v>
      </c>
      <c r="I212" s="101">
        <f>+DATA_PTES!Q210</f>
        <v>23305</v>
      </c>
      <c r="J212" s="100">
        <f t="shared" si="29"/>
        <v>0.73211757133662303</v>
      </c>
      <c r="K212" s="99">
        <f>+DATA_IG!F212</f>
        <v>36287835</v>
      </c>
      <c r="L212" s="99">
        <f>+DATA_IG!U212</f>
        <v>30188690</v>
      </c>
      <c r="M212" s="98">
        <f t="shared" si="30"/>
        <v>1.2020341061503497</v>
      </c>
      <c r="N212" s="100">
        <f t="shared" si="31"/>
        <v>0.15337930516122764</v>
      </c>
      <c r="O212" s="98">
        <f>+DATA_CGR!U214</f>
        <v>1400</v>
      </c>
      <c r="P212" s="100">
        <f t="shared" si="32"/>
        <v>1</v>
      </c>
      <c r="Q212" s="98">
        <f>+DATA_TM!C210</f>
        <v>94.84</v>
      </c>
      <c r="R212" s="100">
        <f t="shared" si="33"/>
        <v>0.94840000000000002</v>
      </c>
      <c r="S212" s="99">
        <f>+DATA_IRPi!F210</f>
        <v>79510909</v>
      </c>
      <c r="T212" s="99">
        <f>+DATA_IRPi!AB210</f>
        <v>78742135</v>
      </c>
      <c r="U212" s="99">
        <f t="shared" si="34"/>
        <v>-768774</v>
      </c>
      <c r="V212" s="100">
        <f t="shared" si="27"/>
        <v>0.99379029232355554</v>
      </c>
      <c r="W212" s="102">
        <f>+DATA_REI!C209</f>
        <v>100</v>
      </c>
      <c r="X212" s="102">
        <f>+DATA_REI!D209</f>
        <v>100</v>
      </c>
      <c r="Y212" s="102">
        <f>+DATA_REI!E209</f>
        <v>100</v>
      </c>
      <c r="Z212" s="102">
        <f>+DATA_REI!F209</f>
        <v>100</v>
      </c>
      <c r="AA212" s="98">
        <v>4</v>
      </c>
      <c r="AB212" s="100">
        <f t="shared" si="35"/>
        <v>1</v>
      </c>
    </row>
    <row r="213" spans="1:28" x14ac:dyDescent="0.2">
      <c r="A213" s="98">
        <v>10102</v>
      </c>
      <c r="B213" s="98" t="s">
        <v>541</v>
      </c>
      <c r="C213" s="99">
        <f>+DATA_PREV!C219</f>
        <v>0</v>
      </c>
      <c r="D213" s="99">
        <f>+DATA_PREV!D219</f>
        <v>0</v>
      </c>
      <c r="E213" s="99">
        <f>+DATA_PREV!E219</f>
        <v>0</v>
      </c>
      <c r="F213" s="100">
        <f t="shared" si="28"/>
        <v>1</v>
      </c>
      <c r="G213" s="101">
        <f>+DATA_PTES!O211</f>
        <v>2190</v>
      </c>
      <c r="H213" s="101">
        <f>+DATA_PTES!P211</f>
        <v>464</v>
      </c>
      <c r="I213" s="101">
        <f>+DATA_PTES!Q211</f>
        <v>2654</v>
      </c>
      <c r="J213" s="100">
        <f t="shared" si="29"/>
        <v>0.82516955538809345</v>
      </c>
      <c r="K213" s="99">
        <f>+DATA_IG!F213</f>
        <v>3116881</v>
      </c>
      <c r="L213" s="99">
        <f>+DATA_IG!U213</f>
        <v>4506311</v>
      </c>
      <c r="M213" s="98">
        <f t="shared" si="30"/>
        <v>0.69167019320237777</v>
      </c>
      <c r="N213" s="100">
        <f t="shared" si="31"/>
        <v>8.8256974649306139E-2</v>
      </c>
      <c r="O213" s="98">
        <f>+DATA_CGR!U215</f>
        <v>1400</v>
      </c>
      <c r="P213" s="100">
        <f t="shared" si="32"/>
        <v>1</v>
      </c>
      <c r="Q213" s="98">
        <f>+DATA_TM!C211</f>
        <v>97.15</v>
      </c>
      <c r="R213" s="100">
        <f t="shared" si="33"/>
        <v>0.97150000000000003</v>
      </c>
      <c r="S213" s="99">
        <f>+DATA_IRPi!F211</f>
        <v>9229700</v>
      </c>
      <c r="T213" s="99">
        <f>+DATA_IRPi!AB211</f>
        <v>10597913</v>
      </c>
      <c r="U213" s="99">
        <f t="shared" si="34"/>
        <v>1368213</v>
      </c>
      <c r="V213" s="100">
        <f t="shared" si="27"/>
        <v>1</v>
      </c>
      <c r="W213" s="102">
        <f>+DATA_REI!C210</f>
        <v>70.37</v>
      </c>
      <c r="X213" s="102">
        <f>+DATA_REI!D210</f>
        <v>43.65</v>
      </c>
      <c r="Y213" s="102">
        <f>+DATA_REI!E210</f>
        <v>0</v>
      </c>
      <c r="Z213" s="102">
        <f>+DATA_REI!F210</f>
        <v>100</v>
      </c>
      <c r="AA213" s="98">
        <v>4</v>
      </c>
      <c r="AB213" s="100">
        <f t="shared" si="35"/>
        <v>0.53505000000000003</v>
      </c>
    </row>
    <row r="214" spans="1:28" x14ac:dyDescent="0.2">
      <c r="A214" s="98">
        <v>10103</v>
      </c>
      <c r="B214" s="98" t="s">
        <v>542</v>
      </c>
      <c r="C214" s="99">
        <f>+DATA_PREV!C220</f>
        <v>0</v>
      </c>
      <c r="D214" s="99">
        <f>+DATA_PREV!D220</f>
        <v>0</v>
      </c>
      <c r="E214" s="99">
        <f>+DATA_PREV!E220</f>
        <v>0</v>
      </c>
      <c r="F214" s="100">
        <f t="shared" si="28"/>
        <v>1</v>
      </c>
      <c r="G214" s="101">
        <f>+DATA_PTES!O212</f>
        <v>224</v>
      </c>
      <c r="H214" s="101">
        <f>+DATA_PTES!P212</f>
        <v>50</v>
      </c>
      <c r="I214" s="101">
        <f>+DATA_PTES!Q212</f>
        <v>274</v>
      </c>
      <c r="J214" s="100">
        <f t="shared" si="29"/>
        <v>0.81751824817518248</v>
      </c>
      <c r="K214" s="99">
        <f>+DATA_IG!F214</f>
        <v>453583</v>
      </c>
      <c r="L214" s="99">
        <f>+DATA_IG!U214</f>
        <v>2224587</v>
      </c>
      <c r="M214" s="98">
        <f t="shared" si="30"/>
        <v>0.20389537473697364</v>
      </c>
      <c r="N214" s="100">
        <f t="shared" si="31"/>
        <v>2.6017007955707286E-2</v>
      </c>
      <c r="O214" s="98">
        <f>+DATA_CGR!U216</f>
        <v>1400</v>
      </c>
      <c r="P214" s="100">
        <f t="shared" si="32"/>
        <v>1</v>
      </c>
      <c r="Q214" s="98">
        <f>+DATA_TM!C212</f>
        <v>87.73</v>
      </c>
      <c r="R214" s="100">
        <f t="shared" si="33"/>
        <v>0.87730000000000008</v>
      </c>
      <c r="S214" s="99">
        <f>+DATA_IRPi!F212</f>
        <v>2800750</v>
      </c>
      <c r="T214" s="99">
        <f>+DATA_IRPi!AB212</f>
        <v>2943235</v>
      </c>
      <c r="U214" s="99">
        <f t="shared" si="34"/>
        <v>142485</v>
      </c>
      <c r="V214" s="100">
        <f t="shared" si="27"/>
        <v>1</v>
      </c>
      <c r="W214" s="102">
        <f>+DATA_REI!C211</f>
        <v>100</v>
      </c>
      <c r="X214" s="102">
        <f>+DATA_REI!D211</f>
        <v>76.59</v>
      </c>
      <c r="Y214" s="102">
        <f>+DATA_REI!E211</f>
        <v>100</v>
      </c>
      <c r="Z214" s="102">
        <f>+DATA_REI!F211</f>
        <v>0</v>
      </c>
      <c r="AA214" s="98">
        <v>4</v>
      </c>
      <c r="AB214" s="100">
        <f t="shared" si="35"/>
        <v>0.69147500000000006</v>
      </c>
    </row>
    <row r="215" spans="1:28" x14ac:dyDescent="0.2">
      <c r="A215" s="98">
        <v>10104</v>
      </c>
      <c r="B215" s="98" t="s">
        <v>543</v>
      </c>
      <c r="C215" s="99">
        <f>+DATA_PREV!C221</f>
        <v>0</v>
      </c>
      <c r="D215" s="99">
        <f>+DATA_PREV!D221</f>
        <v>0</v>
      </c>
      <c r="E215" s="99">
        <f>+DATA_PREV!E221</f>
        <v>0</v>
      </c>
      <c r="F215" s="100">
        <f t="shared" si="28"/>
        <v>1</v>
      </c>
      <c r="G215" s="101">
        <f>+DATA_PTES!O213</f>
        <v>686</v>
      </c>
      <c r="H215" s="101">
        <f>+DATA_PTES!P213</f>
        <v>121</v>
      </c>
      <c r="I215" s="101">
        <f>+DATA_PTES!Q213</f>
        <v>807</v>
      </c>
      <c r="J215" s="100">
        <f t="shared" si="29"/>
        <v>0.85006195786864935</v>
      </c>
      <c r="K215" s="99">
        <f>+DATA_IG!F215</f>
        <v>822758</v>
      </c>
      <c r="L215" s="99">
        <f>+DATA_IG!U215</f>
        <v>2237654</v>
      </c>
      <c r="M215" s="98">
        <f t="shared" si="30"/>
        <v>0.36768776584762436</v>
      </c>
      <c r="N215" s="100">
        <f t="shared" si="31"/>
        <v>4.6916883434036979E-2</v>
      </c>
      <c r="O215" s="98">
        <f>+DATA_CGR!U217</f>
        <v>1400</v>
      </c>
      <c r="P215" s="100">
        <f t="shared" si="32"/>
        <v>1</v>
      </c>
      <c r="Q215" s="98">
        <f>+DATA_TM!C213</f>
        <v>90.85</v>
      </c>
      <c r="R215" s="100">
        <f t="shared" si="33"/>
        <v>0.90849999999999997</v>
      </c>
      <c r="S215" s="99">
        <f>+DATA_IRPi!F213</f>
        <v>3952746</v>
      </c>
      <c r="T215" s="99">
        <f>+DATA_IRPi!AB213</f>
        <v>4829578</v>
      </c>
      <c r="U215" s="99">
        <f t="shared" si="34"/>
        <v>876832</v>
      </c>
      <c r="V215" s="100">
        <f t="shared" si="27"/>
        <v>1</v>
      </c>
      <c r="W215" s="102">
        <f>+DATA_REI!C212</f>
        <v>100</v>
      </c>
      <c r="X215" s="102">
        <f>+DATA_REI!D212</f>
        <v>100</v>
      </c>
      <c r="Y215" s="102">
        <f>+DATA_REI!E212</f>
        <v>100</v>
      </c>
      <c r="Z215" s="102">
        <f>+DATA_REI!F212</f>
        <v>100</v>
      </c>
      <c r="AA215" s="98">
        <v>4</v>
      </c>
      <c r="AB215" s="100">
        <f t="shared" si="35"/>
        <v>1</v>
      </c>
    </row>
    <row r="216" spans="1:28" x14ac:dyDescent="0.2">
      <c r="A216" s="98">
        <v>10105</v>
      </c>
      <c r="B216" s="98" t="s">
        <v>544</v>
      </c>
      <c r="C216" s="99">
        <f>+DATA_PREV!C222</f>
        <v>0</v>
      </c>
      <c r="D216" s="99">
        <f>+DATA_PREV!D222</f>
        <v>0</v>
      </c>
      <c r="E216" s="99">
        <f>+DATA_PREV!E222</f>
        <v>0</v>
      </c>
      <c r="F216" s="100">
        <f t="shared" si="28"/>
        <v>1</v>
      </c>
      <c r="G216" s="101">
        <f>+DATA_PTES!O214</f>
        <v>814</v>
      </c>
      <c r="H216" s="101">
        <f>+DATA_PTES!P214</f>
        <v>17</v>
      </c>
      <c r="I216" s="101">
        <f>+DATA_PTES!Q214</f>
        <v>831</v>
      </c>
      <c r="J216" s="100">
        <f t="shared" si="29"/>
        <v>0.97954271961492179</v>
      </c>
      <c r="K216" s="99">
        <f>+DATA_IG!F216</f>
        <v>3800482</v>
      </c>
      <c r="L216" s="99">
        <f>+DATA_IG!U216</f>
        <v>2578253</v>
      </c>
      <c r="M216" s="98">
        <f t="shared" si="30"/>
        <v>1.4740531670088235</v>
      </c>
      <c r="N216" s="100">
        <f t="shared" si="31"/>
        <v>0.18808888147990807</v>
      </c>
      <c r="O216" s="98">
        <f>+DATA_CGR!U218</f>
        <v>1400</v>
      </c>
      <c r="P216" s="100">
        <f t="shared" si="32"/>
        <v>1</v>
      </c>
      <c r="Q216" s="98">
        <f>+DATA_TM!C214</f>
        <v>84.34</v>
      </c>
      <c r="R216" s="100">
        <f t="shared" si="33"/>
        <v>0.84340000000000004</v>
      </c>
      <c r="S216" s="99">
        <f>+DATA_IRPi!F214</f>
        <v>6883962</v>
      </c>
      <c r="T216" s="99">
        <f>+DATA_IRPi!AB214</f>
        <v>8452121</v>
      </c>
      <c r="U216" s="99">
        <f t="shared" si="34"/>
        <v>1568159</v>
      </c>
      <c r="V216" s="100">
        <f t="shared" si="27"/>
        <v>1</v>
      </c>
      <c r="W216" s="102">
        <f>+DATA_REI!C213</f>
        <v>100</v>
      </c>
      <c r="X216" s="102">
        <f>+DATA_REI!D213</f>
        <v>100</v>
      </c>
      <c r="Y216" s="102">
        <f>+DATA_REI!E213</f>
        <v>100</v>
      </c>
      <c r="Z216" s="102">
        <f>+DATA_REI!F213</f>
        <v>100</v>
      </c>
      <c r="AA216" s="98">
        <v>4</v>
      </c>
      <c r="AB216" s="100">
        <f t="shared" si="35"/>
        <v>1</v>
      </c>
    </row>
    <row r="217" spans="1:28" x14ac:dyDescent="0.2">
      <c r="A217" s="98">
        <v>10106</v>
      </c>
      <c r="B217" s="98" t="s">
        <v>545</v>
      </c>
      <c r="C217" s="99">
        <f>+DATA_PREV!C223</f>
        <v>0</v>
      </c>
      <c r="D217" s="99">
        <f>+DATA_PREV!D223</f>
        <v>0</v>
      </c>
      <c r="E217" s="99">
        <f>+DATA_PREV!E223</f>
        <v>0</v>
      </c>
      <c r="F217" s="100">
        <f t="shared" si="28"/>
        <v>1</v>
      </c>
      <c r="G217" s="101">
        <f>+DATA_PTES!O215</f>
        <v>465</v>
      </c>
      <c r="H217" s="101">
        <f>+DATA_PTES!P215</f>
        <v>32</v>
      </c>
      <c r="I217" s="101">
        <f>+DATA_PTES!Q215</f>
        <v>497</v>
      </c>
      <c r="J217" s="100">
        <f t="shared" si="29"/>
        <v>0.93561368209255535</v>
      </c>
      <c r="K217" s="99">
        <f>+DATA_IG!F217</f>
        <v>1374152</v>
      </c>
      <c r="L217" s="99">
        <f>+DATA_IG!U217</f>
        <v>2549984</v>
      </c>
      <c r="M217" s="98">
        <f t="shared" si="30"/>
        <v>0.53888651850364555</v>
      </c>
      <c r="N217" s="100">
        <f t="shared" si="31"/>
        <v>6.8761809124993231E-2</v>
      </c>
      <c r="O217" s="98">
        <f>+DATA_CGR!U219</f>
        <v>1300</v>
      </c>
      <c r="P217" s="100">
        <f t="shared" si="32"/>
        <v>0.9285714285714286</v>
      </c>
      <c r="Q217" s="98">
        <f>+DATA_TM!C215</f>
        <v>51.07</v>
      </c>
      <c r="R217" s="100">
        <f t="shared" si="33"/>
        <v>0.51070000000000004</v>
      </c>
      <c r="S217" s="99">
        <f>+DATA_IRPi!F215</f>
        <v>5477767</v>
      </c>
      <c r="T217" s="99">
        <f>+DATA_IRPi!AB215</f>
        <v>6149370</v>
      </c>
      <c r="U217" s="99">
        <f t="shared" si="34"/>
        <v>671603</v>
      </c>
      <c r="V217" s="100">
        <f t="shared" si="27"/>
        <v>1</v>
      </c>
      <c r="W217" s="102">
        <f>+DATA_REI!C214</f>
        <v>100</v>
      </c>
      <c r="X217" s="102">
        <f>+DATA_REI!D214</f>
        <v>100</v>
      </c>
      <c r="Y217" s="102">
        <f>+DATA_REI!E214</f>
        <v>100</v>
      </c>
      <c r="Z217" s="102">
        <f>+DATA_REI!F214</f>
        <v>0</v>
      </c>
      <c r="AA217" s="98">
        <v>4</v>
      </c>
      <c r="AB217" s="100">
        <f t="shared" si="35"/>
        <v>0.75</v>
      </c>
    </row>
    <row r="218" spans="1:28" x14ac:dyDescent="0.2">
      <c r="A218" s="98">
        <v>10107</v>
      </c>
      <c r="B218" s="98" t="s">
        <v>546</v>
      </c>
      <c r="C218" s="99">
        <f>+DATA_PREV!C224</f>
        <v>0</v>
      </c>
      <c r="D218" s="99">
        <f>+DATA_PREV!D224</f>
        <v>0</v>
      </c>
      <c r="E218" s="99">
        <f>+DATA_PREV!E224</f>
        <v>0</v>
      </c>
      <c r="F218" s="100">
        <f t="shared" si="28"/>
        <v>1</v>
      </c>
      <c r="G218" s="101">
        <f>+DATA_PTES!O216</f>
        <v>563</v>
      </c>
      <c r="H218" s="101">
        <f>+DATA_PTES!P216</f>
        <v>154</v>
      </c>
      <c r="I218" s="101">
        <f>+DATA_PTES!Q216</f>
        <v>717</v>
      </c>
      <c r="J218" s="100">
        <f t="shared" si="29"/>
        <v>0.78521617852161785</v>
      </c>
      <c r="K218" s="99">
        <f>+DATA_IG!F218</f>
        <v>2556091</v>
      </c>
      <c r="L218" s="99">
        <f>+DATA_IG!U218</f>
        <v>4089126</v>
      </c>
      <c r="M218" s="98">
        <f t="shared" si="30"/>
        <v>0.62509470238872566</v>
      </c>
      <c r="N218" s="100">
        <f t="shared" si="31"/>
        <v>7.9761955689762215E-2</v>
      </c>
      <c r="O218" s="98">
        <f>+DATA_CGR!U220</f>
        <v>1400</v>
      </c>
      <c r="P218" s="100">
        <f t="shared" si="32"/>
        <v>1</v>
      </c>
      <c r="Q218" s="98">
        <f>+DATA_TM!C216</f>
        <v>81.58</v>
      </c>
      <c r="R218" s="100">
        <f t="shared" si="33"/>
        <v>0.81579999999999997</v>
      </c>
      <c r="S218" s="99">
        <f>+DATA_IRPi!F216</f>
        <v>5978512</v>
      </c>
      <c r="T218" s="99">
        <f>+DATA_IRPi!AB216</f>
        <v>6473239</v>
      </c>
      <c r="U218" s="99">
        <f t="shared" si="34"/>
        <v>494727</v>
      </c>
      <c r="V218" s="100">
        <f t="shared" si="27"/>
        <v>1</v>
      </c>
      <c r="W218" s="102">
        <f>+DATA_REI!C215</f>
        <v>100</v>
      </c>
      <c r="X218" s="102">
        <f>+DATA_REI!D215</f>
        <v>100</v>
      </c>
      <c r="Y218" s="102">
        <f>+DATA_REI!E215</f>
        <v>100</v>
      </c>
      <c r="Z218" s="102">
        <f>+DATA_REI!F215</f>
        <v>100</v>
      </c>
      <c r="AA218" s="98">
        <v>4</v>
      </c>
      <c r="AB218" s="100">
        <f t="shared" si="35"/>
        <v>1</v>
      </c>
    </row>
    <row r="219" spans="1:28" x14ac:dyDescent="0.2">
      <c r="A219" s="98">
        <v>10108</v>
      </c>
      <c r="B219" s="98" t="s">
        <v>547</v>
      </c>
      <c r="C219" s="99">
        <f>+DATA_PREV!C225</f>
        <v>0</v>
      </c>
      <c r="D219" s="99">
        <f>+DATA_PREV!D225</f>
        <v>0</v>
      </c>
      <c r="E219" s="99">
        <f>+DATA_PREV!E225</f>
        <v>0</v>
      </c>
      <c r="F219" s="100">
        <f t="shared" si="28"/>
        <v>1</v>
      </c>
      <c r="G219" s="101">
        <f>+DATA_PTES!O217</f>
        <v>758</v>
      </c>
      <c r="H219" s="101">
        <f>+DATA_PTES!P217</f>
        <v>192</v>
      </c>
      <c r="I219" s="101">
        <f>+DATA_PTES!Q217</f>
        <v>950</v>
      </c>
      <c r="J219" s="100">
        <f t="shared" si="29"/>
        <v>0.79789473684210521</v>
      </c>
      <c r="K219" s="99">
        <f>+DATA_IG!F219</f>
        <v>2239570</v>
      </c>
      <c r="L219" s="99">
        <f>+DATA_IG!U219</f>
        <v>3381001</v>
      </c>
      <c r="M219" s="98">
        <f t="shared" si="30"/>
        <v>0.66239850269195422</v>
      </c>
      <c r="N219" s="100">
        <f t="shared" si="31"/>
        <v>8.4521912949799161E-2</v>
      </c>
      <c r="O219" s="98">
        <f>+DATA_CGR!U221</f>
        <v>1400</v>
      </c>
      <c r="P219" s="100">
        <f t="shared" si="32"/>
        <v>1</v>
      </c>
      <c r="Q219" s="98">
        <f>+DATA_TM!C217</f>
        <v>95.54</v>
      </c>
      <c r="R219" s="100">
        <f t="shared" si="33"/>
        <v>0.95540000000000003</v>
      </c>
      <c r="S219" s="99">
        <f>+DATA_IRPi!F217</f>
        <v>5650684</v>
      </c>
      <c r="T219" s="99">
        <f>+DATA_IRPi!AB217</f>
        <v>6745579</v>
      </c>
      <c r="U219" s="99">
        <f t="shared" si="34"/>
        <v>1094895</v>
      </c>
      <c r="V219" s="100">
        <f t="shared" si="27"/>
        <v>1</v>
      </c>
      <c r="W219" s="102">
        <f>+DATA_REI!C216</f>
        <v>100</v>
      </c>
      <c r="X219" s="102">
        <f>+DATA_REI!D216</f>
        <v>100</v>
      </c>
      <c r="Y219" s="102">
        <f>+DATA_REI!E216</f>
        <v>0</v>
      </c>
      <c r="Z219" s="102">
        <f>+DATA_REI!F216</f>
        <v>100</v>
      </c>
      <c r="AA219" s="98">
        <v>4</v>
      </c>
      <c r="AB219" s="100">
        <f t="shared" si="35"/>
        <v>0.75</v>
      </c>
    </row>
    <row r="220" spans="1:28" x14ac:dyDescent="0.2">
      <c r="A220" s="98">
        <v>10109</v>
      </c>
      <c r="B220" s="98" t="s">
        <v>548</v>
      </c>
      <c r="C220" s="99">
        <f>+DATA_PREV!C226</f>
        <v>0</v>
      </c>
      <c r="D220" s="99">
        <f>+DATA_PREV!D226</f>
        <v>0</v>
      </c>
      <c r="E220" s="99">
        <f>+DATA_PREV!E226</f>
        <v>0</v>
      </c>
      <c r="F220" s="100">
        <f t="shared" si="28"/>
        <v>1</v>
      </c>
      <c r="G220" s="101">
        <f>+DATA_PTES!O218</f>
        <v>5542</v>
      </c>
      <c r="H220" s="101">
        <f>+DATA_PTES!P218</f>
        <v>1065</v>
      </c>
      <c r="I220" s="101">
        <f>+DATA_PTES!Q218</f>
        <v>6607</v>
      </c>
      <c r="J220" s="100">
        <f t="shared" si="29"/>
        <v>0.838807325563796</v>
      </c>
      <c r="K220" s="99">
        <f>+DATA_IG!F220</f>
        <v>10650017</v>
      </c>
      <c r="L220" s="99">
        <f>+DATA_IG!U220</f>
        <v>7575113</v>
      </c>
      <c r="M220" s="98">
        <f t="shared" si="30"/>
        <v>1.4059218654560004</v>
      </c>
      <c r="N220" s="100">
        <f t="shared" si="31"/>
        <v>0.17939534138946159</v>
      </c>
      <c r="O220" s="98">
        <f>+DATA_CGR!U222</f>
        <v>1400</v>
      </c>
      <c r="P220" s="100">
        <f t="shared" si="32"/>
        <v>1</v>
      </c>
      <c r="Q220" s="98">
        <f>+DATA_TM!C218</f>
        <v>95.31</v>
      </c>
      <c r="R220" s="100">
        <f t="shared" si="33"/>
        <v>0.95310000000000006</v>
      </c>
      <c r="S220" s="99">
        <f>+DATA_IRPi!F218</f>
        <v>15864492</v>
      </c>
      <c r="T220" s="99">
        <f>+DATA_IRPi!AB218</f>
        <v>20411371</v>
      </c>
      <c r="U220" s="99">
        <f t="shared" si="34"/>
        <v>4546879</v>
      </c>
      <c r="V220" s="100">
        <f t="shared" si="27"/>
        <v>1</v>
      </c>
      <c r="W220" s="102">
        <f>+DATA_REI!C217</f>
        <v>100</v>
      </c>
      <c r="X220" s="102">
        <f>+DATA_REI!D217</f>
        <v>38.1</v>
      </c>
      <c r="Y220" s="102">
        <f>+DATA_REI!E217</f>
        <v>100</v>
      </c>
      <c r="Z220" s="102">
        <f>+DATA_REI!F217</f>
        <v>100</v>
      </c>
      <c r="AA220" s="98">
        <v>4</v>
      </c>
      <c r="AB220" s="100">
        <f t="shared" si="35"/>
        <v>0.84525000000000006</v>
      </c>
    </row>
    <row r="221" spans="1:28" x14ac:dyDescent="0.2">
      <c r="A221" s="98">
        <v>10201</v>
      </c>
      <c r="B221" s="98" t="s">
        <v>549</v>
      </c>
      <c r="C221" s="99">
        <f>+DATA_PREV!C227</f>
        <v>0</v>
      </c>
      <c r="D221" s="99">
        <f>+DATA_PREV!D227</f>
        <v>0</v>
      </c>
      <c r="E221" s="99">
        <f>+DATA_PREV!E227</f>
        <v>0</v>
      </c>
      <c r="F221" s="100">
        <f t="shared" si="28"/>
        <v>1</v>
      </c>
      <c r="G221" s="101">
        <f>+DATA_PTES!O219</f>
        <v>3753</v>
      </c>
      <c r="H221" s="101">
        <f>+DATA_PTES!P219</f>
        <v>630</v>
      </c>
      <c r="I221" s="101">
        <f>+DATA_PTES!Q219</f>
        <v>4383</v>
      </c>
      <c r="J221" s="100">
        <f t="shared" si="29"/>
        <v>0.85626283367556466</v>
      </c>
      <c r="K221" s="99">
        <f>+DATA_IG!F221</f>
        <v>4637577</v>
      </c>
      <c r="L221" s="99">
        <f>+DATA_IG!U221</f>
        <v>7687257</v>
      </c>
      <c r="M221" s="98">
        <f t="shared" si="30"/>
        <v>0.60328111834949705</v>
      </c>
      <c r="N221" s="100">
        <f t="shared" si="31"/>
        <v>7.6978546844793508E-2</v>
      </c>
      <c r="O221" s="98">
        <f>+DATA_CGR!U223</f>
        <v>1400</v>
      </c>
      <c r="P221" s="100">
        <f t="shared" si="32"/>
        <v>1</v>
      </c>
      <c r="Q221" s="98">
        <f>+DATA_TM!C219</f>
        <v>52.15</v>
      </c>
      <c r="R221" s="100">
        <f t="shared" si="33"/>
        <v>0.52149999999999996</v>
      </c>
      <c r="S221" s="99">
        <f>+DATA_IRPi!F219</f>
        <v>17945788</v>
      </c>
      <c r="T221" s="99">
        <f>+DATA_IRPi!AB219</f>
        <v>22099685</v>
      </c>
      <c r="U221" s="99">
        <f t="shared" si="34"/>
        <v>4153897</v>
      </c>
      <c r="V221" s="100">
        <f t="shared" si="27"/>
        <v>1</v>
      </c>
      <c r="W221" s="102">
        <f>+DATA_REI!C218</f>
        <v>100</v>
      </c>
      <c r="X221" s="102">
        <f>+DATA_REI!D218</f>
        <v>100</v>
      </c>
      <c r="Y221" s="102">
        <f>+DATA_REI!E218</f>
        <v>100</v>
      </c>
      <c r="Z221" s="102">
        <f>+DATA_REI!F218</f>
        <v>0</v>
      </c>
      <c r="AA221" s="98">
        <v>4</v>
      </c>
      <c r="AB221" s="100">
        <f t="shared" si="35"/>
        <v>0.75</v>
      </c>
    </row>
    <row r="222" spans="1:28" x14ac:dyDescent="0.2">
      <c r="A222" s="98">
        <v>10202</v>
      </c>
      <c r="B222" s="98" t="s">
        <v>550</v>
      </c>
      <c r="C222" s="99">
        <f>+DATA_PREV!C228</f>
        <v>0</v>
      </c>
      <c r="D222" s="99">
        <f>+DATA_PREV!D228</f>
        <v>34058348068</v>
      </c>
      <c r="E222" s="99">
        <f>+DATA_PREV!E228</f>
        <v>34058348068</v>
      </c>
      <c r="F222" s="100">
        <f t="shared" si="28"/>
        <v>0</v>
      </c>
      <c r="G222" s="101">
        <f>+DATA_PTES!O220</f>
        <v>1642</v>
      </c>
      <c r="H222" s="101">
        <f>+DATA_PTES!P220</f>
        <v>1252</v>
      </c>
      <c r="I222" s="101">
        <f>+DATA_PTES!Q220</f>
        <v>2894</v>
      </c>
      <c r="J222" s="100">
        <f t="shared" si="29"/>
        <v>0.56738078783690393</v>
      </c>
      <c r="K222" s="99">
        <f>+DATA_IG!F222</f>
        <v>4184205</v>
      </c>
      <c r="L222" s="99">
        <f>+DATA_IG!U222</f>
        <v>5991769</v>
      </c>
      <c r="M222" s="98">
        <f t="shared" si="30"/>
        <v>0.69832548617945722</v>
      </c>
      <c r="N222" s="100">
        <f t="shared" si="31"/>
        <v>8.9106188666816855E-2</v>
      </c>
      <c r="O222" s="98">
        <f>+DATA_CGR!U224</f>
        <v>1300</v>
      </c>
      <c r="P222" s="100">
        <f t="shared" si="32"/>
        <v>0.9285714285714286</v>
      </c>
      <c r="Q222" s="98">
        <f>+DATA_TM!C220</f>
        <v>78.91</v>
      </c>
      <c r="R222" s="100">
        <f t="shared" si="33"/>
        <v>0.78909999999999991</v>
      </c>
      <c r="S222" s="99">
        <f>+DATA_IRPi!F220</f>
        <v>13022150</v>
      </c>
      <c r="T222" s="99">
        <f>+DATA_IRPi!AB220</f>
        <v>15082027</v>
      </c>
      <c r="U222" s="99">
        <f t="shared" si="34"/>
        <v>2059877</v>
      </c>
      <c r="V222" s="100">
        <f t="shared" si="27"/>
        <v>1</v>
      </c>
      <c r="W222" s="102">
        <f>+DATA_REI!C219</f>
        <v>100</v>
      </c>
      <c r="X222" s="102">
        <f>+DATA_REI!D219</f>
        <v>100</v>
      </c>
      <c r="Y222" s="102">
        <f>+DATA_REI!E219</f>
        <v>100</v>
      </c>
      <c r="Z222" s="102">
        <f>+DATA_REI!F219</f>
        <v>100</v>
      </c>
      <c r="AA222" s="98">
        <v>4</v>
      </c>
      <c r="AB222" s="100">
        <f t="shared" si="35"/>
        <v>1</v>
      </c>
    </row>
    <row r="223" spans="1:28" x14ac:dyDescent="0.2">
      <c r="A223" s="98">
        <v>10203</v>
      </c>
      <c r="B223" s="98" t="s">
        <v>551</v>
      </c>
      <c r="C223" s="99">
        <f>+DATA_PREV!C229</f>
        <v>0</v>
      </c>
      <c r="D223" s="99">
        <f>+DATA_PREV!D229</f>
        <v>0</v>
      </c>
      <c r="E223" s="99">
        <f>+DATA_PREV!E229</f>
        <v>0</v>
      </c>
      <c r="F223" s="100">
        <f t="shared" si="28"/>
        <v>1</v>
      </c>
      <c r="G223" s="101">
        <f>+DATA_PTES!O221</f>
        <v>488</v>
      </c>
      <c r="H223" s="101">
        <f>+DATA_PTES!P221</f>
        <v>64</v>
      </c>
      <c r="I223" s="101">
        <f>+DATA_PTES!Q221</f>
        <v>552</v>
      </c>
      <c r="J223" s="100">
        <f t="shared" si="29"/>
        <v>0.88405797101449279</v>
      </c>
      <c r="K223" s="99">
        <f>+DATA_IG!F223</f>
        <v>2036007</v>
      </c>
      <c r="L223" s="99">
        <f>+DATA_IG!U223</f>
        <v>2705887</v>
      </c>
      <c r="M223" s="98">
        <f t="shared" si="30"/>
        <v>0.75243607733804108</v>
      </c>
      <c r="N223" s="100">
        <f t="shared" si="31"/>
        <v>9.6010688989479717E-2</v>
      </c>
      <c r="O223" s="98">
        <f>+DATA_CGR!U225</f>
        <v>1400</v>
      </c>
      <c r="P223" s="100">
        <f t="shared" si="32"/>
        <v>1</v>
      </c>
      <c r="Q223" s="98">
        <f>+DATA_TM!C221</f>
        <v>92.79</v>
      </c>
      <c r="R223" s="100">
        <f t="shared" si="33"/>
        <v>0.92790000000000006</v>
      </c>
      <c r="S223" s="99">
        <f>+DATA_IRPi!F221</f>
        <v>5652850</v>
      </c>
      <c r="T223" s="99">
        <f>+DATA_IRPi!AB221</f>
        <v>6562796</v>
      </c>
      <c r="U223" s="99">
        <f t="shared" si="34"/>
        <v>909946</v>
      </c>
      <c r="V223" s="100">
        <f t="shared" si="27"/>
        <v>1</v>
      </c>
      <c r="W223" s="102">
        <f>+DATA_REI!C220</f>
        <v>100</v>
      </c>
      <c r="X223" s="102">
        <f>+DATA_REI!D220</f>
        <v>100</v>
      </c>
      <c r="Y223" s="102">
        <f>+DATA_REI!E220</f>
        <v>100</v>
      </c>
      <c r="Z223" s="102">
        <f>+DATA_REI!F220</f>
        <v>100</v>
      </c>
      <c r="AA223" s="98">
        <v>4</v>
      </c>
      <c r="AB223" s="100">
        <f t="shared" si="35"/>
        <v>1</v>
      </c>
    </row>
    <row r="224" spans="1:28" x14ac:dyDescent="0.2">
      <c r="A224" s="98">
        <v>10204</v>
      </c>
      <c r="B224" s="98" t="s">
        <v>552</v>
      </c>
      <c r="C224" s="99">
        <f>+DATA_PREV!C230</f>
        <v>0</v>
      </c>
      <c r="D224" s="99">
        <f>+DATA_PREV!D230</f>
        <v>0</v>
      </c>
      <c r="E224" s="99">
        <f>+DATA_PREV!E230</f>
        <v>0</v>
      </c>
      <c r="F224" s="100">
        <f t="shared" si="28"/>
        <v>1</v>
      </c>
      <c r="G224" s="101">
        <f>+DATA_PTES!O222</f>
        <v>121</v>
      </c>
      <c r="H224" s="101">
        <f>+DATA_PTES!P222</f>
        <v>7</v>
      </c>
      <c r="I224" s="101">
        <f>+DATA_PTES!Q222</f>
        <v>128</v>
      </c>
      <c r="J224" s="100">
        <f t="shared" si="29"/>
        <v>0.9453125</v>
      </c>
      <c r="K224" s="99">
        <f>+DATA_IG!F224</f>
        <v>277231</v>
      </c>
      <c r="L224" s="99">
        <f>+DATA_IG!U224</f>
        <v>1777714</v>
      </c>
      <c r="M224" s="98">
        <f t="shared" si="30"/>
        <v>0.15594803213565286</v>
      </c>
      <c r="N224" s="100">
        <f t="shared" si="31"/>
        <v>1.9898936883605726E-2</v>
      </c>
      <c r="O224" s="98">
        <f>+DATA_CGR!U226</f>
        <v>1400</v>
      </c>
      <c r="P224" s="100">
        <f t="shared" si="32"/>
        <v>1</v>
      </c>
      <c r="Q224" s="98">
        <f>+DATA_TM!C222</f>
        <v>84.65</v>
      </c>
      <c r="R224" s="100">
        <f t="shared" si="33"/>
        <v>0.84650000000000003</v>
      </c>
      <c r="S224" s="99">
        <f>+DATA_IRPi!F222</f>
        <v>2807700</v>
      </c>
      <c r="T224" s="99">
        <f>+DATA_IRPi!AB222</f>
        <v>3157557</v>
      </c>
      <c r="U224" s="99">
        <f t="shared" si="34"/>
        <v>349857</v>
      </c>
      <c r="V224" s="100">
        <f t="shared" si="27"/>
        <v>1</v>
      </c>
      <c r="W224" s="102">
        <f>+DATA_REI!C221</f>
        <v>100</v>
      </c>
      <c r="X224" s="102">
        <f>+DATA_REI!D221</f>
        <v>100</v>
      </c>
      <c r="Y224" s="102">
        <f>+DATA_REI!E221</f>
        <v>100</v>
      </c>
      <c r="Z224" s="102">
        <f>+DATA_REI!F221</f>
        <v>100</v>
      </c>
      <c r="AA224" s="98">
        <v>4</v>
      </c>
      <c r="AB224" s="100">
        <f t="shared" si="35"/>
        <v>1</v>
      </c>
    </row>
    <row r="225" spans="1:28" x14ac:dyDescent="0.2">
      <c r="A225" s="98">
        <v>10205</v>
      </c>
      <c r="B225" s="98" t="s">
        <v>553</v>
      </c>
      <c r="C225" s="99">
        <f>+DATA_PREV!C231</f>
        <v>0</v>
      </c>
      <c r="D225" s="99">
        <f>+DATA_PREV!D231</f>
        <v>0</v>
      </c>
      <c r="E225" s="99">
        <f>+DATA_PREV!E231</f>
        <v>0</v>
      </c>
      <c r="F225" s="100">
        <f t="shared" si="28"/>
        <v>1</v>
      </c>
      <c r="G225" s="101">
        <f>+DATA_PTES!O223</f>
        <v>713</v>
      </c>
      <c r="H225" s="101">
        <f>+DATA_PTES!P223</f>
        <v>74</v>
      </c>
      <c r="I225" s="101">
        <f>+DATA_PTES!Q223</f>
        <v>787</v>
      </c>
      <c r="J225" s="100">
        <f t="shared" si="29"/>
        <v>0.90597204574332912</v>
      </c>
      <c r="K225" s="99">
        <f>+DATA_IG!F225</f>
        <v>1716986</v>
      </c>
      <c r="L225" s="99">
        <f>+DATA_IG!U225</f>
        <v>2598053</v>
      </c>
      <c r="M225" s="98">
        <f t="shared" si="30"/>
        <v>0.66087412381502608</v>
      </c>
      <c r="N225" s="100">
        <f t="shared" si="31"/>
        <v>8.4327402518065669E-2</v>
      </c>
      <c r="O225" s="98">
        <f>+DATA_CGR!U227</f>
        <v>1400</v>
      </c>
      <c r="P225" s="100">
        <f t="shared" si="32"/>
        <v>1</v>
      </c>
      <c r="Q225" s="98">
        <f>+DATA_TM!C223</f>
        <v>93.72</v>
      </c>
      <c r="R225" s="100">
        <f t="shared" si="33"/>
        <v>0.93720000000000003</v>
      </c>
      <c r="S225" s="99">
        <f>+DATA_IRPi!F223</f>
        <v>5241771</v>
      </c>
      <c r="T225" s="99">
        <f>+DATA_IRPi!AB223</f>
        <v>6472862</v>
      </c>
      <c r="U225" s="99">
        <f t="shared" si="34"/>
        <v>1231091</v>
      </c>
      <c r="V225" s="100">
        <f t="shared" si="27"/>
        <v>1</v>
      </c>
      <c r="W225" s="102">
        <f>+DATA_REI!C222</f>
        <v>100</v>
      </c>
      <c r="X225" s="102">
        <f>+DATA_REI!D222</f>
        <v>100</v>
      </c>
      <c r="Y225" s="102">
        <f>+DATA_REI!E222</f>
        <v>100</v>
      </c>
      <c r="Z225" s="102">
        <f>+DATA_REI!F222</f>
        <v>100</v>
      </c>
      <c r="AA225" s="98">
        <v>4</v>
      </c>
      <c r="AB225" s="100">
        <f t="shared" si="35"/>
        <v>1</v>
      </c>
    </row>
    <row r="226" spans="1:28" x14ac:dyDescent="0.2">
      <c r="A226" s="98">
        <v>10206</v>
      </c>
      <c r="B226" s="98" t="s">
        <v>554</v>
      </c>
      <c r="C226" s="99">
        <f>+DATA_PREV!C232</f>
        <v>0</v>
      </c>
      <c r="D226" s="99">
        <f>+DATA_PREV!D232</f>
        <v>0</v>
      </c>
      <c r="E226" s="99">
        <f>+DATA_PREV!E232</f>
        <v>0</v>
      </c>
      <c r="F226" s="100">
        <f t="shared" si="28"/>
        <v>1</v>
      </c>
      <c r="G226" s="101">
        <f>+DATA_PTES!O224</f>
        <v>294</v>
      </c>
      <c r="H226" s="101">
        <f>+DATA_PTES!P224</f>
        <v>9</v>
      </c>
      <c r="I226" s="101">
        <f>+DATA_PTES!Q224</f>
        <v>303</v>
      </c>
      <c r="J226" s="100">
        <f t="shared" si="29"/>
        <v>0.97029702970297027</v>
      </c>
      <c r="K226" s="99">
        <f>+DATA_IG!F226</f>
        <v>390558</v>
      </c>
      <c r="L226" s="99">
        <f>+DATA_IG!U226</f>
        <v>2020898</v>
      </c>
      <c r="M226" s="98">
        <f t="shared" si="30"/>
        <v>0.19325963012482569</v>
      </c>
      <c r="N226" s="100">
        <f t="shared" si="31"/>
        <v>2.4659889126768267E-2</v>
      </c>
      <c r="O226" s="98">
        <f>+DATA_CGR!U228</f>
        <v>1400</v>
      </c>
      <c r="P226" s="100">
        <f t="shared" si="32"/>
        <v>1</v>
      </c>
      <c r="Q226" s="98">
        <f>+DATA_TM!C224</f>
        <v>65.55</v>
      </c>
      <c r="R226" s="100">
        <f t="shared" si="33"/>
        <v>0.65549999999999997</v>
      </c>
      <c r="S226" s="99">
        <f>+DATA_IRPi!F224</f>
        <v>2517400</v>
      </c>
      <c r="T226" s="99">
        <f>+DATA_IRPi!AB224</f>
        <v>2971777</v>
      </c>
      <c r="U226" s="99">
        <f t="shared" si="34"/>
        <v>454377</v>
      </c>
      <c r="V226" s="100">
        <f t="shared" si="27"/>
        <v>1</v>
      </c>
      <c r="W226" s="102">
        <f>+DATA_REI!C223</f>
        <v>100</v>
      </c>
      <c r="X226" s="102">
        <f>+DATA_REI!D223</f>
        <v>100</v>
      </c>
      <c r="Y226" s="102">
        <f>+DATA_REI!E223</f>
        <v>100</v>
      </c>
      <c r="Z226" s="102">
        <f>+DATA_REI!F223</f>
        <v>100</v>
      </c>
      <c r="AA226" s="98">
        <v>4</v>
      </c>
      <c r="AB226" s="100">
        <f t="shared" si="35"/>
        <v>1</v>
      </c>
    </row>
    <row r="227" spans="1:28" x14ac:dyDescent="0.2">
      <c r="A227" s="98">
        <v>10207</v>
      </c>
      <c r="B227" s="98" t="s">
        <v>555</v>
      </c>
      <c r="C227" s="99">
        <f>+DATA_PREV!C233</f>
        <v>0</v>
      </c>
      <c r="D227" s="99">
        <f>+DATA_PREV!D233</f>
        <v>0</v>
      </c>
      <c r="E227" s="99">
        <f>+DATA_PREV!E233</f>
        <v>0</v>
      </c>
      <c r="F227" s="100">
        <f t="shared" si="28"/>
        <v>1</v>
      </c>
      <c r="G227" s="101">
        <f>+DATA_PTES!O225</f>
        <v>153</v>
      </c>
      <c r="H227" s="101">
        <f>+DATA_PTES!P225</f>
        <v>32</v>
      </c>
      <c r="I227" s="101">
        <f>+DATA_PTES!Q225</f>
        <v>185</v>
      </c>
      <c r="J227" s="100">
        <f t="shared" si="29"/>
        <v>0.82702702702702702</v>
      </c>
      <c r="K227" s="99">
        <f>+DATA_IG!F227</f>
        <v>0</v>
      </c>
      <c r="L227" s="99">
        <f>+DATA_IG!U227</f>
        <v>0</v>
      </c>
      <c r="M227" s="98">
        <f t="shared" si="30"/>
        <v>0</v>
      </c>
      <c r="N227" s="100">
        <f t="shared" si="31"/>
        <v>0</v>
      </c>
      <c r="O227" s="98">
        <f>+DATA_CGR!U229</f>
        <v>0</v>
      </c>
      <c r="P227" s="100">
        <f t="shared" si="32"/>
        <v>0</v>
      </c>
      <c r="Q227" s="98">
        <f>+DATA_TM!C225</f>
        <v>57.51</v>
      </c>
      <c r="R227" s="100">
        <f t="shared" si="33"/>
        <v>0.57509999999999994</v>
      </c>
      <c r="S227" s="99">
        <f>+DATA_IRPi!F225</f>
        <v>0</v>
      </c>
      <c r="T227" s="99">
        <f>+DATA_IRPi!AB225</f>
        <v>0</v>
      </c>
      <c r="U227" s="99">
        <f t="shared" si="34"/>
        <v>0</v>
      </c>
      <c r="V227" s="100">
        <f t="shared" si="27"/>
        <v>0</v>
      </c>
      <c r="W227" s="102">
        <f>+DATA_REI!C224</f>
        <v>100</v>
      </c>
      <c r="X227" s="102">
        <f>+DATA_REI!D224</f>
        <v>100</v>
      </c>
      <c r="Y227" s="102">
        <f>+DATA_REI!E224</f>
        <v>100</v>
      </c>
      <c r="Z227" s="102">
        <f>+DATA_REI!F224</f>
        <v>100</v>
      </c>
      <c r="AA227" s="98">
        <v>4</v>
      </c>
      <c r="AB227" s="100">
        <f t="shared" si="35"/>
        <v>1</v>
      </c>
    </row>
    <row r="228" spans="1:28" x14ac:dyDescent="0.2">
      <c r="A228" s="98">
        <v>10208</v>
      </c>
      <c r="B228" s="98" t="s">
        <v>556</v>
      </c>
      <c r="C228" s="99">
        <f>+DATA_PREV!C234</f>
        <v>0</v>
      </c>
      <c r="D228" s="99">
        <f>+DATA_PREV!D234</f>
        <v>4886622012</v>
      </c>
      <c r="E228" s="99">
        <f>+DATA_PREV!E234</f>
        <v>4886622012</v>
      </c>
      <c r="F228" s="100">
        <f t="shared" si="28"/>
        <v>0</v>
      </c>
      <c r="G228" s="101">
        <f>+DATA_PTES!O226</f>
        <v>2081</v>
      </c>
      <c r="H228" s="101">
        <f>+DATA_PTES!P226</f>
        <v>23</v>
      </c>
      <c r="I228" s="101">
        <f>+DATA_PTES!Q226</f>
        <v>2104</v>
      </c>
      <c r="J228" s="100">
        <f t="shared" si="29"/>
        <v>0.98906844106463876</v>
      </c>
      <c r="K228" s="99">
        <f>+DATA_IG!F228</f>
        <v>2291426</v>
      </c>
      <c r="L228" s="99">
        <f>+DATA_IG!U228</f>
        <v>3557709</v>
      </c>
      <c r="M228" s="98">
        <f t="shared" si="30"/>
        <v>0.64407347537418036</v>
      </c>
      <c r="N228" s="100">
        <f t="shared" si="31"/>
        <v>8.2183643226270114E-2</v>
      </c>
      <c r="O228" s="98">
        <f>+DATA_CGR!U230</f>
        <v>1400</v>
      </c>
      <c r="P228" s="100">
        <f t="shared" si="32"/>
        <v>1</v>
      </c>
      <c r="Q228" s="98">
        <f>+DATA_TM!C226</f>
        <v>85.54</v>
      </c>
      <c r="R228" s="100">
        <f t="shared" si="33"/>
        <v>0.85540000000000005</v>
      </c>
      <c r="S228" s="99">
        <f>+DATA_IRPi!F226</f>
        <v>6728522</v>
      </c>
      <c r="T228" s="99">
        <f>+DATA_IRPi!AB226</f>
        <v>7932009</v>
      </c>
      <c r="U228" s="99">
        <f t="shared" si="34"/>
        <v>1203487</v>
      </c>
      <c r="V228" s="100">
        <f t="shared" si="27"/>
        <v>1</v>
      </c>
      <c r="W228" s="102">
        <f>+DATA_REI!C225</f>
        <v>100</v>
      </c>
      <c r="X228" s="102">
        <f>+DATA_REI!D225</f>
        <v>100</v>
      </c>
      <c r="Y228" s="102">
        <f>+DATA_REI!E225</f>
        <v>100</v>
      </c>
      <c r="Z228" s="102">
        <f>+DATA_REI!F225</f>
        <v>0</v>
      </c>
      <c r="AA228" s="98">
        <v>4</v>
      </c>
      <c r="AB228" s="100">
        <f t="shared" si="35"/>
        <v>0.75</v>
      </c>
    </row>
    <row r="229" spans="1:28" x14ac:dyDescent="0.2">
      <c r="A229" s="98">
        <v>10209</v>
      </c>
      <c r="B229" s="98" t="s">
        <v>557</v>
      </c>
      <c r="C229" s="99">
        <f>+DATA_PREV!C235</f>
        <v>0</v>
      </c>
      <c r="D229" s="99">
        <f>+DATA_PREV!D235</f>
        <v>0</v>
      </c>
      <c r="E229" s="99">
        <f>+DATA_PREV!E235</f>
        <v>0</v>
      </c>
      <c r="F229" s="100">
        <f t="shared" si="28"/>
        <v>1</v>
      </c>
      <c r="G229" s="101">
        <f>+DATA_PTES!O227</f>
        <v>374</v>
      </c>
      <c r="H229" s="101">
        <f>+DATA_PTES!P227</f>
        <v>89</v>
      </c>
      <c r="I229" s="101">
        <f>+DATA_PTES!Q227</f>
        <v>463</v>
      </c>
      <c r="J229" s="100">
        <f t="shared" si="29"/>
        <v>0.8077753779697624</v>
      </c>
      <c r="K229" s="99">
        <f>+DATA_IG!F229</f>
        <v>633683</v>
      </c>
      <c r="L229" s="99">
        <f>+DATA_IG!U229</f>
        <v>2026678</v>
      </c>
      <c r="M229" s="98">
        <f t="shared" si="30"/>
        <v>0.31267078440679774</v>
      </c>
      <c r="N229" s="100">
        <f t="shared" si="31"/>
        <v>3.9896727897446353E-2</v>
      </c>
      <c r="O229" s="98">
        <f>+DATA_CGR!U231</f>
        <v>1400</v>
      </c>
      <c r="P229" s="100">
        <f t="shared" si="32"/>
        <v>1</v>
      </c>
      <c r="Q229" s="98">
        <f>+DATA_TM!C227</f>
        <v>92.45</v>
      </c>
      <c r="R229" s="100">
        <f t="shared" si="33"/>
        <v>0.92449999999999999</v>
      </c>
      <c r="S229" s="99">
        <f>+DATA_IRPi!F227</f>
        <v>3459516</v>
      </c>
      <c r="T229" s="99">
        <f>+DATA_IRPi!AB227</f>
        <v>4222269</v>
      </c>
      <c r="U229" s="99">
        <f t="shared" si="34"/>
        <v>762753</v>
      </c>
      <c r="V229" s="100">
        <f t="shared" si="27"/>
        <v>1</v>
      </c>
      <c r="W229" s="102">
        <f>+DATA_REI!C226</f>
        <v>100</v>
      </c>
      <c r="X229" s="102">
        <f>+DATA_REI!D226</f>
        <v>100</v>
      </c>
      <c r="Y229" s="102">
        <f>+DATA_REI!E226</f>
        <v>66.67</v>
      </c>
      <c r="Z229" s="102">
        <f>+DATA_REI!F226</f>
        <v>100</v>
      </c>
      <c r="AA229" s="98">
        <v>4</v>
      </c>
      <c r="AB229" s="100">
        <f t="shared" si="35"/>
        <v>0.91667500000000002</v>
      </c>
    </row>
    <row r="230" spans="1:28" x14ac:dyDescent="0.2">
      <c r="A230" s="98">
        <v>10210</v>
      </c>
      <c r="B230" s="98" t="s">
        <v>558</v>
      </c>
      <c r="C230" s="99">
        <f>+DATA_PREV!C236</f>
        <v>0</v>
      </c>
      <c r="D230" s="99">
        <f>+DATA_PREV!D236</f>
        <v>2194002146</v>
      </c>
      <c r="E230" s="99">
        <f>+DATA_PREV!E236</f>
        <v>2194002146</v>
      </c>
      <c r="F230" s="100">
        <f t="shared" si="28"/>
        <v>0</v>
      </c>
      <c r="G230" s="101">
        <f>+DATA_PTES!O228</f>
        <v>644</v>
      </c>
      <c r="H230" s="101">
        <f>+DATA_PTES!P228</f>
        <v>67</v>
      </c>
      <c r="I230" s="101">
        <f>+DATA_PTES!Q228</f>
        <v>711</v>
      </c>
      <c r="J230" s="100">
        <f t="shared" si="29"/>
        <v>0.90576652601969054</v>
      </c>
      <c r="K230" s="99">
        <f>+DATA_IG!F230</f>
        <v>659773</v>
      </c>
      <c r="L230" s="99">
        <f>+DATA_IG!U230</f>
        <v>2968938</v>
      </c>
      <c r="M230" s="98">
        <f t="shared" si="30"/>
        <v>0.22222525360920303</v>
      </c>
      <c r="N230" s="100">
        <f t="shared" si="31"/>
        <v>2.8355896736588816E-2</v>
      </c>
      <c r="O230" s="98">
        <f>+DATA_CGR!U232</f>
        <v>1400</v>
      </c>
      <c r="P230" s="100">
        <f t="shared" si="32"/>
        <v>1</v>
      </c>
      <c r="Q230" s="98">
        <f>+DATA_TM!C228</f>
        <v>75.290000000000006</v>
      </c>
      <c r="R230" s="100">
        <f t="shared" si="33"/>
        <v>0.75290000000000001</v>
      </c>
      <c r="S230" s="99">
        <f>+DATA_IRPi!F228</f>
        <v>4032800</v>
      </c>
      <c r="T230" s="99">
        <f>+DATA_IRPi!AB228</f>
        <v>4282339</v>
      </c>
      <c r="U230" s="99">
        <f t="shared" si="34"/>
        <v>249539</v>
      </c>
      <c r="V230" s="100">
        <f t="shared" si="27"/>
        <v>1</v>
      </c>
      <c r="W230" s="102">
        <f>+DATA_REI!C227</f>
        <v>100</v>
      </c>
      <c r="X230" s="102">
        <f>+DATA_REI!D227</f>
        <v>100</v>
      </c>
      <c r="Y230" s="102">
        <f>+DATA_REI!E227</f>
        <v>100</v>
      </c>
      <c r="Z230" s="102">
        <f>+DATA_REI!F227</f>
        <v>100</v>
      </c>
      <c r="AA230" s="98">
        <v>4</v>
      </c>
      <c r="AB230" s="100">
        <f t="shared" si="35"/>
        <v>1</v>
      </c>
    </row>
    <row r="231" spans="1:28" x14ac:dyDescent="0.2">
      <c r="A231" s="98">
        <v>10301</v>
      </c>
      <c r="B231" s="98" t="s">
        <v>559</v>
      </c>
      <c r="C231" s="99">
        <f>+DATA_PREV!C237</f>
        <v>0</v>
      </c>
      <c r="D231" s="99">
        <f>+DATA_PREV!D237</f>
        <v>0</v>
      </c>
      <c r="E231" s="99">
        <f>+DATA_PREV!E237</f>
        <v>0</v>
      </c>
      <c r="F231" s="100">
        <f t="shared" si="28"/>
        <v>1</v>
      </c>
      <c r="G231" s="101">
        <f>+DATA_PTES!O229</f>
        <v>12199</v>
      </c>
      <c r="H231" s="101">
        <f>+DATA_PTES!P229</f>
        <v>2624</v>
      </c>
      <c r="I231" s="101">
        <f>+DATA_PTES!Q229</f>
        <v>14823</v>
      </c>
      <c r="J231" s="100">
        <f t="shared" si="29"/>
        <v>0.82297780476286853</v>
      </c>
      <c r="K231" s="99">
        <f>+DATA_IG!F231</f>
        <v>20771569</v>
      </c>
      <c r="L231" s="99">
        <f>+DATA_IG!U231</f>
        <v>21829087</v>
      </c>
      <c r="M231" s="98">
        <f t="shared" si="30"/>
        <v>0.9515546390007058</v>
      </c>
      <c r="N231" s="100">
        <f t="shared" si="31"/>
        <v>0.12141817657760857</v>
      </c>
      <c r="O231" s="98">
        <f>+DATA_CGR!U233</f>
        <v>1400</v>
      </c>
      <c r="P231" s="100">
        <f t="shared" si="32"/>
        <v>1</v>
      </c>
      <c r="Q231" s="98">
        <f>+DATA_TM!C229</f>
        <v>100</v>
      </c>
      <c r="R231" s="100">
        <f t="shared" si="33"/>
        <v>1</v>
      </c>
      <c r="S231" s="99">
        <f>+DATA_IRPi!F229</f>
        <v>43250697</v>
      </c>
      <c r="T231" s="99">
        <f>+DATA_IRPi!AB229</f>
        <v>46327115</v>
      </c>
      <c r="U231" s="99">
        <f t="shared" si="34"/>
        <v>3076418</v>
      </c>
      <c r="V231" s="100">
        <f t="shared" si="27"/>
        <v>1</v>
      </c>
      <c r="W231" s="102">
        <f>+DATA_REI!C228</f>
        <v>100</v>
      </c>
      <c r="X231" s="102">
        <f>+DATA_REI!D228</f>
        <v>100</v>
      </c>
      <c r="Y231" s="102">
        <f>+DATA_REI!E228</f>
        <v>100</v>
      </c>
      <c r="Z231" s="102">
        <f>+DATA_REI!F228</f>
        <v>100</v>
      </c>
      <c r="AA231" s="98">
        <v>4</v>
      </c>
      <c r="AB231" s="100">
        <f t="shared" si="35"/>
        <v>1</v>
      </c>
    </row>
    <row r="232" spans="1:28" x14ac:dyDescent="0.2">
      <c r="A232" s="98">
        <v>10302</v>
      </c>
      <c r="B232" s="98" t="s">
        <v>560</v>
      </c>
      <c r="C232" s="99">
        <f>+DATA_PREV!C238</f>
        <v>0</v>
      </c>
      <c r="D232" s="99">
        <f>+DATA_PREV!D238</f>
        <v>0</v>
      </c>
      <c r="E232" s="99">
        <f>+DATA_PREV!E238</f>
        <v>0</v>
      </c>
      <c r="F232" s="100">
        <f t="shared" si="28"/>
        <v>1</v>
      </c>
      <c r="G232" s="101">
        <f>+DATA_PTES!O230</f>
        <v>236</v>
      </c>
      <c r="H232" s="101">
        <f>+DATA_PTES!P230</f>
        <v>42</v>
      </c>
      <c r="I232" s="101">
        <f>+DATA_PTES!Q230</f>
        <v>278</v>
      </c>
      <c r="J232" s="100">
        <f t="shared" si="29"/>
        <v>0.84892086330935257</v>
      </c>
      <c r="K232" s="99">
        <f>+DATA_IG!F232</f>
        <v>1077165</v>
      </c>
      <c r="L232" s="99">
        <f>+DATA_IG!U232</f>
        <v>2020511</v>
      </c>
      <c r="M232" s="98">
        <f t="shared" si="30"/>
        <v>0.53311513770526364</v>
      </c>
      <c r="N232" s="100">
        <f t="shared" si="31"/>
        <v>6.8025382120012759E-2</v>
      </c>
      <c r="O232" s="98">
        <f>+DATA_CGR!U234</f>
        <v>1400</v>
      </c>
      <c r="P232" s="100">
        <f t="shared" si="32"/>
        <v>1</v>
      </c>
      <c r="Q232" s="98">
        <f>+DATA_TM!C230</f>
        <v>88.77</v>
      </c>
      <c r="R232" s="100">
        <f t="shared" si="33"/>
        <v>0.88769999999999993</v>
      </c>
      <c r="S232" s="99">
        <f>+DATA_IRPi!F230</f>
        <v>4192465</v>
      </c>
      <c r="T232" s="99">
        <f>+DATA_IRPi!AB230</f>
        <v>4336696</v>
      </c>
      <c r="U232" s="99">
        <f t="shared" si="34"/>
        <v>144231</v>
      </c>
      <c r="V232" s="100">
        <f t="shared" si="27"/>
        <v>1</v>
      </c>
      <c r="W232" s="102">
        <f>+DATA_REI!C229</f>
        <v>100</v>
      </c>
      <c r="X232" s="102">
        <f>+DATA_REI!D229</f>
        <v>100</v>
      </c>
      <c r="Y232" s="102">
        <f>+DATA_REI!E229</f>
        <v>83.33</v>
      </c>
      <c r="Z232" s="102">
        <f>+DATA_REI!F229</f>
        <v>100</v>
      </c>
      <c r="AA232" s="98">
        <v>4</v>
      </c>
      <c r="AB232" s="100">
        <f t="shared" si="35"/>
        <v>0.95832499999999998</v>
      </c>
    </row>
    <row r="233" spans="1:28" x14ac:dyDescent="0.2">
      <c r="A233" s="98">
        <v>10303</v>
      </c>
      <c r="B233" s="98" t="s">
        <v>561</v>
      </c>
      <c r="C233" s="99">
        <f>+DATA_PREV!C239</f>
        <v>0</v>
      </c>
      <c r="D233" s="99">
        <f>+DATA_PREV!D239</f>
        <v>0</v>
      </c>
      <c r="E233" s="99">
        <f>+DATA_PREV!E239</f>
        <v>0</v>
      </c>
      <c r="F233" s="100">
        <f t="shared" si="28"/>
        <v>1</v>
      </c>
      <c r="G233" s="101">
        <f>+DATA_PTES!O231</f>
        <v>1207</v>
      </c>
      <c r="H233" s="101">
        <f>+DATA_PTES!P231</f>
        <v>239</v>
      </c>
      <c r="I233" s="101">
        <f>+DATA_PTES!Q231</f>
        <v>1446</v>
      </c>
      <c r="J233" s="100">
        <f t="shared" si="29"/>
        <v>0.83471645919778703</v>
      </c>
      <c r="K233" s="99">
        <f>+DATA_IG!F233</f>
        <v>2523073</v>
      </c>
      <c r="L233" s="99">
        <f>+DATA_IG!U233</f>
        <v>3166888</v>
      </c>
      <c r="M233" s="98">
        <f t="shared" si="30"/>
        <v>0.79670420930579167</v>
      </c>
      <c r="N233" s="100">
        <f t="shared" si="31"/>
        <v>0.10165929354009789</v>
      </c>
      <c r="O233" s="98">
        <f>+DATA_CGR!U235</f>
        <v>1400</v>
      </c>
      <c r="P233" s="100">
        <f t="shared" si="32"/>
        <v>1</v>
      </c>
      <c r="Q233" s="98">
        <f>+DATA_TM!C231</f>
        <v>97.89</v>
      </c>
      <c r="R233" s="100">
        <f t="shared" si="33"/>
        <v>0.97889999999999999</v>
      </c>
      <c r="S233" s="99">
        <f>+DATA_IRPi!F231</f>
        <v>6011200</v>
      </c>
      <c r="T233" s="99">
        <f>+DATA_IRPi!AB231</f>
        <v>7520558</v>
      </c>
      <c r="U233" s="99">
        <f t="shared" si="34"/>
        <v>1509358</v>
      </c>
      <c r="V233" s="100">
        <f t="shared" si="27"/>
        <v>1</v>
      </c>
      <c r="W233" s="102">
        <f>+DATA_REI!C230</f>
        <v>100</v>
      </c>
      <c r="X233" s="102">
        <f>+DATA_REI!D230</f>
        <v>100</v>
      </c>
      <c r="Y233" s="102">
        <f>+DATA_REI!E230</f>
        <v>100</v>
      </c>
      <c r="Z233" s="102">
        <f>+DATA_REI!F230</f>
        <v>100</v>
      </c>
      <c r="AA233" s="98">
        <v>4</v>
      </c>
      <c r="AB233" s="100">
        <f t="shared" si="35"/>
        <v>1</v>
      </c>
    </row>
    <row r="234" spans="1:28" x14ac:dyDescent="0.2">
      <c r="A234" s="98">
        <v>10304</v>
      </c>
      <c r="B234" s="98" t="s">
        <v>562</v>
      </c>
      <c r="C234" s="99">
        <f>+DATA_PREV!C240</f>
        <v>0</v>
      </c>
      <c r="D234" s="99">
        <f>+DATA_PREV!D240</f>
        <v>0</v>
      </c>
      <c r="E234" s="99">
        <f>+DATA_PREV!E240</f>
        <v>0</v>
      </c>
      <c r="F234" s="100">
        <f t="shared" si="28"/>
        <v>1</v>
      </c>
      <c r="G234" s="101">
        <f>+DATA_PTES!O232</f>
        <v>308</v>
      </c>
      <c r="H234" s="101">
        <f>+DATA_PTES!P232</f>
        <v>135</v>
      </c>
      <c r="I234" s="101">
        <f>+DATA_PTES!Q232</f>
        <v>443</v>
      </c>
      <c r="J234" s="100">
        <f t="shared" si="29"/>
        <v>0.69525959367945822</v>
      </c>
      <c r="K234" s="99">
        <f>+DATA_IG!F234</f>
        <v>1814723</v>
      </c>
      <c r="L234" s="99">
        <f>+DATA_IG!U234</f>
        <v>2202629</v>
      </c>
      <c r="M234" s="98">
        <f t="shared" si="30"/>
        <v>0.82388954290531902</v>
      </c>
      <c r="N234" s="100">
        <f t="shared" si="31"/>
        <v>0.10512813652611391</v>
      </c>
      <c r="O234" s="98">
        <f>+DATA_CGR!U236</f>
        <v>1400</v>
      </c>
      <c r="P234" s="100">
        <f t="shared" si="32"/>
        <v>1</v>
      </c>
      <c r="Q234" s="98">
        <f>+DATA_TM!C232</f>
        <v>69.239999999999995</v>
      </c>
      <c r="R234" s="100">
        <f t="shared" si="33"/>
        <v>0.6923999999999999</v>
      </c>
      <c r="S234" s="99">
        <f>+DATA_IRPi!F232</f>
        <v>4796223</v>
      </c>
      <c r="T234" s="99">
        <f>+DATA_IRPi!AB232</f>
        <v>5245568</v>
      </c>
      <c r="U234" s="99">
        <f t="shared" si="34"/>
        <v>449345</v>
      </c>
      <c r="V234" s="100">
        <f t="shared" si="27"/>
        <v>1</v>
      </c>
      <c r="W234" s="102">
        <f>+DATA_REI!C231</f>
        <v>3.6999999999999997</v>
      </c>
      <c r="X234" s="102">
        <f>+DATA_REI!D231</f>
        <v>0</v>
      </c>
      <c r="Y234" s="102">
        <f>+DATA_REI!E231</f>
        <v>100</v>
      </c>
      <c r="Z234" s="102">
        <f>+DATA_REI!F231</f>
        <v>100</v>
      </c>
      <c r="AA234" s="98">
        <v>4</v>
      </c>
      <c r="AB234" s="100">
        <f t="shared" si="35"/>
        <v>0.50924999999999998</v>
      </c>
    </row>
    <row r="235" spans="1:28" x14ac:dyDescent="0.2">
      <c r="A235" s="98">
        <v>10305</v>
      </c>
      <c r="B235" s="98" t="s">
        <v>563</v>
      </c>
      <c r="C235" s="99">
        <f>+DATA_PREV!C241</f>
        <v>0</v>
      </c>
      <c r="D235" s="99">
        <f>+DATA_PREV!D241</f>
        <v>0</v>
      </c>
      <c r="E235" s="99">
        <f>+DATA_PREV!E241</f>
        <v>0</v>
      </c>
      <c r="F235" s="100">
        <f t="shared" si="28"/>
        <v>1</v>
      </c>
      <c r="G235" s="101">
        <f>+DATA_PTES!O233</f>
        <v>436</v>
      </c>
      <c r="H235" s="101">
        <f>+DATA_PTES!P233</f>
        <v>100</v>
      </c>
      <c r="I235" s="101">
        <f>+DATA_PTES!Q233</f>
        <v>536</v>
      </c>
      <c r="J235" s="100">
        <f t="shared" si="29"/>
        <v>0.81343283582089554</v>
      </c>
      <c r="K235" s="99">
        <f>+DATA_IG!F235</f>
        <v>1227591</v>
      </c>
      <c r="L235" s="99">
        <f>+DATA_IG!U235</f>
        <v>2366726</v>
      </c>
      <c r="M235" s="98">
        <f t="shared" si="30"/>
        <v>0.51868741882245772</v>
      </c>
      <c r="N235" s="100">
        <f t="shared" si="31"/>
        <v>6.6184408152648894E-2</v>
      </c>
      <c r="O235" s="98">
        <f>+DATA_CGR!U237</f>
        <v>1200</v>
      </c>
      <c r="P235" s="100">
        <f t="shared" si="32"/>
        <v>0.8571428571428571</v>
      </c>
      <c r="Q235" s="98">
        <f>+DATA_TM!C233</f>
        <v>96.84</v>
      </c>
      <c r="R235" s="100">
        <f t="shared" si="33"/>
        <v>0.96840000000000004</v>
      </c>
      <c r="S235" s="99">
        <f>+DATA_IRPi!F233</f>
        <v>4522025</v>
      </c>
      <c r="T235" s="99">
        <f>+DATA_IRPi!AB233</f>
        <v>5215436</v>
      </c>
      <c r="U235" s="99">
        <f t="shared" si="34"/>
        <v>693411</v>
      </c>
      <c r="V235" s="100">
        <f t="shared" si="27"/>
        <v>1</v>
      </c>
      <c r="W235" s="102">
        <f>+DATA_REI!C232</f>
        <v>100</v>
      </c>
      <c r="X235" s="102">
        <f>+DATA_REI!D232</f>
        <v>100</v>
      </c>
      <c r="Y235" s="102">
        <f>+DATA_REI!E232</f>
        <v>100</v>
      </c>
      <c r="Z235" s="102">
        <f>+DATA_REI!F232</f>
        <v>0</v>
      </c>
      <c r="AA235" s="98">
        <v>4</v>
      </c>
      <c r="AB235" s="100">
        <f t="shared" si="35"/>
        <v>0.75</v>
      </c>
    </row>
    <row r="236" spans="1:28" x14ac:dyDescent="0.2">
      <c r="A236" s="98">
        <v>10306</v>
      </c>
      <c r="B236" s="98" t="s">
        <v>564</v>
      </c>
      <c r="C236" s="99">
        <f>+DATA_PREV!C242</f>
        <v>2563380007</v>
      </c>
      <c r="D236" s="99">
        <f>+DATA_PREV!D242</f>
        <v>0</v>
      </c>
      <c r="E236" s="99">
        <f>+DATA_PREV!E242</f>
        <v>2563380007</v>
      </c>
      <c r="F236" s="100">
        <f t="shared" si="28"/>
        <v>0</v>
      </c>
      <c r="G236" s="101">
        <f>+DATA_PTES!O234</f>
        <v>160</v>
      </c>
      <c r="H236" s="101">
        <f>+DATA_PTES!P234</f>
        <v>29</v>
      </c>
      <c r="I236" s="101">
        <f>+DATA_PTES!Q234</f>
        <v>189</v>
      </c>
      <c r="J236" s="100">
        <f t="shared" si="29"/>
        <v>0.84656084656084651</v>
      </c>
      <c r="K236" s="99">
        <f>+DATA_IG!F236</f>
        <v>735506</v>
      </c>
      <c r="L236" s="99">
        <f>+DATA_IG!U236</f>
        <v>3014135</v>
      </c>
      <c r="M236" s="98">
        <f t="shared" si="30"/>
        <v>0.24401893080436013</v>
      </c>
      <c r="N236" s="100">
        <f t="shared" si="31"/>
        <v>3.1136765472340965E-2</v>
      </c>
      <c r="O236" s="98">
        <f>+DATA_CGR!U238</f>
        <v>1400</v>
      </c>
      <c r="P236" s="100">
        <f t="shared" si="32"/>
        <v>1</v>
      </c>
      <c r="Q236" s="98">
        <f>+DATA_TM!C234</f>
        <v>97.75</v>
      </c>
      <c r="R236" s="100">
        <f t="shared" si="33"/>
        <v>0.97750000000000004</v>
      </c>
      <c r="S236" s="99">
        <f>+DATA_IRPi!F234</f>
        <v>4581578</v>
      </c>
      <c r="T236" s="99">
        <f>+DATA_IRPi!AB234</f>
        <v>5652829</v>
      </c>
      <c r="U236" s="99">
        <f t="shared" si="34"/>
        <v>1071251</v>
      </c>
      <c r="V236" s="100">
        <f t="shared" si="27"/>
        <v>1</v>
      </c>
      <c r="W236" s="102">
        <f>+DATA_REI!C233</f>
        <v>100</v>
      </c>
      <c r="X236" s="102">
        <f>+DATA_REI!D233</f>
        <v>78.17</v>
      </c>
      <c r="Y236" s="102">
        <f>+DATA_REI!E233</f>
        <v>100</v>
      </c>
      <c r="Z236" s="102">
        <f>+DATA_REI!F233</f>
        <v>0</v>
      </c>
      <c r="AA236" s="98">
        <v>4</v>
      </c>
      <c r="AB236" s="100">
        <f t="shared" si="35"/>
        <v>0.69542500000000007</v>
      </c>
    </row>
    <row r="237" spans="1:28" x14ac:dyDescent="0.2">
      <c r="A237" s="98">
        <v>10307</v>
      </c>
      <c r="B237" s="98" t="s">
        <v>565</v>
      </c>
      <c r="C237" s="99">
        <f>+DATA_PREV!C243</f>
        <v>1389020153</v>
      </c>
      <c r="D237" s="99">
        <f>+DATA_PREV!D243</f>
        <v>0</v>
      </c>
      <c r="E237" s="99">
        <f>+DATA_PREV!E243</f>
        <v>1389020153</v>
      </c>
      <c r="F237" s="100">
        <f t="shared" si="28"/>
        <v>0</v>
      </c>
      <c r="G237" s="101">
        <f>+DATA_PTES!O235</f>
        <v>0</v>
      </c>
      <c r="H237" s="101">
        <f>+DATA_PTES!P235</f>
        <v>0</v>
      </c>
      <c r="I237" s="101">
        <f>+DATA_PTES!Q235</f>
        <v>0</v>
      </c>
      <c r="J237" s="100">
        <f t="shared" si="29"/>
        <v>0</v>
      </c>
      <c r="K237" s="99">
        <f>+DATA_IG!F237</f>
        <v>1454793</v>
      </c>
      <c r="L237" s="99">
        <f>+DATA_IG!U237</f>
        <v>2030187</v>
      </c>
      <c r="M237" s="98">
        <f t="shared" si="30"/>
        <v>0.71658078787816093</v>
      </c>
      <c r="N237" s="100">
        <f t="shared" si="31"/>
        <v>9.1435561415667568E-2</v>
      </c>
      <c r="O237" s="98">
        <f>+DATA_CGR!U239</f>
        <v>1400</v>
      </c>
      <c r="P237" s="100">
        <f t="shared" si="32"/>
        <v>1</v>
      </c>
      <c r="Q237" s="98">
        <f>+DATA_TM!C235</f>
        <v>53.49</v>
      </c>
      <c r="R237" s="100">
        <f t="shared" si="33"/>
        <v>0.53490000000000004</v>
      </c>
      <c r="S237" s="99">
        <f>+DATA_IRPi!F235</f>
        <v>4209538</v>
      </c>
      <c r="T237" s="99">
        <f>+DATA_IRPi!AB235</f>
        <v>4685753</v>
      </c>
      <c r="U237" s="99">
        <f t="shared" si="34"/>
        <v>476215</v>
      </c>
      <c r="V237" s="100">
        <f t="shared" si="27"/>
        <v>1</v>
      </c>
      <c r="W237" s="102">
        <f>+DATA_REI!C234</f>
        <v>96.3</v>
      </c>
      <c r="X237" s="102">
        <f>+DATA_REI!D234</f>
        <v>22.62</v>
      </c>
      <c r="Y237" s="102">
        <f>+DATA_REI!E234</f>
        <v>100</v>
      </c>
      <c r="Z237" s="102">
        <f>+DATA_REI!F234</f>
        <v>100</v>
      </c>
      <c r="AA237" s="98">
        <v>4</v>
      </c>
      <c r="AB237" s="100">
        <f t="shared" si="35"/>
        <v>0.79730000000000001</v>
      </c>
    </row>
    <row r="238" spans="1:28" x14ac:dyDescent="0.2">
      <c r="A238" s="98">
        <v>10401</v>
      </c>
      <c r="B238" s="98" t="s">
        <v>566</v>
      </c>
      <c r="C238" s="99">
        <f>+DATA_PREV!C244</f>
        <v>0</v>
      </c>
      <c r="D238" s="99">
        <f>+DATA_PREV!D244</f>
        <v>0</v>
      </c>
      <c r="E238" s="99">
        <f>+DATA_PREV!E244</f>
        <v>0</v>
      </c>
      <c r="F238" s="100">
        <f t="shared" si="28"/>
        <v>1</v>
      </c>
      <c r="G238" s="101">
        <f>+DATA_PTES!O236</f>
        <v>720</v>
      </c>
      <c r="H238" s="101">
        <f>+DATA_PTES!P236</f>
        <v>47</v>
      </c>
      <c r="I238" s="101">
        <f>+DATA_PTES!Q236</f>
        <v>767</v>
      </c>
      <c r="J238" s="100">
        <f t="shared" si="29"/>
        <v>0.93872229465449808</v>
      </c>
      <c r="K238" s="99">
        <f>+DATA_IG!F238</f>
        <v>582869</v>
      </c>
      <c r="L238" s="99">
        <f>+DATA_IG!U238</f>
        <v>2329658</v>
      </c>
      <c r="M238" s="98">
        <f t="shared" si="30"/>
        <v>0.25019509301365267</v>
      </c>
      <c r="N238" s="100">
        <f t="shared" si="31"/>
        <v>3.1924842502249993E-2</v>
      </c>
      <c r="O238" s="98">
        <f>+DATA_CGR!U240</f>
        <v>1400</v>
      </c>
      <c r="P238" s="100">
        <f t="shared" si="32"/>
        <v>1</v>
      </c>
      <c r="Q238" s="98">
        <f>+DATA_TM!C236</f>
        <v>78.400000000000006</v>
      </c>
      <c r="R238" s="100">
        <f t="shared" si="33"/>
        <v>0.78400000000000003</v>
      </c>
      <c r="S238" s="99">
        <f>+DATA_IRPi!F236</f>
        <v>3267149</v>
      </c>
      <c r="T238" s="99">
        <f>+DATA_IRPi!AB236</f>
        <v>3783695</v>
      </c>
      <c r="U238" s="99">
        <f t="shared" si="34"/>
        <v>516546</v>
      </c>
      <c r="V238" s="100">
        <f t="shared" si="27"/>
        <v>1</v>
      </c>
      <c r="W238" s="102">
        <f>+DATA_REI!C235</f>
        <v>100</v>
      </c>
      <c r="X238" s="102">
        <f>+DATA_REI!D235</f>
        <v>100</v>
      </c>
      <c r="Y238" s="102">
        <f>+DATA_REI!E235</f>
        <v>100</v>
      </c>
      <c r="Z238" s="102">
        <f>+DATA_REI!F235</f>
        <v>100</v>
      </c>
      <c r="AA238" s="98">
        <v>4</v>
      </c>
      <c r="AB238" s="100">
        <f t="shared" si="35"/>
        <v>1</v>
      </c>
    </row>
    <row r="239" spans="1:28" x14ac:dyDescent="0.2">
      <c r="A239" s="98">
        <v>10402</v>
      </c>
      <c r="B239" s="98" t="s">
        <v>567</v>
      </c>
      <c r="C239" s="99">
        <f>+DATA_PREV!C245</f>
        <v>0</v>
      </c>
      <c r="D239" s="99">
        <f>+DATA_PREV!D245</f>
        <v>0</v>
      </c>
      <c r="E239" s="99">
        <f>+DATA_PREV!E245</f>
        <v>0</v>
      </c>
      <c r="F239" s="100">
        <f t="shared" si="28"/>
        <v>1</v>
      </c>
      <c r="G239" s="101">
        <f>+DATA_PTES!O237</f>
        <v>344</v>
      </c>
      <c r="H239" s="101">
        <f>+DATA_PTES!P237</f>
        <v>2</v>
      </c>
      <c r="I239" s="101">
        <f>+DATA_PTES!Q237</f>
        <v>346</v>
      </c>
      <c r="J239" s="100">
        <f t="shared" si="29"/>
        <v>0.9942196531791907</v>
      </c>
      <c r="K239" s="99">
        <f>+DATA_IG!F239</f>
        <v>591161</v>
      </c>
      <c r="L239" s="99">
        <f>+DATA_IG!U239</f>
        <v>1757238</v>
      </c>
      <c r="M239" s="98">
        <f t="shared" si="30"/>
        <v>0.33641487379626439</v>
      </c>
      <c r="N239" s="100">
        <f t="shared" si="31"/>
        <v>4.2926468828763116E-2</v>
      </c>
      <c r="O239" s="98">
        <f>+DATA_CGR!U241</f>
        <v>1400</v>
      </c>
      <c r="P239" s="100">
        <f t="shared" si="32"/>
        <v>1</v>
      </c>
      <c r="Q239" s="98">
        <f>+DATA_TM!C237</f>
        <v>67.739999999999995</v>
      </c>
      <c r="R239" s="100">
        <f t="shared" si="33"/>
        <v>0.6774</v>
      </c>
      <c r="S239" s="99">
        <f>+DATA_IRPi!F237</f>
        <v>3169500</v>
      </c>
      <c r="T239" s="99">
        <f>+DATA_IRPi!AB237</f>
        <v>3609513</v>
      </c>
      <c r="U239" s="99">
        <f t="shared" si="34"/>
        <v>440013</v>
      </c>
      <c r="V239" s="100">
        <f t="shared" si="27"/>
        <v>1</v>
      </c>
      <c r="W239" s="102">
        <f>+DATA_REI!C236</f>
        <v>100</v>
      </c>
      <c r="X239" s="102">
        <f>+DATA_REI!D236</f>
        <v>100</v>
      </c>
      <c r="Y239" s="102">
        <f>+DATA_REI!E236</f>
        <v>100</v>
      </c>
      <c r="Z239" s="102">
        <f>+DATA_REI!F236</f>
        <v>100</v>
      </c>
      <c r="AA239" s="98">
        <v>4</v>
      </c>
      <c r="AB239" s="100">
        <f t="shared" si="35"/>
        <v>1</v>
      </c>
    </row>
    <row r="240" spans="1:28" x14ac:dyDescent="0.2">
      <c r="A240" s="98">
        <v>10403</v>
      </c>
      <c r="B240" s="98" t="s">
        <v>568</v>
      </c>
      <c r="C240" s="99">
        <f>+DATA_PREV!C246</f>
        <v>0</v>
      </c>
      <c r="D240" s="99">
        <f>+DATA_PREV!D246</f>
        <v>0</v>
      </c>
      <c r="E240" s="99">
        <f>+DATA_PREV!E246</f>
        <v>0</v>
      </c>
      <c r="F240" s="100">
        <f t="shared" si="28"/>
        <v>1</v>
      </c>
      <c r="G240" s="101">
        <f>+DATA_PTES!O238</f>
        <v>534</v>
      </c>
      <c r="H240" s="101">
        <f>+DATA_PTES!P238</f>
        <v>12</v>
      </c>
      <c r="I240" s="101">
        <f>+DATA_PTES!Q238</f>
        <v>546</v>
      </c>
      <c r="J240" s="100">
        <f t="shared" si="29"/>
        <v>0.97802197802197799</v>
      </c>
      <c r="K240" s="99">
        <f>+DATA_IG!F240</f>
        <v>1103009</v>
      </c>
      <c r="L240" s="99">
        <f>+DATA_IG!U240</f>
        <v>2628816</v>
      </c>
      <c r="M240" s="98">
        <f t="shared" si="30"/>
        <v>0.4195839495803434</v>
      </c>
      <c r="N240" s="100">
        <f t="shared" si="31"/>
        <v>5.3538825823788307E-2</v>
      </c>
      <c r="O240" s="98">
        <f>+DATA_CGR!U242</f>
        <v>1400</v>
      </c>
      <c r="P240" s="100">
        <f t="shared" si="32"/>
        <v>1</v>
      </c>
      <c r="Q240" s="98">
        <f>+DATA_TM!C238</f>
        <v>77.7</v>
      </c>
      <c r="R240" s="100">
        <f t="shared" si="33"/>
        <v>0.77700000000000002</v>
      </c>
      <c r="S240" s="99">
        <f>+DATA_IRPi!F238</f>
        <v>3952717</v>
      </c>
      <c r="T240" s="99">
        <f>+DATA_IRPi!AB238</f>
        <v>4820810</v>
      </c>
      <c r="U240" s="99">
        <f t="shared" si="34"/>
        <v>868093</v>
      </c>
      <c r="V240" s="100">
        <f t="shared" si="27"/>
        <v>1</v>
      </c>
      <c r="W240" s="102">
        <f>+DATA_REI!C237</f>
        <v>100</v>
      </c>
      <c r="X240" s="102">
        <f>+DATA_REI!D237</f>
        <v>100</v>
      </c>
      <c r="Y240" s="102">
        <f>+DATA_REI!E237</f>
        <v>100</v>
      </c>
      <c r="Z240" s="102">
        <f>+DATA_REI!F237</f>
        <v>100</v>
      </c>
      <c r="AA240" s="98">
        <v>4</v>
      </c>
      <c r="AB240" s="100">
        <f t="shared" si="35"/>
        <v>1</v>
      </c>
    </row>
    <row r="241" spans="1:28" x14ac:dyDescent="0.2">
      <c r="A241" s="98">
        <v>10404</v>
      </c>
      <c r="B241" s="98" t="s">
        <v>569</v>
      </c>
      <c r="C241" s="99">
        <f>+DATA_PREV!C247</f>
        <v>0</v>
      </c>
      <c r="D241" s="99">
        <f>+DATA_PREV!D247</f>
        <v>0</v>
      </c>
      <c r="E241" s="99">
        <f>+DATA_PREV!E247</f>
        <v>0</v>
      </c>
      <c r="F241" s="100">
        <f t="shared" si="28"/>
        <v>1</v>
      </c>
      <c r="G241" s="101">
        <f>+DATA_PTES!O239</f>
        <v>239</v>
      </c>
      <c r="H241" s="101">
        <f>+DATA_PTES!P239</f>
        <v>48</v>
      </c>
      <c r="I241" s="101">
        <f>+DATA_PTES!Q239</f>
        <v>287</v>
      </c>
      <c r="J241" s="100">
        <f t="shared" si="29"/>
        <v>0.83275261324041816</v>
      </c>
      <c r="K241" s="99">
        <f>+DATA_IG!F241</f>
        <v>295197</v>
      </c>
      <c r="L241" s="99">
        <f>+DATA_IG!U241</f>
        <v>1845735</v>
      </c>
      <c r="M241" s="98">
        <f t="shared" si="30"/>
        <v>0.15993466017602745</v>
      </c>
      <c r="N241" s="100">
        <f t="shared" si="31"/>
        <v>2.0407629803083038E-2</v>
      </c>
      <c r="O241" s="98">
        <f>+DATA_CGR!U243</f>
        <v>1400</v>
      </c>
      <c r="P241" s="100">
        <f t="shared" si="32"/>
        <v>1</v>
      </c>
      <c r="Q241" s="98">
        <f>+DATA_TM!C239</f>
        <v>82.35</v>
      </c>
      <c r="R241" s="100">
        <f t="shared" si="33"/>
        <v>0.8234999999999999</v>
      </c>
      <c r="S241" s="99">
        <f>+DATA_IRPi!F239</f>
        <v>2416500</v>
      </c>
      <c r="T241" s="99">
        <f>+DATA_IRPi!AB239</f>
        <v>2689664</v>
      </c>
      <c r="U241" s="99">
        <f t="shared" si="34"/>
        <v>273164</v>
      </c>
      <c r="V241" s="100">
        <f t="shared" si="27"/>
        <v>1</v>
      </c>
      <c r="W241" s="102">
        <f>+DATA_REI!C238</f>
        <v>100</v>
      </c>
      <c r="X241" s="102">
        <f>+DATA_REI!D238</f>
        <v>100</v>
      </c>
      <c r="Y241" s="102">
        <f>+DATA_REI!E238</f>
        <v>100</v>
      </c>
      <c r="Z241" s="102">
        <f>+DATA_REI!F238</f>
        <v>0</v>
      </c>
      <c r="AA241" s="98">
        <v>4</v>
      </c>
      <c r="AB241" s="100">
        <f t="shared" si="35"/>
        <v>0.75</v>
      </c>
    </row>
    <row r="242" spans="1:28" x14ac:dyDescent="0.2">
      <c r="A242" s="98">
        <v>11101</v>
      </c>
      <c r="B242" s="98" t="s">
        <v>579</v>
      </c>
      <c r="C242" s="99">
        <f>+DATA_PREV!C248</f>
        <v>0</v>
      </c>
      <c r="D242" s="99">
        <f>+DATA_PREV!D248</f>
        <v>0</v>
      </c>
      <c r="E242" s="99">
        <f>+DATA_PREV!E248</f>
        <v>0</v>
      </c>
      <c r="F242" s="100">
        <f t="shared" si="28"/>
        <v>1</v>
      </c>
      <c r="G242" s="101">
        <f>+DATA_PTES!O240</f>
        <v>2808</v>
      </c>
      <c r="H242" s="101">
        <f>+DATA_PTES!P240</f>
        <v>1058</v>
      </c>
      <c r="I242" s="101">
        <f>+DATA_PTES!Q240</f>
        <v>3866</v>
      </c>
      <c r="J242" s="100">
        <f t="shared" si="29"/>
        <v>0.72633212622866017</v>
      </c>
      <c r="K242" s="99">
        <f>+DATA_IG!F242</f>
        <v>6344477</v>
      </c>
      <c r="L242" s="99">
        <f>+DATA_IG!U242</f>
        <v>9290682</v>
      </c>
      <c r="M242" s="98">
        <f t="shared" si="30"/>
        <v>0.68288603570760464</v>
      </c>
      <c r="N242" s="100">
        <f t="shared" si="31"/>
        <v>8.7136117956404135E-2</v>
      </c>
      <c r="O242" s="98">
        <f>+DATA_CGR!U244</f>
        <v>1400</v>
      </c>
      <c r="P242" s="100">
        <f t="shared" si="32"/>
        <v>1</v>
      </c>
      <c r="Q242" s="98">
        <f>+DATA_TM!C240</f>
        <v>78.36</v>
      </c>
      <c r="R242" s="100">
        <f t="shared" si="33"/>
        <v>0.78359999999999996</v>
      </c>
      <c r="S242" s="99">
        <f>+DATA_IRPi!F240</f>
        <v>17647859</v>
      </c>
      <c r="T242" s="99">
        <f>+DATA_IRPi!AB240</f>
        <v>21340898</v>
      </c>
      <c r="U242" s="99">
        <f t="shared" si="34"/>
        <v>3693039</v>
      </c>
      <c r="V242" s="100">
        <f t="shared" si="27"/>
        <v>1</v>
      </c>
      <c r="W242" s="102">
        <f>+DATA_REI!C239</f>
        <v>100</v>
      </c>
      <c r="X242" s="102">
        <f>+DATA_REI!D239</f>
        <v>100</v>
      </c>
      <c r="Y242" s="102">
        <f>+DATA_REI!E239</f>
        <v>100</v>
      </c>
      <c r="Z242" s="102">
        <f>+DATA_REI!F239</f>
        <v>100</v>
      </c>
      <c r="AA242" s="98">
        <v>4</v>
      </c>
      <c r="AB242" s="100">
        <f t="shared" si="35"/>
        <v>1</v>
      </c>
    </row>
    <row r="243" spans="1:28" x14ac:dyDescent="0.2">
      <c r="A243" s="98">
        <v>11102</v>
      </c>
      <c r="B243" s="98" t="s">
        <v>571</v>
      </c>
      <c r="C243" s="99">
        <f>+DATA_PREV!C249</f>
        <v>0</v>
      </c>
      <c r="D243" s="99">
        <f>+DATA_PREV!D249</f>
        <v>0</v>
      </c>
      <c r="E243" s="99">
        <f>+DATA_PREV!E249</f>
        <v>0</v>
      </c>
      <c r="F243" s="100">
        <f t="shared" si="28"/>
        <v>1</v>
      </c>
      <c r="G243" s="101">
        <f>+DATA_PTES!O241</f>
        <v>46</v>
      </c>
      <c r="H243" s="101">
        <f>+DATA_PTES!P241</f>
        <v>1</v>
      </c>
      <c r="I243" s="101">
        <f>+DATA_PTES!Q241</f>
        <v>47</v>
      </c>
      <c r="J243" s="100">
        <f t="shared" si="29"/>
        <v>0.97872340425531912</v>
      </c>
      <c r="K243" s="99">
        <f>+DATA_IG!F243</f>
        <v>708603</v>
      </c>
      <c r="L243" s="99">
        <f>+DATA_IG!U243</f>
        <v>1739281</v>
      </c>
      <c r="M243" s="98">
        <f t="shared" si="30"/>
        <v>0.40741145335342593</v>
      </c>
      <c r="N243" s="100">
        <f t="shared" si="31"/>
        <v>5.1985617804307417E-2</v>
      </c>
      <c r="O243" s="98">
        <f>+DATA_CGR!U245</f>
        <v>1400</v>
      </c>
      <c r="P243" s="100">
        <f t="shared" si="32"/>
        <v>1</v>
      </c>
      <c r="Q243" s="98">
        <f>+DATA_TM!C241</f>
        <v>80.41</v>
      </c>
      <c r="R243" s="100">
        <f t="shared" si="33"/>
        <v>0.80409999999999993</v>
      </c>
      <c r="S243" s="99">
        <f>+DATA_IRPi!F241</f>
        <v>2819682</v>
      </c>
      <c r="T243" s="99">
        <f>+DATA_IRPi!AB241</f>
        <v>2754841</v>
      </c>
      <c r="U243" s="99">
        <f t="shared" si="34"/>
        <v>-64841</v>
      </c>
      <c r="V243" s="100">
        <f t="shared" si="27"/>
        <v>0.99947625224650116</v>
      </c>
      <c r="W243" s="102">
        <f>+DATA_REI!C240</f>
        <v>100</v>
      </c>
      <c r="X243" s="102">
        <f>+DATA_REI!D240</f>
        <v>100</v>
      </c>
      <c r="Y243" s="102">
        <f>+DATA_REI!E240</f>
        <v>100</v>
      </c>
      <c r="Z243" s="102">
        <f>+DATA_REI!F240</f>
        <v>100</v>
      </c>
      <c r="AA243" s="98">
        <v>4</v>
      </c>
      <c r="AB243" s="100">
        <f t="shared" si="35"/>
        <v>1</v>
      </c>
    </row>
    <row r="244" spans="1:28" x14ac:dyDescent="0.2">
      <c r="A244" s="98">
        <v>11201</v>
      </c>
      <c r="B244" s="98" t="s">
        <v>570</v>
      </c>
      <c r="C244" s="99">
        <f>+DATA_PREV!C250</f>
        <v>0</v>
      </c>
      <c r="D244" s="99">
        <f>+DATA_PREV!D250</f>
        <v>0</v>
      </c>
      <c r="E244" s="99">
        <f>+DATA_PREV!E250</f>
        <v>0</v>
      </c>
      <c r="F244" s="100">
        <f t="shared" si="28"/>
        <v>1</v>
      </c>
      <c r="G244" s="101">
        <f>+DATA_PTES!O242</f>
        <v>1232</v>
      </c>
      <c r="H244" s="101">
        <f>+DATA_PTES!P242</f>
        <v>363</v>
      </c>
      <c r="I244" s="101">
        <f>+DATA_PTES!Q242</f>
        <v>1595</v>
      </c>
      <c r="J244" s="100">
        <f t="shared" si="29"/>
        <v>0.77241379310344827</v>
      </c>
      <c r="K244" s="99">
        <f>+DATA_IG!F244</f>
        <v>2302659</v>
      </c>
      <c r="L244" s="99">
        <f>+DATA_IG!U244</f>
        <v>6168977</v>
      </c>
      <c r="M244" s="98">
        <f t="shared" si="30"/>
        <v>0.37326431918938913</v>
      </c>
      <c r="N244" s="100">
        <f t="shared" si="31"/>
        <v>4.7628450495552137E-2</v>
      </c>
      <c r="O244" s="98">
        <f>+DATA_CGR!U246</f>
        <v>1400</v>
      </c>
      <c r="P244" s="100">
        <f t="shared" si="32"/>
        <v>1</v>
      </c>
      <c r="Q244" s="98">
        <f>+DATA_TM!C242</f>
        <v>94.06</v>
      </c>
      <c r="R244" s="100">
        <f t="shared" si="33"/>
        <v>0.94059999999999999</v>
      </c>
      <c r="S244" s="99">
        <f>+DATA_IRPi!F242</f>
        <v>9089647</v>
      </c>
      <c r="T244" s="99">
        <f>+DATA_IRPi!AB242</f>
        <v>10242909</v>
      </c>
      <c r="U244" s="99">
        <f t="shared" si="34"/>
        <v>1153262</v>
      </c>
      <c r="V244" s="100">
        <f t="shared" si="27"/>
        <v>1</v>
      </c>
      <c r="W244" s="102">
        <f>+DATA_REI!C241</f>
        <v>100</v>
      </c>
      <c r="X244" s="102">
        <f>+DATA_REI!D241</f>
        <v>100</v>
      </c>
      <c r="Y244" s="102">
        <f>+DATA_REI!E241</f>
        <v>100</v>
      </c>
      <c r="Z244" s="102">
        <f>+DATA_REI!F241</f>
        <v>100</v>
      </c>
      <c r="AA244" s="98">
        <v>4</v>
      </c>
      <c r="AB244" s="100">
        <f t="shared" si="35"/>
        <v>1</v>
      </c>
    </row>
    <row r="245" spans="1:28" x14ac:dyDescent="0.2">
      <c r="A245" s="98">
        <v>11202</v>
      </c>
      <c r="B245" s="98" t="s">
        <v>572</v>
      </c>
      <c r="C245" s="99">
        <f>+DATA_PREV!C251</f>
        <v>0</v>
      </c>
      <c r="D245" s="99">
        <f>+DATA_PREV!D251</f>
        <v>0</v>
      </c>
      <c r="E245" s="99">
        <f>+DATA_PREV!E251</f>
        <v>0</v>
      </c>
      <c r="F245" s="100">
        <f t="shared" si="28"/>
        <v>1</v>
      </c>
      <c r="G245" s="101">
        <f>+DATA_PTES!O243</f>
        <v>566</v>
      </c>
      <c r="H245" s="101">
        <f>+DATA_PTES!P243</f>
        <v>86</v>
      </c>
      <c r="I245" s="101">
        <f>+DATA_PTES!Q243</f>
        <v>652</v>
      </c>
      <c r="J245" s="100">
        <f t="shared" si="29"/>
        <v>0.86809815950920244</v>
      </c>
      <c r="K245" s="99">
        <f>+DATA_IG!F245</f>
        <v>970487</v>
      </c>
      <c r="L245" s="99">
        <f>+DATA_IG!U245</f>
        <v>2372411</v>
      </c>
      <c r="M245" s="98">
        <f t="shared" si="30"/>
        <v>0.40907203684353177</v>
      </c>
      <c r="N245" s="100">
        <f t="shared" si="31"/>
        <v>5.2197507916718906E-2</v>
      </c>
      <c r="O245" s="98">
        <f>+DATA_CGR!U247</f>
        <v>1400</v>
      </c>
      <c r="P245" s="100">
        <f t="shared" si="32"/>
        <v>1</v>
      </c>
      <c r="Q245" s="98">
        <f>+DATA_TM!C243</f>
        <v>69.489999999999995</v>
      </c>
      <c r="R245" s="100">
        <f t="shared" si="33"/>
        <v>0.69489999999999996</v>
      </c>
      <c r="S245" s="99">
        <f>+DATA_IRPi!F243</f>
        <v>2954600</v>
      </c>
      <c r="T245" s="99">
        <f>+DATA_IRPi!AB243</f>
        <v>4133578</v>
      </c>
      <c r="U245" s="99">
        <f t="shared" si="34"/>
        <v>1178978</v>
      </c>
      <c r="V245" s="100">
        <f t="shared" si="27"/>
        <v>1</v>
      </c>
      <c r="W245" s="102">
        <f>+DATA_REI!C242</f>
        <v>100</v>
      </c>
      <c r="X245" s="102">
        <f>+DATA_REI!D242</f>
        <v>100</v>
      </c>
      <c r="Y245" s="102">
        <f>+DATA_REI!E242</f>
        <v>100</v>
      </c>
      <c r="Z245" s="102">
        <f>+DATA_REI!F242</f>
        <v>100</v>
      </c>
      <c r="AA245" s="98">
        <v>4</v>
      </c>
      <c r="AB245" s="100">
        <f t="shared" si="35"/>
        <v>1</v>
      </c>
    </row>
    <row r="246" spans="1:28" x14ac:dyDescent="0.2">
      <c r="A246" s="98">
        <v>11203</v>
      </c>
      <c r="B246" s="98" t="s">
        <v>573</v>
      </c>
      <c r="C246" s="99">
        <f>+DATA_PREV!C252</f>
        <v>0</v>
      </c>
      <c r="D246" s="99">
        <f>+DATA_PREV!D252</f>
        <v>0</v>
      </c>
      <c r="E246" s="99">
        <f>+DATA_PREV!E252</f>
        <v>0</v>
      </c>
      <c r="F246" s="100">
        <f t="shared" si="28"/>
        <v>1</v>
      </c>
      <c r="G246" s="101">
        <f>+DATA_PTES!O244</f>
        <v>105</v>
      </c>
      <c r="H246" s="101">
        <f>+DATA_PTES!P244</f>
        <v>36</v>
      </c>
      <c r="I246" s="101">
        <f>+DATA_PTES!Q244</f>
        <v>141</v>
      </c>
      <c r="J246" s="100">
        <f t="shared" si="29"/>
        <v>0.74468085106382975</v>
      </c>
      <c r="K246" s="99">
        <f>+DATA_IG!F246</f>
        <v>1532752</v>
      </c>
      <c r="L246" s="99">
        <f>+DATA_IG!U246</f>
        <v>2023664</v>
      </c>
      <c r="M246" s="98">
        <f t="shared" si="30"/>
        <v>0.75741427430640662</v>
      </c>
      <c r="N246" s="100">
        <f t="shared" si="31"/>
        <v>9.6645905900594659E-2</v>
      </c>
      <c r="O246" s="98">
        <f>+DATA_CGR!U248</f>
        <v>1400</v>
      </c>
      <c r="P246" s="100">
        <f t="shared" si="32"/>
        <v>1</v>
      </c>
      <c r="Q246" s="98">
        <f>+DATA_TM!C244</f>
        <v>84.85</v>
      </c>
      <c r="R246" s="100">
        <f t="shared" si="33"/>
        <v>0.84849999999999992</v>
      </c>
      <c r="S246" s="99">
        <f>+DATA_IRPi!F244</f>
        <v>3389496</v>
      </c>
      <c r="T246" s="99">
        <f>+DATA_IRPi!AB244</f>
        <v>3618433</v>
      </c>
      <c r="U246" s="99">
        <f t="shared" si="34"/>
        <v>228937</v>
      </c>
      <c r="V246" s="100">
        <f t="shared" si="27"/>
        <v>1</v>
      </c>
      <c r="W246" s="102">
        <f>+DATA_REI!C243</f>
        <v>100</v>
      </c>
      <c r="X246" s="102">
        <f>+DATA_REI!D243</f>
        <v>100</v>
      </c>
      <c r="Y246" s="102">
        <f>+DATA_REI!E243</f>
        <v>100</v>
      </c>
      <c r="Z246" s="102">
        <f>+DATA_REI!F243</f>
        <v>100</v>
      </c>
      <c r="AA246" s="98">
        <v>4</v>
      </c>
      <c r="AB246" s="100">
        <f t="shared" si="35"/>
        <v>1</v>
      </c>
    </row>
    <row r="247" spans="1:28" x14ac:dyDescent="0.2">
      <c r="A247" s="98">
        <v>11301</v>
      </c>
      <c r="B247" s="98" t="s">
        <v>574</v>
      </c>
      <c r="C247" s="99">
        <f>+DATA_PREV!C253</f>
        <v>0</v>
      </c>
      <c r="D247" s="99">
        <f>+DATA_PREV!D253</f>
        <v>0</v>
      </c>
      <c r="E247" s="99">
        <f>+DATA_PREV!E253</f>
        <v>0</v>
      </c>
      <c r="F247" s="100">
        <f t="shared" si="28"/>
        <v>1</v>
      </c>
      <c r="G247" s="101">
        <f>+DATA_PTES!O245</f>
        <v>353</v>
      </c>
      <c r="H247" s="101">
        <f>+DATA_PTES!P245</f>
        <v>0</v>
      </c>
      <c r="I247" s="101">
        <f>+DATA_PTES!Q245</f>
        <v>353</v>
      </c>
      <c r="J247" s="100">
        <f t="shared" si="29"/>
        <v>1</v>
      </c>
      <c r="K247" s="99">
        <f>+DATA_IG!F247</f>
        <v>511478</v>
      </c>
      <c r="L247" s="99">
        <f>+DATA_IG!U247</f>
        <v>2291197</v>
      </c>
      <c r="M247" s="98">
        <f t="shared" si="30"/>
        <v>0.22323615123448573</v>
      </c>
      <c r="N247" s="100">
        <f t="shared" si="31"/>
        <v>2.8484887066032596E-2</v>
      </c>
      <c r="O247" s="98">
        <f>+DATA_CGR!U249</f>
        <v>1400</v>
      </c>
      <c r="P247" s="100">
        <f t="shared" si="32"/>
        <v>1</v>
      </c>
      <c r="Q247" s="98">
        <f>+DATA_TM!C245</f>
        <v>92.16</v>
      </c>
      <c r="R247" s="100">
        <f t="shared" si="33"/>
        <v>0.92159999999999997</v>
      </c>
      <c r="S247" s="99">
        <f>+DATA_IRPi!F245</f>
        <v>2875172</v>
      </c>
      <c r="T247" s="99">
        <f>+DATA_IRPi!AB245</f>
        <v>3244998</v>
      </c>
      <c r="U247" s="99">
        <f t="shared" si="34"/>
        <v>369826</v>
      </c>
      <c r="V247" s="100">
        <f t="shared" si="27"/>
        <v>1</v>
      </c>
      <c r="W247" s="102">
        <f>+DATA_REI!C244</f>
        <v>100</v>
      </c>
      <c r="X247" s="102">
        <f>+DATA_REI!D244</f>
        <v>78.17</v>
      </c>
      <c r="Y247" s="102">
        <f>+DATA_REI!E244</f>
        <v>100</v>
      </c>
      <c r="Z247" s="102">
        <f>+DATA_REI!F244</f>
        <v>100</v>
      </c>
      <c r="AA247" s="98">
        <v>4</v>
      </c>
      <c r="AB247" s="100">
        <f t="shared" si="35"/>
        <v>0.94542500000000007</v>
      </c>
    </row>
    <row r="248" spans="1:28" x14ac:dyDescent="0.2">
      <c r="A248" s="98">
        <v>11302</v>
      </c>
      <c r="B248" s="98" t="s">
        <v>575</v>
      </c>
      <c r="C248" s="99">
        <f>+DATA_PREV!C254</f>
        <v>0</v>
      </c>
      <c r="D248" s="99">
        <f>+DATA_PREV!D254</f>
        <v>0</v>
      </c>
      <c r="E248" s="99">
        <f>+DATA_PREV!E254</f>
        <v>0</v>
      </c>
      <c r="F248" s="100">
        <f t="shared" si="28"/>
        <v>1</v>
      </c>
      <c r="G248" s="101">
        <f>+DATA_PTES!O246</f>
        <v>58</v>
      </c>
      <c r="H248" s="101">
        <f>+DATA_PTES!P246</f>
        <v>4</v>
      </c>
      <c r="I248" s="101">
        <f>+DATA_PTES!Q246</f>
        <v>62</v>
      </c>
      <c r="J248" s="100">
        <f t="shared" si="29"/>
        <v>0.93548387096774188</v>
      </c>
      <c r="K248" s="99">
        <f>+DATA_IG!F248</f>
        <v>155580</v>
      </c>
      <c r="L248" s="99">
        <f>+DATA_IG!U248</f>
        <v>1410991</v>
      </c>
      <c r="M248" s="98">
        <f t="shared" si="30"/>
        <v>0.1102629286792049</v>
      </c>
      <c r="N248" s="100">
        <f t="shared" si="31"/>
        <v>1.4069527061941034E-2</v>
      </c>
      <c r="O248" s="98">
        <f>+DATA_CGR!U250</f>
        <v>1400</v>
      </c>
      <c r="P248" s="100">
        <f t="shared" si="32"/>
        <v>1</v>
      </c>
      <c r="Q248" s="98">
        <f>+DATA_TM!C246</f>
        <v>100</v>
      </c>
      <c r="R248" s="100">
        <f t="shared" si="33"/>
        <v>1</v>
      </c>
      <c r="S248" s="99">
        <f>+DATA_IRPi!F246</f>
        <v>2131870</v>
      </c>
      <c r="T248" s="99">
        <f>+DATA_IRPi!AB246</f>
        <v>2393682</v>
      </c>
      <c r="U248" s="99">
        <f t="shared" si="34"/>
        <v>261812</v>
      </c>
      <c r="V248" s="100">
        <f t="shared" si="27"/>
        <v>1</v>
      </c>
      <c r="W248" s="102">
        <f>+DATA_REI!C245</f>
        <v>100</v>
      </c>
      <c r="X248" s="102">
        <f>+DATA_REI!D245</f>
        <v>100</v>
      </c>
      <c r="Y248" s="102">
        <f>+DATA_REI!E245</f>
        <v>91.67</v>
      </c>
      <c r="Z248" s="102">
        <f>+DATA_REI!F245</f>
        <v>100</v>
      </c>
      <c r="AA248" s="98">
        <v>4</v>
      </c>
      <c r="AB248" s="100">
        <f t="shared" si="35"/>
        <v>0.97917500000000002</v>
      </c>
    </row>
    <row r="249" spans="1:28" x14ac:dyDescent="0.2">
      <c r="A249" s="98">
        <v>11303</v>
      </c>
      <c r="B249" s="98" t="s">
        <v>576</v>
      </c>
      <c r="C249" s="99">
        <f>+DATA_PREV!C255</f>
        <v>0</v>
      </c>
      <c r="D249" s="99">
        <f>+DATA_PREV!D255</f>
        <v>0</v>
      </c>
      <c r="E249" s="99">
        <f>+DATA_PREV!E255</f>
        <v>0</v>
      </c>
      <c r="F249" s="100">
        <f t="shared" si="28"/>
        <v>1</v>
      </c>
      <c r="G249" s="101">
        <f>+DATA_PTES!O247</f>
        <v>85</v>
      </c>
      <c r="H249" s="101">
        <f>+DATA_PTES!P247</f>
        <v>5</v>
      </c>
      <c r="I249" s="101">
        <f>+DATA_PTES!Q247</f>
        <v>90</v>
      </c>
      <c r="J249" s="100">
        <f t="shared" si="29"/>
        <v>0.94444444444444442</v>
      </c>
      <c r="K249" s="99">
        <f>+DATA_IG!F249</f>
        <v>170153</v>
      </c>
      <c r="L249" s="99">
        <f>+DATA_IG!U249</f>
        <v>1840469</v>
      </c>
      <c r="M249" s="98">
        <f t="shared" si="30"/>
        <v>9.2450891593392773E-2</v>
      </c>
      <c r="N249" s="100">
        <f t="shared" si="31"/>
        <v>1.1796714786690863E-2</v>
      </c>
      <c r="O249" s="98">
        <f>+DATA_CGR!U251</f>
        <v>1400</v>
      </c>
      <c r="P249" s="100">
        <f t="shared" si="32"/>
        <v>1</v>
      </c>
      <c r="Q249" s="98">
        <f>+DATA_TM!C247</f>
        <v>76.099999999999994</v>
      </c>
      <c r="R249" s="100">
        <f t="shared" si="33"/>
        <v>0.7609999999999999</v>
      </c>
      <c r="S249" s="99">
        <f>+DATA_IRPi!F247</f>
        <v>1898686</v>
      </c>
      <c r="T249" s="99">
        <f>+DATA_IRPi!AB247</f>
        <v>2287668</v>
      </c>
      <c r="U249" s="99">
        <f t="shared" si="34"/>
        <v>388982</v>
      </c>
      <c r="V249" s="100">
        <f t="shared" si="27"/>
        <v>1</v>
      </c>
      <c r="W249" s="102">
        <f>+DATA_REI!C246</f>
        <v>100</v>
      </c>
      <c r="X249" s="102">
        <f>+DATA_REI!D246</f>
        <v>100</v>
      </c>
      <c r="Y249" s="102">
        <f>+DATA_REI!E246</f>
        <v>100</v>
      </c>
      <c r="Z249" s="102">
        <f>+DATA_REI!F246</f>
        <v>100</v>
      </c>
      <c r="AA249" s="98">
        <v>4</v>
      </c>
      <c r="AB249" s="100">
        <f t="shared" si="35"/>
        <v>1</v>
      </c>
    </row>
    <row r="250" spans="1:28" x14ac:dyDescent="0.2">
      <c r="A250" s="98">
        <v>11401</v>
      </c>
      <c r="B250" s="98" t="s">
        <v>577</v>
      </c>
      <c r="C250" s="99">
        <f>+DATA_PREV!C256</f>
        <v>0</v>
      </c>
      <c r="D250" s="99">
        <f>+DATA_PREV!D256</f>
        <v>0</v>
      </c>
      <c r="E250" s="99">
        <f>+DATA_PREV!E256</f>
        <v>0</v>
      </c>
      <c r="F250" s="100">
        <f t="shared" si="28"/>
        <v>1</v>
      </c>
      <c r="G250" s="101">
        <f>+DATA_PTES!O248</f>
        <v>770</v>
      </c>
      <c r="H250" s="101">
        <f>+DATA_PTES!P248</f>
        <v>87</v>
      </c>
      <c r="I250" s="101">
        <f>+DATA_PTES!Q248</f>
        <v>857</v>
      </c>
      <c r="J250" s="100">
        <f t="shared" si="29"/>
        <v>0.89848308051341885</v>
      </c>
      <c r="K250" s="99">
        <f>+DATA_IG!F250</f>
        <v>560438</v>
      </c>
      <c r="L250" s="99">
        <f>+DATA_IG!U250</f>
        <v>2419531</v>
      </c>
      <c r="M250" s="98">
        <f t="shared" si="30"/>
        <v>0.23163084085304136</v>
      </c>
      <c r="N250" s="100">
        <f t="shared" si="31"/>
        <v>2.9556047737888929E-2</v>
      </c>
      <c r="O250" s="98">
        <f>+DATA_CGR!U252</f>
        <v>1400</v>
      </c>
      <c r="P250" s="100">
        <f t="shared" si="32"/>
        <v>1</v>
      </c>
      <c r="Q250" s="98">
        <f>+DATA_TM!C248</f>
        <v>69.31</v>
      </c>
      <c r="R250" s="100">
        <f t="shared" si="33"/>
        <v>0.69310000000000005</v>
      </c>
      <c r="S250" s="99">
        <f>+DATA_IRPi!F248</f>
        <v>4147902</v>
      </c>
      <c r="T250" s="99">
        <f>+DATA_IRPi!AB248</f>
        <v>4863164</v>
      </c>
      <c r="U250" s="99">
        <f t="shared" si="34"/>
        <v>715262</v>
      </c>
      <c r="V250" s="100">
        <f t="shared" si="27"/>
        <v>1</v>
      </c>
      <c r="W250" s="102">
        <f>+DATA_REI!C247</f>
        <v>100</v>
      </c>
      <c r="X250" s="102">
        <f>+DATA_REI!D247</f>
        <v>100</v>
      </c>
      <c r="Y250" s="102">
        <f>+DATA_REI!E247</f>
        <v>91.67</v>
      </c>
      <c r="Z250" s="102">
        <f>+DATA_REI!F247</f>
        <v>100</v>
      </c>
      <c r="AA250" s="98">
        <v>4</v>
      </c>
      <c r="AB250" s="100">
        <f t="shared" si="35"/>
        <v>0.97917500000000002</v>
      </c>
    </row>
    <row r="251" spans="1:28" x14ac:dyDescent="0.2">
      <c r="A251" s="98">
        <v>11402</v>
      </c>
      <c r="B251" s="98" t="s">
        <v>578</v>
      </c>
      <c r="C251" s="99">
        <f>+DATA_PREV!C257</f>
        <v>0</v>
      </c>
      <c r="D251" s="99">
        <f>+DATA_PREV!D257</f>
        <v>0</v>
      </c>
      <c r="E251" s="99">
        <f>+DATA_PREV!E257</f>
        <v>0</v>
      </c>
      <c r="F251" s="100">
        <f t="shared" si="28"/>
        <v>1</v>
      </c>
      <c r="G251" s="101">
        <f>+DATA_PTES!O249</f>
        <v>370</v>
      </c>
      <c r="H251" s="101">
        <f>+DATA_PTES!P249</f>
        <v>50</v>
      </c>
      <c r="I251" s="101">
        <f>+DATA_PTES!Q249</f>
        <v>420</v>
      </c>
      <c r="J251" s="100">
        <f t="shared" si="29"/>
        <v>0.88095238095238093</v>
      </c>
      <c r="K251" s="99">
        <f>+DATA_IG!F251</f>
        <v>568214</v>
      </c>
      <c r="L251" s="99">
        <f>+DATA_IG!U251</f>
        <v>2220814</v>
      </c>
      <c r="M251" s="98">
        <f t="shared" si="30"/>
        <v>0.25585843749183856</v>
      </c>
      <c r="N251" s="100">
        <f t="shared" si="31"/>
        <v>3.2647484094953834E-2</v>
      </c>
      <c r="O251" s="98">
        <f>+DATA_CGR!U253</f>
        <v>1400</v>
      </c>
      <c r="P251" s="100">
        <f t="shared" si="32"/>
        <v>1</v>
      </c>
      <c r="Q251" s="98">
        <f>+DATA_TM!C249</f>
        <v>96.45</v>
      </c>
      <c r="R251" s="100">
        <f t="shared" si="33"/>
        <v>0.96450000000000002</v>
      </c>
      <c r="S251" s="99">
        <f>+DATA_IRPi!F249</f>
        <v>2901124</v>
      </c>
      <c r="T251" s="99">
        <f>+DATA_IRPi!AB249</f>
        <v>3414334</v>
      </c>
      <c r="U251" s="99">
        <f t="shared" si="34"/>
        <v>513210</v>
      </c>
      <c r="V251" s="100">
        <f t="shared" si="27"/>
        <v>1</v>
      </c>
      <c r="W251" s="102">
        <f>+DATA_REI!C248</f>
        <v>100</v>
      </c>
      <c r="X251" s="102">
        <f>+DATA_REI!D248</f>
        <v>100</v>
      </c>
      <c r="Y251" s="102">
        <f>+DATA_REI!E248</f>
        <v>100</v>
      </c>
      <c r="Z251" s="102">
        <f>+DATA_REI!F248</f>
        <v>100</v>
      </c>
      <c r="AA251" s="98">
        <v>4</v>
      </c>
      <c r="AB251" s="100">
        <f t="shared" si="35"/>
        <v>1</v>
      </c>
    </row>
    <row r="252" spans="1:28" x14ac:dyDescent="0.2">
      <c r="A252" s="98">
        <v>12101</v>
      </c>
      <c r="B252" s="98" t="s">
        <v>580</v>
      </c>
      <c r="C252" s="99">
        <f>+DATA_PREV!C258</f>
        <v>0</v>
      </c>
      <c r="D252" s="99">
        <f>+DATA_PREV!D258</f>
        <v>1478553</v>
      </c>
      <c r="E252" s="99">
        <f>+DATA_PREV!E258</f>
        <v>1478553</v>
      </c>
      <c r="F252" s="100">
        <f t="shared" si="28"/>
        <v>0</v>
      </c>
      <c r="G252" s="101">
        <f>+DATA_PTES!O250</f>
        <v>4909</v>
      </c>
      <c r="H252" s="101">
        <f>+DATA_PTES!P250</f>
        <v>491</v>
      </c>
      <c r="I252" s="101">
        <f>+DATA_PTES!Q250</f>
        <v>5400</v>
      </c>
      <c r="J252" s="100">
        <f t="shared" si="29"/>
        <v>0.90907407407407403</v>
      </c>
      <c r="K252" s="99">
        <f>+DATA_IG!F252</f>
        <v>16984669</v>
      </c>
      <c r="L252" s="99">
        <f>+DATA_IG!U252</f>
        <v>18113038</v>
      </c>
      <c r="M252" s="98">
        <f t="shared" si="30"/>
        <v>0.93770404500890459</v>
      </c>
      <c r="N252" s="100">
        <f t="shared" si="31"/>
        <v>0.11965084362785031</v>
      </c>
      <c r="O252" s="98">
        <f>+DATA_CGR!U254</f>
        <v>1400</v>
      </c>
      <c r="P252" s="100">
        <f t="shared" si="32"/>
        <v>1</v>
      </c>
      <c r="Q252" s="98">
        <f>+DATA_TM!C250</f>
        <v>98.23</v>
      </c>
      <c r="R252" s="100">
        <f t="shared" si="33"/>
        <v>0.98230000000000006</v>
      </c>
      <c r="S252" s="99">
        <f>+DATA_IRPi!F250</f>
        <v>41321733</v>
      </c>
      <c r="T252" s="99">
        <f>+DATA_IRPi!AB250</f>
        <v>37940413</v>
      </c>
      <c r="U252" s="99">
        <f t="shared" si="34"/>
        <v>-3381320</v>
      </c>
      <c r="V252" s="100">
        <f t="shared" si="27"/>
        <v>0.97268767055010263</v>
      </c>
      <c r="W252" s="102">
        <f>+DATA_REI!C249</f>
        <v>100</v>
      </c>
      <c r="X252" s="102">
        <f>+DATA_REI!D249</f>
        <v>100</v>
      </c>
      <c r="Y252" s="102">
        <f>+DATA_REI!E249</f>
        <v>100</v>
      </c>
      <c r="Z252" s="102">
        <f>+DATA_REI!F249</f>
        <v>100</v>
      </c>
      <c r="AA252" s="98">
        <v>4</v>
      </c>
      <c r="AB252" s="100">
        <f t="shared" si="35"/>
        <v>1</v>
      </c>
    </row>
    <row r="253" spans="1:28" x14ac:dyDescent="0.2">
      <c r="A253" s="98">
        <v>12102</v>
      </c>
      <c r="B253" s="98" t="s">
        <v>581</v>
      </c>
      <c r="C253" s="99">
        <f>+DATA_PREV!C259</f>
        <v>0</v>
      </c>
      <c r="D253" s="99">
        <f>+DATA_PREV!D259</f>
        <v>0</v>
      </c>
      <c r="E253" s="99">
        <f>+DATA_PREV!E259</f>
        <v>0</v>
      </c>
      <c r="F253" s="100">
        <f t="shared" si="28"/>
        <v>1</v>
      </c>
      <c r="G253" s="101">
        <f>+DATA_PTES!O251</f>
        <v>13</v>
      </c>
      <c r="H253" s="101">
        <f>+DATA_PTES!P251</f>
        <v>1</v>
      </c>
      <c r="I253" s="101">
        <f>+DATA_PTES!Q251</f>
        <v>14</v>
      </c>
      <c r="J253" s="100">
        <f t="shared" si="29"/>
        <v>0.9285714285714286</v>
      </c>
      <c r="K253" s="99">
        <f>+DATA_IG!F253</f>
        <v>185924</v>
      </c>
      <c r="L253" s="99">
        <f>+DATA_IG!U253</f>
        <v>1087403</v>
      </c>
      <c r="M253" s="98">
        <f t="shared" si="30"/>
        <v>0.1709798483175051</v>
      </c>
      <c r="N253" s="100">
        <f t="shared" si="31"/>
        <v>2.181699354230374E-2</v>
      </c>
      <c r="O253" s="98">
        <f>+DATA_CGR!U255</f>
        <v>1400</v>
      </c>
      <c r="P253" s="100">
        <f t="shared" si="32"/>
        <v>1</v>
      </c>
      <c r="Q253" s="98">
        <f>+DATA_TM!C251</f>
        <v>86.98</v>
      </c>
      <c r="R253" s="100">
        <f t="shared" si="33"/>
        <v>0.86980000000000002</v>
      </c>
      <c r="S253" s="99">
        <f>+DATA_IRPi!F251</f>
        <v>1712623</v>
      </c>
      <c r="T253" s="99">
        <f>+DATA_IRPi!AB251</f>
        <v>2170562</v>
      </c>
      <c r="U253" s="99">
        <f t="shared" si="34"/>
        <v>457939</v>
      </c>
      <c r="V253" s="100">
        <f t="shared" si="27"/>
        <v>1</v>
      </c>
      <c r="W253" s="102">
        <f>+DATA_REI!C250</f>
        <v>100</v>
      </c>
      <c r="X253" s="102">
        <f>+DATA_REI!D250</f>
        <v>100</v>
      </c>
      <c r="Y253" s="102">
        <f>+DATA_REI!E250</f>
        <v>100</v>
      </c>
      <c r="Z253" s="102">
        <f>+DATA_REI!F250</f>
        <v>100</v>
      </c>
      <c r="AA253" s="98">
        <v>4</v>
      </c>
      <c r="AB253" s="100">
        <f t="shared" si="35"/>
        <v>1</v>
      </c>
    </row>
    <row r="254" spans="1:28" x14ac:dyDescent="0.2">
      <c r="A254" s="98">
        <v>12103</v>
      </c>
      <c r="B254" s="98" t="s">
        <v>582</v>
      </c>
      <c r="C254" s="99">
        <f>+DATA_PREV!C260</f>
        <v>0</v>
      </c>
      <c r="D254" s="99">
        <f>+DATA_PREV!D260</f>
        <v>0</v>
      </c>
      <c r="E254" s="99">
        <f>+DATA_PREV!E260</f>
        <v>0</v>
      </c>
      <c r="F254" s="100">
        <f t="shared" si="28"/>
        <v>1</v>
      </c>
      <c r="G254" s="101">
        <f>+DATA_PTES!O252</f>
        <v>15</v>
      </c>
      <c r="H254" s="101">
        <f>+DATA_PTES!P252</f>
        <v>0</v>
      </c>
      <c r="I254" s="101">
        <f>+DATA_PTES!Q252</f>
        <v>15</v>
      </c>
      <c r="J254" s="100">
        <f t="shared" si="29"/>
        <v>1</v>
      </c>
      <c r="K254" s="99">
        <f>+DATA_IG!F254</f>
        <v>443492</v>
      </c>
      <c r="L254" s="99">
        <f>+DATA_IG!U254</f>
        <v>1863649</v>
      </c>
      <c r="M254" s="98">
        <f t="shared" si="30"/>
        <v>0.23796970352249808</v>
      </c>
      <c r="N254" s="100">
        <f t="shared" si="31"/>
        <v>3.0364885313111697E-2</v>
      </c>
      <c r="O254" s="98">
        <f>+DATA_CGR!U256</f>
        <v>1400</v>
      </c>
      <c r="P254" s="100">
        <f t="shared" si="32"/>
        <v>1</v>
      </c>
      <c r="Q254" s="98">
        <f>+DATA_TM!C252</f>
        <v>65.099999999999994</v>
      </c>
      <c r="R254" s="100">
        <f t="shared" si="33"/>
        <v>0.65099999999999991</v>
      </c>
      <c r="S254" s="99">
        <f>+DATA_IRPi!F252</f>
        <v>2594533</v>
      </c>
      <c r="T254" s="99">
        <f>+DATA_IRPi!AB252</f>
        <v>2683268</v>
      </c>
      <c r="U254" s="99">
        <f t="shared" si="34"/>
        <v>88735</v>
      </c>
      <c r="V254" s="100">
        <f t="shared" si="27"/>
        <v>1</v>
      </c>
      <c r="W254" s="102">
        <f>+DATA_REI!C251</f>
        <v>100</v>
      </c>
      <c r="X254" s="102">
        <f>+DATA_REI!D251</f>
        <v>100</v>
      </c>
      <c r="Y254" s="102">
        <f>+DATA_REI!E251</f>
        <v>0</v>
      </c>
      <c r="Z254" s="102">
        <f>+DATA_REI!F251</f>
        <v>100</v>
      </c>
      <c r="AA254" s="98">
        <v>4</v>
      </c>
      <c r="AB254" s="100">
        <f t="shared" si="35"/>
        <v>0.75</v>
      </c>
    </row>
    <row r="255" spans="1:28" x14ac:dyDescent="0.2">
      <c r="A255" s="98">
        <v>12104</v>
      </c>
      <c r="B255" s="98" t="s">
        <v>583</v>
      </c>
      <c r="C255" s="99">
        <f>+DATA_PREV!C261</f>
        <v>0</v>
      </c>
      <c r="D255" s="99">
        <f>+DATA_PREV!D261</f>
        <v>0</v>
      </c>
      <c r="E255" s="99">
        <f>+DATA_PREV!E261</f>
        <v>0</v>
      </c>
      <c r="F255" s="100">
        <f t="shared" si="28"/>
        <v>1</v>
      </c>
      <c r="G255" s="101">
        <f>+DATA_PTES!O253</f>
        <v>44</v>
      </c>
      <c r="H255" s="101">
        <f>+DATA_PTES!P253</f>
        <v>0</v>
      </c>
      <c r="I255" s="101">
        <f>+DATA_PTES!Q253</f>
        <v>44</v>
      </c>
      <c r="J255" s="100">
        <f t="shared" si="29"/>
        <v>1</v>
      </c>
      <c r="K255" s="99">
        <f>+DATA_IG!F255</f>
        <v>286336</v>
      </c>
      <c r="L255" s="99">
        <f>+DATA_IG!U255</f>
        <v>1479256</v>
      </c>
      <c r="M255" s="98">
        <f t="shared" si="30"/>
        <v>0.19356757721449161</v>
      </c>
      <c r="N255" s="100">
        <f t="shared" si="31"/>
        <v>2.4699183112186576E-2</v>
      </c>
      <c r="O255" s="98">
        <f>+DATA_CGR!U257</f>
        <v>1400</v>
      </c>
      <c r="P255" s="100">
        <f t="shared" si="32"/>
        <v>1</v>
      </c>
      <c r="Q255" s="98">
        <f>+DATA_TM!C253</f>
        <v>75.16</v>
      </c>
      <c r="R255" s="100">
        <f t="shared" si="33"/>
        <v>0.75159999999999993</v>
      </c>
      <c r="S255" s="99">
        <f>+DATA_IRPi!F253</f>
        <v>2055470</v>
      </c>
      <c r="T255" s="99">
        <f>+DATA_IRPi!AB253</f>
        <v>2484710</v>
      </c>
      <c r="U255" s="99">
        <f t="shared" si="34"/>
        <v>429240</v>
      </c>
      <c r="V255" s="100">
        <f t="shared" si="27"/>
        <v>1</v>
      </c>
      <c r="W255" s="102">
        <f>+DATA_REI!C252</f>
        <v>100</v>
      </c>
      <c r="X255" s="102">
        <f>+DATA_REI!D252</f>
        <v>100</v>
      </c>
      <c r="Y255" s="102">
        <f>+DATA_REI!E252</f>
        <v>100</v>
      </c>
      <c r="Z255" s="102">
        <f>+DATA_REI!F252</f>
        <v>100</v>
      </c>
      <c r="AA255" s="98">
        <v>4</v>
      </c>
      <c r="AB255" s="100">
        <f t="shared" si="35"/>
        <v>1</v>
      </c>
    </row>
    <row r="256" spans="1:28" x14ac:dyDescent="0.2">
      <c r="A256" s="98">
        <v>12201</v>
      </c>
      <c r="B256" s="98" t="s">
        <v>584</v>
      </c>
      <c r="C256" s="99">
        <f>+DATA_PREV!C262</f>
        <v>0</v>
      </c>
      <c r="D256" s="99">
        <f>+DATA_PREV!D262</f>
        <v>0</v>
      </c>
      <c r="E256" s="99">
        <f>+DATA_PREV!E262</f>
        <v>0</v>
      </c>
      <c r="F256" s="100">
        <f t="shared" si="28"/>
        <v>1</v>
      </c>
      <c r="G256" s="101">
        <f>+DATA_PTES!O254</f>
        <v>137</v>
      </c>
      <c r="H256" s="101">
        <f>+DATA_PTES!P254</f>
        <v>24</v>
      </c>
      <c r="I256" s="101">
        <f>+DATA_PTES!Q254</f>
        <v>161</v>
      </c>
      <c r="J256" s="100">
        <f t="shared" si="29"/>
        <v>0.85093167701863359</v>
      </c>
      <c r="K256" s="99">
        <f>+DATA_IG!F256</f>
        <v>476154</v>
      </c>
      <c r="L256" s="99">
        <f>+DATA_IG!U256</f>
        <v>2202457</v>
      </c>
      <c r="M256" s="98">
        <f t="shared" si="30"/>
        <v>0.21619218899619833</v>
      </c>
      <c r="N256" s="100">
        <f t="shared" si="31"/>
        <v>2.7586078930587468E-2</v>
      </c>
      <c r="O256" s="98">
        <f>+DATA_CGR!U258</f>
        <v>1400</v>
      </c>
      <c r="P256" s="100">
        <f t="shared" si="32"/>
        <v>1</v>
      </c>
      <c r="Q256" s="98">
        <f>+DATA_TM!C254</f>
        <v>62.2</v>
      </c>
      <c r="R256" s="100">
        <f t="shared" si="33"/>
        <v>0.622</v>
      </c>
      <c r="S256" s="99">
        <f>+DATA_IRPi!F254</f>
        <v>3730300</v>
      </c>
      <c r="T256" s="99">
        <f>+DATA_IRPi!AB254</f>
        <v>4604361</v>
      </c>
      <c r="U256" s="99">
        <f t="shared" si="34"/>
        <v>874061</v>
      </c>
      <c r="V256" s="100">
        <f t="shared" si="27"/>
        <v>1</v>
      </c>
      <c r="W256" s="102">
        <f>+DATA_REI!C253</f>
        <v>100</v>
      </c>
      <c r="X256" s="102">
        <f>+DATA_REI!D253</f>
        <v>72.61999999999999</v>
      </c>
      <c r="Y256" s="102">
        <f>+DATA_REI!E253</f>
        <v>100</v>
      </c>
      <c r="Z256" s="102">
        <f>+DATA_REI!F253</f>
        <v>100</v>
      </c>
      <c r="AA256" s="98">
        <v>4</v>
      </c>
      <c r="AB256" s="100">
        <f t="shared" si="35"/>
        <v>0.93154999999999999</v>
      </c>
    </row>
    <row r="257" spans="1:28" x14ac:dyDescent="0.2">
      <c r="A257" s="98">
        <v>12301</v>
      </c>
      <c r="B257" s="98" t="s">
        <v>585</v>
      </c>
      <c r="C257" s="99">
        <f>+DATA_PREV!C263</f>
        <v>0</v>
      </c>
      <c r="D257" s="99">
        <f>+DATA_PREV!D263</f>
        <v>0</v>
      </c>
      <c r="E257" s="99">
        <f>+DATA_PREV!E263</f>
        <v>0</v>
      </c>
      <c r="F257" s="100">
        <f t="shared" si="28"/>
        <v>1</v>
      </c>
      <c r="G257" s="101">
        <f>+DATA_PTES!O255</f>
        <v>840</v>
      </c>
      <c r="H257" s="101">
        <f>+DATA_PTES!P255</f>
        <v>21</v>
      </c>
      <c r="I257" s="101">
        <f>+DATA_PTES!Q255</f>
        <v>861</v>
      </c>
      <c r="J257" s="100">
        <f t="shared" si="29"/>
        <v>0.97560975609756095</v>
      </c>
      <c r="K257" s="99">
        <f>+DATA_IG!F257</f>
        <v>1915235</v>
      </c>
      <c r="L257" s="99">
        <f>+DATA_IG!U257</f>
        <v>2930948</v>
      </c>
      <c r="M257" s="98">
        <f t="shared" si="30"/>
        <v>0.65345239833664737</v>
      </c>
      <c r="N257" s="100">
        <f t="shared" si="31"/>
        <v>8.338039187074156E-2</v>
      </c>
      <c r="O257" s="98">
        <f>+DATA_CGR!U259</f>
        <v>1400</v>
      </c>
      <c r="P257" s="100">
        <f t="shared" si="32"/>
        <v>1</v>
      </c>
      <c r="Q257" s="98">
        <f>+DATA_TM!C255</f>
        <v>82.19</v>
      </c>
      <c r="R257" s="100">
        <f t="shared" si="33"/>
        <v>0.82189999999999996</v>
      </c>
      <c r="S257" s="99">
        <f>+DATA_IRPi!F255</f>
        <v>4321249</v>
      </c>
      <c r="T257" s="99">
        <f>+DATA_IRPi!AB255</f>
        <v>4673635</v>
      </c>
      <c r="U257" s="99">
        <f t="shared" si="34"/>
        <v>352386</v>
      </c>
      <c r="V257" s="100">
        <f t="shared" si="27"/>
        <v>1</v>
      </c>
      <c r="W257" s="102">
        <f>+DATA_REI!C254</f>
        <v>100</v>
      </c>
      <c r="X257" s="102">
        <f>+DATA_REI!D254</f>
        <v>100</v>
      </c>
      <c r="Y257" s="102">
        <f>+DATA_REI!E254</f>
        <v>100</v>
      </c>
      <c r="Z257" s="102">
        <f>+DATA_REI!F254</f>
        <v>0</v>
      </c>
      <c r="AA257" s="98">
        <v>4</v>
      </c>
      <c r="AB257" s="100">
        <f t="shared" si="35"/>
        <v>0.75</v>
      </c>
    </row>
    <row r="258" spans="1:28" x14ac:dyDescent="0.2">
      <c r="A258" s="98">
        <v>12302</v>
      </c>
      <c r="B258" s="98" t="s">
        <v>586</v>
      </c>
      <c r="C258" s="99">
        <f>+DATA_PREV!C264</f>
        <v>0</v>
      </c>
      <c r="D258" s="99">
        <f>+DATA_PREV!D264</f>
        <v>0</v>
      </c>
      <c r="E258" s="99">
        <f>+DATA_PREV!E264</f>
        <v>0</v>
      </c>
      <c r="F258" s="100">
        <f t="shared" si="28"/>
        <v>1</v>
      </c>
      <c r="G258" s="101">
        <f>+DATA_PTES!O256</f>
        <v>77</v>
      </c>
      <c r="H258" s="101">
        <f>+DATA_PTES!P256</f>
        <v>1</v>
      </c>
      <c r="I258" s="101">
        <f>+DATA_PTES!Q256</f>
        <v>78</v>
      </c>
      <c r="J258" s="100">
        <f t="shared" si="29"/>
        <v>0.98717948717948723</v>
      </c>
      <c r="K258" s="99">
        <f>+DATA_IG!F258</f>
        <v>260058</v>
      </c>
      <c r="L258" s="99">
        <f>+DATA_IG!U258</f>
        <v>1339987</v>
      </c>
      <c r="M258" s="98">
        <f t="shared" si="30"/>
        <v>0.19407501714568873</v>
      </c>
      <c r="N258" s="100">
        <f t="shared" si="31"/>
        <v>2.4763932343227393E-2</v>
      </c>
      <c r="O258" s="98">
        <f>+DATA_CGR!U260</f>
        <v>1400</v>
      </c>
      <c r="P258" s="100">
        <f t="shared" si="32"/>
        <v>1</v>
      </c>
      <c r="Q258" s="98">
        <f>+DATA_TM!C256</f>
        <v>65.7</v>
      </c>
      <c r="R258" s="100">
        <f t="shared" si="33"/>
        <v>0.65700000000000003</v>
      </c>
      <c r="S258" s="99">
        <f>+DATA_IRPi!F256</f>
        <v>1907430</v>
      </c>
      <c r="T258" s="99">
        <f>+DATA_IRPi!AB256</f>
        <v>2252880</v>
      </c>
      <c r="U258" s="99">
        <f t="shared" si="34"/>
        <v>345450</v>
      </c>
      <c r="V258" s="100">
        <f t="shared" si="27"/>
        <v>1</v>
      </c>
      <c r="W258" s="102">
        <f>+DATA_REI!C255</f>
        <v>100</v>
      </c>
      <c r="X258" s="102">
        <f>+DATA_REI!D255</f>
        <v>100</v>
      </c>
      <c r="Y258" s="102">
        <f>+DATA_REI!E255</f>
        <v>100</v>
      </c>
      <c r="Z258" s="102">
        <f>+DATA_REI!F255</f>
        <v>100</v>
      </c>
      <c r="AA258" s="98">
        <v>4</v>
      </c>
      <c r="AB258" s="100">
        <f t="shared" si="35"/>
        <v>1</v>
      </c>
    </row>
    <row r="259" spans="1:28" x14ac:dyDescent="0.2">
      <c r="A259" s="98">
        <v>12303</v>
      </c>
      <c r="B259" s="98" t="s">
        <v>587</v>
      </c>
      <c r="C259" s="99">
        <f>+DATA_PREV!C265</f>
        <v>0</v>
      </c>
      <c r="D259" s="99">
        <f>+DATA_PREV!D265</f>
        <v>0</v>
      </c>
      <c r="E259" s="99">
        <f>+DATA_PREV!E265</f>
        <v>0</v>
      </c>
      <c r="F259" s="100">
        <f t="shared" si="28"/>
        <v>1</v>
      </c>
      <c r="G259" s="101">
        <f>+DATA_PTES!O257</f>
        <v>13</v>
      </c>
      <c r="H259" s="101">
        <f>+DATA_PTES!P257</f>
        <v>2</v>
      </c>
      <c r="I259" s="101">
        <f>+DATA_PTES!Q257</f>
        <v>15</v>
      </c>
      <c r="J259" s="100">
        <f t="shared" si="29"/>
        <v>0.8666666666666667</v>
      </c>
      <c r="K259" s="99">
        <f>+DATA_IG!F259</f>
        <v>183008</v>
      </c>
      <c r="L259" s="99">
        <f>+DATA_IG!U259</f>
        <v>1240595</v>
      </c>
      <c r="M259" s="98">
        <f t="shared" si="30"/>
        <v>0.14751631273703344</v>
      </c>
      <c r="N259" s="100">
        <f t="shared" si="31"/>
        <v>1.8823051219415653E-2</v>
      </c>
      <c r="O259" s="98">
        <f>+DATA_CGR!U261</f>
        <v>1400</v>
      </c>
      <c r="P259" s="100">
        <f t="shared" si="32"/>
        <v>1</v>
      </c>
      <c r="Q259" s="98">
        <f>+DATA_TM!C257</f>
        <v>64.98</v>
      </c>
      <c r="R259" s="100">
        <f t="shared" si="33"/>
        <v>0.64980000000000004</v>
      </c>
      <c r="S259" s="99">
        <f>+DATA_IRPi!F257</f>
        <v>1743119</v>
      </c>
      <c r="T259" s="99">
        <f>+DATA_IRPi!AB257</f>
        <v>2221858</v>
      </c>
      <c r="U259" s="99">
        <f t="shared" si="34"/>
        <v>478739</v>
      </c>
      <c r="V259" s="100">
        <f t="shared" si="27"/>
        <v>1</v>
      </c>
      <c r="W259" s="102">
        <f>+DATA_REI!C256</f>
        <v>100</v>
      </c>
      <c r="X259" s="102">
        <f>+DATA_REI!D256</f>
        <v>100</v>
      </c>
      <c r="Y259" s="102">
        <f>+DATA_REI!E256</f>
        <v>100</v>
      </c>
      <c r="Z259" s="102">
        <f>+DATA_REI!F256</f>
        <v>0</v>
      </c>
      <c r="AA259" s="98">
        <v>4</v>
      </c>
      <c r="AB259" s="100">
        <f t="shared" si="35"/>
        <v>0.75</v>
      </c>
    </row>
    <row r="260" spans="1:28" x14ac:dyDescent="0.2">
      <c r="A260" s="98">
        <v>12401</v>
      </c>
      <c r="B260" s="98" t="s">
        <v>588</v>
      </c>
      <c r="C260" s="99">
        <f>+DATA_PREV!C266</f>
        <v>0</v>
      </c>
      <c r="D260" s="99">
        <f>+DATA_PREV!D266</f>
        <v>1351638429</v>
      </c>
      <c r="E260" s="99">
        <f>+DATA_PREV!E266</f>
        <v>1351638429</v>
      </c>
      <c r="F260" s="100">
        <f t="shared" si="28"/>
        <v>0</v>
      </c>
      <c r="G260" s="101">
        <f>+DATA_PTES!O258</f>
        <v>2862</v>
      </c>
      <c r="H260" s="101">
        <f>+DATA_PTES!P258</f>
        <v>313</v>
      </c>
      <c r="I260" s="101">
        <f>+DATA_PTES!Q258</f>
        <v>3175</v>
      </c>
      <c r="J260" s="100">
        <f t="shared" si="29"/>
        <v>0.90141732283464571</v>
      </c>
      <c r="K260" s="99">
        <f>+DATA_IG!F260</f>
        <v>4056448</v>
      </c>
      <c r="L260" s="99">
        <f>+DATA_IG!U260</f>
        <v>4422491</v>
      </c>
      <c r="M260" s="98">
        <f t="shared" si="30"/>
        <v>0.9172314878650969</v>
      </c>
      <c r="N260" s="100">
        <f t="shared" si="31"/>
        <v>0.11703854953941785</v>
      </c>
      <c r="O260" s="98">
        <f>+DATA_CGR!U262</f>
        <v>1400</v>
      </c>
      <c r="P260" s="100">
        <f t="shared" si="32"/>
        <v>1</v>
      </c>
      <c r="Q260" s="98">
        <f>+DATA_TM!C258</f>
        <v>91.3</v>
      </c>
      <c r="R260" s="100">
        <f t="shared" si="33"/>
        <v>0.91299999999999992</v>
      </c>
      <c r="S260" s="99">
        <f>+DATA_IRPi!F258</f>
        <v>11406175</v>
      </c>
      <c r="T260" s="99">
        <f>+DATA_IRPi!AB258</f>
        <v>9895839</v>
      </c>
      <c r="U260" s="99">
        <f t="shared" si="34"/>
        <v>-1510336</v>
      </c>
      <c r="V260" s="100">
        <f t="shared" si="27"/>
        <v>0.98780038730080555</v>
      </c>
      <c r="W260" s="102">
        <f>+DATA_REI!C257</f>
        <v>100</v>
      </c>
      <c r="X260" s="102">
        <f>+DATA_REI!D257</f>
        <v>100</v>
      </c>
      <c r="Y260" s="102">
        <f>+DATA_REI!E257</f>
        <v>100</v>
      </c>
      <c r="Z260" s="102">
        <f>+DATA_REI!F257</f>
        <v>100</v>
      </c>
      <c r="AA260" s="98">
        <v>4</v>
      </c>
      <c r="AB260" s="100">
        <f t="shared" si="35"/>
        <v>1</v>
      </c>
    </row>
    <row r="261" spans="1:28" x14ac:dyDescent="0.2">
      <c r="A261" s="98">
        <v>12402</v>
      </c>
      <c r="B261" s="98" t="s">
        <v>589</v>
      </c>
      <c r="C261" s="99">
        <f>+DATA_PREV!C267</f>
        <v>0</v>
      </c>
      <c r="D261" s="99">
        <f>+DATA_PREV!D267</f>
        <v>0</v>
      </c>
      <c r="E261" s="99">
        <f>+DATA_PREV!E267</f>
        <v>0</v>
      </c>
      <c r="F261" s="100">
        <f t="shared" si="28"/>
        <v>1</v>
      </c>
      <c r="G261" s="101">
        <f>+DATA_PTES!O259</f>
        <v>96</v>
      </c>
      <c r="H261" s="101">
        <f>+DATA_PTES!P259</f>
        <v>0</v>
      </c>
      <c r="I261" s="101">
        <f>+DATA_PTES!Q259</f>
        <v>96</v>
      </c>
      <c r="J261" s="100">
        <f t="shared" si="29"/>
        <v>1</v>
      </c>
      <c r="K261" s="99">
        <f>+DATA_IG!F261</f>
        <v>479135</v>
      </c>
      <c r="L261" s="99">
        <f>+DATA_IG!U261</f>
        <v>1705115</v>
      </c>
      <c r="M261" s="98">
        <f t="shared" si="30"/>
        <v>0.28099864232031269</v>
      </c>
      <c r="N261" s="100">
        <f t="shared" si="31"/>
        <v>3.5855369069658534E-2</v>
      </c>
      <c r="O261" s="98">
        <f>+DATA_CGR!U263</f>
        <v>1400</v>
      </c>
      <c r="P261" s="100">
        <f t="shared" si="32"/>
        <v>1</v>
      </c>
      <c r="Q261" s="98">
        <f>+DATA_TM!C259</f>
        <v>98.18</v>
      </c>
      <c r="R261" s="100">
        <f t="shared" si="33"/>
        <v>0.98180000000000012</v>
      </c>
      <c r="S261" s="99">
        <f>+DATA_IRPi!F259</f>
        <v>2438500</v>
      </c>
      <c r="T261" s="99">
        <f>+DATA_IRPi!AB259</f>
        <v>2712279</v>
      </c>
      <c r="U261" s="99">
        <f t="shared" si="34"/>
        <v>273779</v>
      </c>
      <c r="V261" s="100">
        <f t="shared" si="27"/>
        <v>1</v>
      </c>
      <c r="W261" s="102">
        <f>+DATA_REI!C258</f>
        <v>100</v>
      </c>
      <c r="X261" s="102">
        <f>+DATA_REI!D258</f>
        <v>100</v>
      </c>
      <c r="Y261" s="102">
        <f>+DATA_REI!E258</f>
        <v>58.330000000000005</v>
      </c>
      <c r="Z261" s="102">
        <f>+DATA_REI!F258</f>
        <v>100</v>
      </c>
      <c r="AA261" s="98">
        <v>4</v>
      </c>
      <c r="AB261" s="100">
        <f t="shared" si="35"/>
        <v>0.89582499999999998</v>
      </c>
    </row>
    <row r="262" spans="1:28" x14ac:dyDescent="0.2">
      <c r="A262" s="98">
        <v>13101</v>
      </c>
      <c r="B262" s="98" t="s">
        <v>611</v>
      </c>
      <c r="C262" s="99">
        <f>+DATA_PREV!C268</f>
        <v>0</v>
      </c>
      <c r="D262" s="99">
        <f>+DATA_PREV!D268</f>
        <v>0</v>
      </c>
      <c r="E262" s="99">
        <f>+DATA_PREV!E268</f>
        <v>0</v>
      </c>
      <c r="F262" s="100">
        <f t="shared" si="28"/>
        <v>1</v>
      </c>
      <c r="G262" s="101">
        <f>+DATA_PTES!O260</f>
        <v>39189</v>
      </c>
      <c r="H262" s="101">
        <f>+DATA_PTES!P260</f>
        <v>9627</v>
      </c>
      <c r="I262" s="101">
        <f>+DATA_PTES!Q260</f>
        <v>48816</v>
      </c>
      <c r="J262" s="100">
        <f t="shared" si="29"/>
        <v>0.80279006882989179</v>
      </c>
      <c r="K262" s="99">
        <f>+DATA_IG!F262</f>
        <v>125854768</v>
      </c>
      <c r="L262" s="99">
        <f>+DATA_IG!U262</f>
        <v>80694684</v>
      </c>
      <c r="M262" s="98">
        <f t="shared" si="30"/>
        <v>1.559641376128321</v>
      </c>
      <c r="N262" s="100">
        <f t="shared" si="31"/>
        <v>0.19900991939187263</v>
      </c>
      <c r="O262" s="98">
        <f>+DATA_CGR!U264</f>
        <v>1400</v>
      </c>
      <c r="P262" s="100">
        <f t="shared" si="32"/>
        <v>1</v>
      </c>
      <c r="Q262" s="98">
        <f>+DATA_TM!C260</f>
        <v>79.66</v>
      </c>
      <c r="R262" s="100">
        <f t="shared" si="33"/>
        <v>0.79659999999999997</v>
      </c>
      <c r="S262" s="99">
        <f>+DATA_IRPi!F260</f>
        <v>207308397</v>
      </c>
      <c r="T262" s="99">
        <f>+DATA_IRPi!AB260</f>
        <v>194009003</v>
      </c>
      <c r="U262" s="99">
        <f t="shared" si="34"/>
        <v>-13299394</v>
      </c>
      <c r="V262" s="100">
        <f t="shared" ref="V262:V325" si="36">IF(U262&gt;0,1,IF(U262&lt;0,1-(U262/$U$2),0))</f>
        <v>0.89257525746986743</v>
      </c>
      <c r="W262" s="102">
        <f>+DATA_REI!C259</f>
        <v>100</v>
      </c>
      <c r="X262" s="102">
        <f>+DATA_REI!D259</f>
        <v>100</v>
      </c>
      <c r="Y262" s="102">
        <f>+DATA_REI!E259</f>
        <v>100</v>
      </c>
      <c r="Z262" s="102">
        <f>+DATA_REI!F259</f>
        <v>100</v>
      </c>
      <c r="AA262" s="98">
        <v>4</v>
      </c>
      <c r="AB262" s="100">
        <f t="shared" si="35"/>
        <v>1</v>
      </c>
    </row>
    <row r="263" spans="1:28" x14ac:dyDescent="0.2">
      <c r="A263" s="98">
        <v>13102</v>
      </c>
      <c r="B263" s="98" t="s">
        <v>612</v>
      </c>
      <c r="C263" s="99">
        <f>+DATA_PREV!C269</f>
        <v>0</v>
      </c>
      <c r="D263" s="99">
        <f>+DATA_PREV!D269</f>
        <v>0</v>
      </c>
      <c r="E263" s="99">
        <f>+DATA_PREV!E269</f>
        <v>0</v>
      </c>
      <c r="F263" s="100">
        <f t="shared" ref="F263:F326" si="37">IF(E263&gt;0,0,1)</f>
        <v>1</v>
      </c>
      <c r="G263" s="101">
        <f>+DATA_PTES!O261</f>
        <v>2745</v>
      </c>
      <c r="H263" s="101">
        <f>+DATA_PTES!P261</f>
        <v>666</v>
      </c>
      <c r="I263" s="101">
        <f>+DATA_PTES!Q261</f>
        <v>3411</v>
      </c>
      <c r="J263" s="100">
        <f t="shared" ref="J263:J326" si="38">IFERROR(G263/I263,0)</f>
        <v>0.80474934036939316</v>
      </c>
      <c r="K263" s="99">
        <f>+DATA_IG!F263</f>
        <v>0</v>
      </c>
      <c r="L263" s="99">
        <f>+DATA_IG!U263</f>
        <v>0</v>
      </c>
      <c r="M263" s="98">
        <f t="shared" ref="M263:M326" si="39">IFERROR(K263/L263,0)</f>
        <v>0</v>
      </c>
      <c r="N263" s="100">
        <f t="shared" ref="N263:N326" si="40">M263/$M$2</f>
        <v>0</v>
      </c>
      <c r="O263" s="98">
        <f>+DATA_CGR!U265</f>
        <v>1200</v>
      </c>
      <c r="P263" s="100">
        <f t="shared" ref="P263:P326" si="41">O263/1400</f>
        <v>0.8571428571428571</v>
      </c>
      <c r="Q263" s="98">
        <f>+DATA_TM!C261</f>
        <v>89.29</v>
      </c>
      <c r="R263" s="100">
        <f t="shared" ref="R263:R326" si="42">+Q263/100</f>
        <v>0.89290000000000003</v>
      </c>
      <c r="S263" s="99">
        <f>+DATA_IRPi!F261</f>
        <v>0</v>
      </c>
      <c r="T263" s="99">
        <f>+DATA_IRPi!AB261</f>
        <v>0</v>
      </c>
      <c r="U263" s="99">
        <f t="shared" ref="U263:U326" si="43">T263-S263</f>
        <v>0</v>
      </c>
      <c r="V263" s="100">
        <f t="shared" si="36"/>
        <v>0</v>
      </c>
      <c r="W263" s="102">
        <f>+DATA_REI!C260</f>
        <v>85.19</v>
      </c>
      <c r="X263" s="102">
        <f>+DATA_REI!D260</f>
        <v>85.32</v>
      </c>
      <c r="Y263" s="102">
        <f>+DATA_REI!E260</f>
        <v>83.33</v>
      </c>
      <c r="Z263" s="102">
        <f>+DATA_REI!F260</f>
        <v>0</v>
      </c>
      <c r="AA263" s="98">
        <v>4</v>
      </c>
      <c r="AB263" s="100">
        <f t="shared" ref="AB263:AB326" si="44">((SUM(W263:Z263)/100)/AA263)</f>
        <v>0.63459999999999994</v>
      </c>
    </row>
    <row r="264" spans="1:28" x14ac:dyDescent="0.2">
      <c r="A264" s="98">
        <v>13103</v>
      </c>
      <c r="B264" s="98" t="s">
        <v>613</v>
      </c>
      <c r="C264" s="99">
        <f>+DATA_PREV!C270</f>
        <v>0</v>
      </c>
      <c r="D264" s="99">
        <f>+DATA_PREV!D270</f>
        <v>13202691148</v>
      </c>
      <c r="E264" s="99">
        <f>+DATA_PREV!E270</f>
        <v>13202691148</v>
      </c>
      <c r="F264" s="100">
        <f t="shared" si="37"/>
        <v>0</v>
      </c>
      <c r="G264" s="101">
        <f>+DATA_PTES!O262</f>
        <v>3069</v>
      </c>
      <c r="H264" s="101">
        <f>+DATA_PTES!P262</f>
        <v>492</v>
      </c>
      <c r="I264" s="101">
        <f>+DATA_PTES!Q262</f>
        <v>3561</v>
      </c>
      <c r="J264" s="100">
        <f t="shared" si="38"/>
        <v>0.8618365627632687</v>
      </c>
      <c r="K264" s="99">
        <f>+DATA_IG!F264</f>
        <v>5574908</v>
      </c>
      <c r="L264" s="99">
        <f>+DATA_IG!U264</f>
        <v>12567945</v>
      </c>
      <c r="M264" s="98">
        <f t="shared" si="39"/>
        <v>0.44358150835319538</v>
      </c>
      <c r="N264" s="100">
        <f t="shared" si="40"/>
        <v>5.6600909396386519E-2</v>
      </c>
      <c r="O264" s="98">
        <f>+DATA_CGR!U266</f>
        <v>1400</v>
      </c>
      <c r="P264" s="100">
        <f t="shared" si="41"/>
        <v>1</v>
      </c>
      <c r="Q264" s="98">
        <f>+DATA_TM!C262</f>
        <v>69.94</v>
      </c>
      <c r="R264" s="100">
        <f t="shared" si="42"/>
        <v>0.69940000000000002</v>
      </c>
      <c r="S264" s="99">
        <f>+DATA_IRPi!F262</f>
        <v>27575234</v>
      </c>
      <c r="T264" s="99">
        <f>+DATA_IRPi!AB262</f>
        <v>30318824</v>
      </c>
      <c r="U264" s="99">
        <f t="shared" si="43"/>
        <v>2743590</v>
      </c>
      <c r="V264" s="100">
        <f t="shared" si="36"/>
        <v>1</v>
      </c>
      <c r="W264" s="102">
        <f>+DATA_REI!C261</f>
        <v>100</v>
      </c>
      <c r="X264" s="102">
        <f>+DATA_REI!D261</f>
        <v>100</v>
      </c>
      <c r="Y264" s="102">
        <f>+DATA_REI!E261</f>
        <v>91.67</v>
      </c>
      <c r="Z264" s="102">
        <f>+DATA_REI!F261</f>
        <v>100</v>
      </c>
      <c r="AA264" s="98">
        <v>4</v>
      </c>
      <c r="AB264" s="100">
        <f t="shared" si="44"/>
        <v>0.97917500000000002</v>
      </c>
    </row>
    <row r="265" spans="1:28" x14ac:dyDescent="0.2">
      <c r="A265" s="98">
        <v>13104</v>
      </c>
      <c r="B265" s="98" t="s">
        <v>614</v>
      </c>
      <c r="C265" s="99">
        <f>+DATA_PREV!C271</f>
        <v>0</v>
      </c>
      <c r="D265" s="99">
        <f>+DATA_PREV!D271</f>
        <v>0</v>
      </c>
      <c r="E265" s="99">
        <f>+DATA_PREV!E271</f>
        <v>0</v>
      </c>
      <c r="F265" s="100">
        <f t="shared" si="37"/>
        <v>1</v>
      </c>
      <c r="G265" s="101">
        <f>+DATA_PTES!O263</f>
        <v>1594</v>
      </c>
      <c r="H265" s="101">
        <f>+DATA_PTES!P263</f>
        <v>964</v>
      </c>
      <c r="I265" s="101">
        <f>+DATA_PTES!Q263</f>
        <v>2558</v>
      </c>
      <c r="J265" s="100">
        <f t="shared" si="38"/>
        <v>0.62314308053166534</v>
      </c>
      <c r="K265" s="99">
        <f>+DATA_IG!F265</f>
        <v>12076827</v>
      </c>
      <c r="L265" s="99">
        <f>+DATA_IG!U265</f>
        <v>10589883</v>
      </c>
      <c r="M265" s="98">
        <f t="shared" si="39"/>
        <v>1.1404117495915678</v>
      </c>
      <c r="N265" s="100">
        <f t="shared" si="40"/>
        <v>0.14551630511570215</v>
      </c>
      <c r="O265" s="98">
        <f>+DATA_CGR!U267</f>
        <v>1400</v>
      </c>
      <c r="P265" s="100">
        <f t="shared" si="41"/>
        <v>1</v>
      </c>
      <c r="Q265" s="98">
        <f>+DATA_TM!C263</f>
        <v>70.819999999999993</v>
      </c>
      <c r="R265" s="100">
        <f t="shared" si="42"/>
        <v>0.70819999999999994</v>
      </c>
      <c r="S265" s="99">
        <f>+DATA_IRPi!F263</f>
        <v>28232850</v>
      </c>
      <c r="T265" s="99">
        <f>+DATA_IRPi!AB263</f>
        <v>30217635</v>
      </c>
      <c r="U265" s="99">
        <f t="shared" si="43"/>
        <v>1984785</v>
      </c>
      <c r="V265" s="100">
        <f t="shared" si="36"/>
        <v>1</v>
      </c>
      <c r="W265" s="102">
        <f>+DATA_REI!C262</f>
        <v>100</v>
      </c>
      <c r="X265" s="102">
        <f>+DATA_REI!D262</f>
        <v>100</v>
      </c>
      <c r="Y265" s="102">
        <f>+DATA_REI!E262</f>
        <v>100</v>
      </c>
      <c r="Z265" s="102">
        <f>+DATA_REI!F262</f>
        <v>100</v>
      </c>
      <c r="AA265" s="98">
        <v>4</v>
      </c>
      <c r="AB265" s="100">
        <f t="shared" si="44"/>
        <v>1</v>
      </c>
    </row>
    <row r="266" spans="1:28" x14ac:dyDescent="0.2">
      <c r="A266" s="98">
        <v>13105</v>
      </c>
      <c r="B266" s="98" t="s">
        <v>615</v>
      </c>
      <c r="C266" s="99">
        <f>+DATA_PREV!C272</f>
        <v>0</v>
      </c>
      <c r="D266" s="99">
        <f>+DATA_PREV!D272</f>
        <v>0</v>
      </c>
      <c r="E266" s="99">
        <f>+DATA_PREV!E272</f>
        <v>0</v>
      </c>
      <c r="F266" s="100">
        <f t="shared" si="37"/>
        <v>1</v>
      </c>
      <c r="G266" s="101">
        <f>+DATA_PTES!O264</f>
        <v>4124</v>
      </c>
      <c r="H266" s="101">
        <f>+DATA_PTES!P264</f>
        <v>4004</v>
      </c>
      <c r="I266" s="101">
        <f>+DATA_PTES!Q264</f>
        <v>8128</v>
      </c>
      <c r="J266" s="100">
        <f t="shared" si="38"/>
        <v>0.50738188976377951</v>
      </c>
      <c r="K266" s="99">
        <f>+DATA_IG!F266</f>
        <v>8036977</v>
      </c>
      <c r="L266" s="99">
        <f>+DATA_IG!U266</f>
        <v>16142219</v>
      </c>
      <c r="M266" s="98">
        <f t="shared" si="39"/>
        <v>0.49788551375743323</v>
      </c>
      <c r="N266" s="100">
        <f t="shared" si="40"/>
        <v>6.3530089337085927E-2</v>
      </c>
      <c r="O266" s="98">
        <f>+DATA_CGR!U268</f>
        <v>1400</v>
      </c>
      <c r="P266" s="100">
        <f t="shared" si="41"/>
        <v>1</v>
      </c>
      <c r="Q266" s="98">
        <f>+DATA_TM!C264</f>
        <v>86.43</v>
      </c>
      <c r="R266" s="100">
        <f t="shared" si="42"/>
        <v>0.86430000000000007</v>
      </c>
      <c r="S266" s="99">
        <f>+DATA_IRPi!F264</f>
        <v>34546107</v>
      </c>
      <c r="T266" s="99">
        <f>+DATA_IRPi!AB264</f>
        <v>38037188</v>
      </c>
      <c r="U266" s="99">
        <f t="shared" si="43"/>
        <v>3491081</v>
      </c>
      <c r="V266" s="100">
        <f t="shared" si="36"/>
        <v>1</v>
      </c>
      <c r="W266" s="102">
        <f>+DATA_REI!C263</f>
        <v>33.33</v>
      </c>
      <c r="X266" s="102">
        <f>+DATA_REI!D263</f>
        <v>73.41</v>
      </c>
      <c r="Y266" s="102">
        <f>+DATA_REI!E263</f>
        <v>100</v>
      </c>
      <c r="Z266" s="102">
        <f>+DATA_REI!F263</f>
        <v>100</v>
      </c>
      <c r="AA266" s="98">
        <v>4</v>
      </c>
      <c r="AB266" s="100">
        <f t="shared" si="44"/>
        <v>0.76685000000000003</v>
      </c>
    </row>
    <row r="267" spans="1:28" x14ac:dyDescent="0.2">
      <c r="A267" s="98">
        <v>13106</v>
      </c>
      <c r="B267" s="98" t="s">
        <v>616</v>
      </c>
      <c r="C267" s="99">
        <f>+DATA_PREV!C273</f>
        <v>0</v>
      </c>
      <c r="D267" s="99">
        <f>+DATA_PREV!D273</f>
        <v>0</v>
      </c>
      <c r="E267" s="99">
        <f>+DATA_PREV!E273</f>
        <v>0</v>
      </c>
      <c r="F267" s="100">
        <f t="shared" si="37"/>
        <v>1</v>
      </c>
      <c r="G267" s="101">
        <f>+DATA_PTES!O265</f>
        <v>7523</v>
      </c>
      <c r="H267" s="101">
        <f>+DATA_PTES!P265</f>
        <v>1032</v>
      </c>
      <c r="I267" s="101">
        <f>+DATA_PTES!Q265</f>
        <v>8555</v>
      </c>
      <c r="J267" s="100">
        <f t="shared" si="38"/>
        <v>0.87936879018118064</v>
      </c>
      <c r="K267" s="99">
        <f>+DATA_IG!F267</f>
        <v>24346706</v>
      </c>
      <c r="L267" s="99">
        <f>+DATA_IG!U267</f>
        <v>20834188</v>
      </c>
      <c r="M267" s="98">
        <f t="shared" si="39"/>
        <v>1.1685939476018936</v>
      </c>
      <c r="N267" s="100">
        <f t="shared" si="40"/>
        <v>0.14911234779587484</v>
      </c>
      <c r="O267" s="98">
        <f>+DATA_CGR!U269</f>
        <v>1400</v>
      </c>
      <c r="P267" s="100">
        <f t="shared" si="41"/>
        <v>1</v>
      </c>
      <c r="Q267" s="98">
        <f>+DATA_TM!C265</f>
        <v>79.75</v>
      </c>
      <c r="R267" s="100">
        <f t="shared" si="42"/>
        <v>0.79749999999999999</v>
      </c>
      <c r="S267" s="99">
        <f>+DATA_IRPi!F265</f>
        <v>52207352</v>
      </c>
      <c r="T267" s="99">
        <f>+DATA_IRPi!AB265</f>
        <v>44886854</v>
      </c>
      <c r="U267" s="99">
        <f t="shared" si="43"/>
        <v>-7320498</v>
      </c>
      <c r="V267" s="100">
        <f t="shared" si="36"/>
        <v>0.94086928977046991</v>
      </c>
      <c r="W267" s="102">
        <f>+DATA_REI!C264</f>
        <v>100</v>
      </c>
      <c r="X267" s="102">
        <f>+DATA_REI!D264</f>
        <v>85.71</v>
      </c>
      <c r="Y267" s="102">
        <f>+DATA_REI!E264</f>
        <v>0</v>
      </c>
      <c r="Z267" s="102">
        <f>+DATA_REI!F264</f>
        <v>100</v>
      </c>
      <c r="AA267" s="98">
        <v>4</v>
      </c>
      <c r="AB267" s="100">
        <f t="shared" si="44"/>
        <v>0.71427499999999999</v>
      </c>
    </row>
    <row r="268" spans="1:28" x14ac:dyDescent="0.2">
      <c r="A268" s="98">
        <v>13107</v>
      </c>
      <c r="B268" s="98" t="s">
        <v>617</v>
      </c>
      <c r="C268" s="99">
        <f>+DATA_PREV!C274</f>
        <v>0</v>
      </c>
      <c r="D268" s="99">
        <f>+DATA_PREV!D274</f>
        <v>0</v>
      </c>
      <c r="E268" s="99">
        <f>+DATA_PREV!E274</f>
        <v>0</v>
      </c>
      <c r="F268" s="100">
        <f t="shared" si="37"/>
        <v>1</v>
      </c>
      <c r="G268" s="101">
        <f>+DATA_PTES!O266</f>
        <v>6816</v>
      </c>
      <c r="H268" s="101">
        <f>+DATA_PTES!P266</f>
        <v>1432</v>
      </c>
      <c r="I268" s="101">
        <f>+DATA_PTES!Q266</f>
        <v>8248</v>
      </c>
      <c r="J268" s="100">
        <f t="shared" si="38"/>
        <v>0.82638215324927256</v>
      </c>
      <c r="K268" s="99">
        <f>+DATA_IG!F268</f>
        <v>33725894</v>
      </c>
      <c r="L268" s="99">
        <f>+DATA_IG!U268</f>
        <v>19851217</v>
      </c>
      <c r="M268" s="98">
        <f t="shared" si="39"/>
        <v>1.698933319806035</v>
      </c>
      <c r="N268" s="100">
        <f t="shared" si="40"/>
        <v>0.21678354280782283</v>
      </c>
      <c r="O268" s="98">
        <f>+DATA_CGR!U270</f>
        <v>1400</v>
      </c>
      <c r="P268" s="100">
        <f t="shared" si="41"/>
        <v>1</v>
      </c>
      <c r="Q268" s="98">
        <f>+DATA_TM!C266</f>
        <v>96.93</v>
      </c>
      <c r="R268" s="100">
        <f t="shared" si="42"/>
        <v>0.96930000000000005</v>
      </c>
      <c r="S268" s="99">
        <f>+DATA_IRPi!F266</f>
        <v>53576006</v>
      </c>
      <c r="T268" s="99">
        <f>+DATA_IRPi!AB266</f>
        <v>54931932</v>
      </c>
      <c r="U268" s="99">
        <f t="shared" si="43"/>
        <v>1355926</v>
      </c>
      <c r="V268" s="100">
        <f t="shared" si="36"/>
        <v>1</v>
      </c>
      <c r="W268" s="102">
        <f>+DATA_REI!C265</f>
        <v>100</v>
      </c>
      <c r="X268" s="102">
        <f>+DATA_REI!D265</f>
        <v>100</v>
      </c>
      <c r="Y268" s="102">
        <f>+DATA_REI!E265</f>
        <v>100</v>
      </c>
      <c r="Z268" s="102">
        <f>+DATA_REI!F265</f>
        <v>100</v>
      </c>
      <c r="AA268" s="98">
        <v>4</v>
      </c>
      <c r="AB268" s="100">
        <f t="shared" si="44"/>
        <v>1</v>
      </c>
    </row>
    <row r="269" spans="1:28" x14ac:dyDescent="0.2">
      <c r="A269" s="98">
        <v>13108</v>
      </c>
      <c r="B269" s="98" t="s">
        <v>618</v>
      </c>
      <c r="C269" s="99">
        <f>+DATA_PREV!C275</f>
        <v>0</v>
      </c>
      <c r="D269" s="99">
        <f>+DATA_PREV!D275</f>
        <v>0</v>
      </c>
      <c r="E269" s="99">
        <f>+DATA_PREV!E275</f>
        <v>0</v>
      </c>
      <c r="F269" s="100">
        <f t="shared" si="37"/>
        <v>1</v>
      </c>
      <c r="G269" s="101">
        <f>+DATA_PTES!O267</f>
        <v>4035</v>
      </c>
      <c r="H269" s="101">
        <f>+DATA_PTES!P267</f>
        <v>2092</v>
      </c>
      <c r="I269" s="101">
        <f>+DATA_PTES!Q267</f>
        <v>6127</v>
      </c>
      <c r="J269" s="100">
        <f t="shared" si="38"/>
        <v>0.6585604700505957</v>
      </c>
      <c r="K269" s="99">
        <f>+DATA_IG!F269</f>
        <v>12363550</v>
      </c>
      <c r="L269" s="99">
        <f>+DATA_IG!U269</f>
        <v>12071967</v>
      </c>
      <c r="M269" s="98">
        <f t="shared" si="39"/>
        <v>1.0241537273917332</v>
      </c>
      <c r="N269" s="100">
        <f t="shared" si="40"/>
        <v>0.13068180535135115</v>
      </c>
      <c r="O269" s="98">
        <f>+DATA_CGR!U271</f>
        <v>1200</v>
      </c>
      <c r="P269" s="100">
        <f t="shared" si="41"/>
        <v>0.8571428571428571</v>
      </c>
      <c r="Q269" s="98">
        <f>+DATA_TM!C267</f>
        <v>85.29</v>
      </c>
      <c r="R269" s="100">
        <f t="shared" si="42"/>
        <v>0.8529000000000001</v>
      </c>
      <c r="S269" s="99">
        <f>+DATA_IRPi!F267</f>
        <v>27716629</v>
      </c>
      <c r="T269" s="99">
        <f>+DATA_IRPi!AB267</f>
        <v>28700699</v>
      </c>
      <c r="U269" s="99">
        <f t="shared" si="43"/>
        <v>984070</v>
      </c>
      <c r="V269" s="100">
        <f t="shared" si="36"/>
        <v>1</v>
      </c>
      <c r="W269" s="102">
        <f>+DATA_REI!C266</f>
        <v>100</v>
      </c>
      <c r="X269" s="102">
        <f>+DATA_REI!D266</f>
        <v>100</v>
      </c>
      <c r="Y269" s="102">
        <f>+DATA_REI!E266</f>
        <v>100</v>
      </c>
      <c r="Z269" s="102">
        <f>+DATA_REI!F266</f>
        <v>100</v>
      </c>
      <c r="AA269" s="98">
        <v>4</v>
      </c>
      <c r="AB269" s="100">
        <f t="shared" si="44"/>
        <v>1</v>
      </c>
    </row>
    <row r="270" spans="1:28" x14ac:dyDescent="0.2">
      <c r="A270" s="98">
        <v>13109</v>
      </c>
      <c r="B270" s="98" t="s">
        <v>619</v>
      </c>
      <c r="C270" s="99">
        <f>+DATA_PREV!C276</f>
        <v>0</v>
      </c>
      <c r="D270" s="99">
        <f>+DATA_PREV!D276</f>
        <v>0</v>
      </c>
      <c r="E270" s="99">
        <f>+DATA_PREV!E276</f>
        <v>0</v>
      </c>
      <c r="F270" s="100">
        <f t="shared" si="37"/>
        <v>1</v>
      </c>
      <c r="G270" s="101">
        <f>+DATA_PTES!O268</f>
        <v>2696</v>
      </c>
      <c r="H270" s="101">
        <f>+DATA_PTES!P268</f>
        <v>732</v>
      </c>
      <c r="I270" s="101">
        <f>+DATA_PTES!Q268</f>
        <v>3428</v>
      </c>
      <c r="J270" s="100">
        <f t="shared" si="38"/>
        <v>0.78646441073512252</v>
      </c>
      <c r="K270" s="99">
        <f>+DATA_IG!F270</f>
        <v>11092967</v>
      </c>
      <c r="L270" s="99">
        <f>+DATA_IG!U270</f>
        <v>11990514</v>
      </c>
      <c r="M270" s="98">
        <f t="shared" si="39"/>
        <v>0.92514524398203446</v>
      </c>
      <c r="N270" s="100">
        <f t="shared" si="40"/>
        <v>0.11804834319520574</v>
      </c>
      <c r="O270" s="98">
        <f>+DATA_CGR!U272</f>
        <v>1400</v>
      </c>
      <c r="P270" s="100">
        <f t="shared" si="41"/>
        <v>1</v>
      </c>
      <c r="Q270" s="98">
        <f>+DATA_TM!C268</f>
        <v>68.150000000000006</v>
      </c>
      <c r="R270" s="100">
        <f t="shared" si="42"/>
        <v>0.68150000000000011</v>
      </c>
      <c r="S270" s="99">
        <f>+DATA_IRPi!F268</f>
        <v>28535115</v>
      </c>
      <c r="T270" s="99">
        <f>+DATA_IRPi!AB268</f>
        <v>23569808</v>
      </c>
      <c r="U270" s="99">
        <f t="shared" si="43"/>
        <v>-4965307</v>
      </c>
      <c r="V270" s="100">
        <f t="shared" si="36"/>
        <v>0.95989314805937287</v>
      </c>
      <c r="W270" s="102">
        <f>+DATA_REI!C267</f>
        <v>100</v>
      </c>
      <c r="X270" s="102">
        <f>+DATA_REI!D267</f>
        <v>92.46</v>
      </c>
      <c r="Y270" s="102">
        <f>+DATA_REI!E267</f>
        <v>100</v>
      </c>
      <c r="Z270" s="102">
        <f>+DATA_REI!F267</f>
        <v>100</v>
      </c>
      <c r="AA270" s="98">
        <v>4</v>
      </c>
      <c r="AB270" s="100">
        <f t="shared" si="44"/>
        <v>0.98114999999999997</v>
      </c>
    </row>
    <row r="271" spans="1:28" x14ac:dyDescent="0.2">
      <c r="A271" s="98">
        <v>13110</v>
      </c>
      <c r="B271" s="98" t="s">
        <v>608</v>
      </c>
      <c r="C271" s="99">
        <f>+DATA_PREV!C277</f>
        <v>0</v>
      </c>
      <c r="D271" s="99">
        <f>+DATA_PREV!D277</f>
        <v>0</v>
      </c>
      <c r="E271" s="99">
        <f>+DATA_PREV!E277</f>
        <v>0</v>
      </c>
      <c r="F271" s="100">
        <f t="shared" si="37"/>
        <v>1</v>
      </c>
      <c r="G271" s="101">
        <f>+DATA_PTES!O269</f>
        <v>9369</v>
      </c>
      <c r="H271" s="101">
        <f>+DATA_PTES!P269</f>
        <v>7574</v>
      </c>
      <c r="I271" s="101">
        <f>+DATA_PTES!Q269</f>
        <v>16943</v>
      </c>
      <c r="J271" s="100">
        <f t="shared" si="38"/>
        <v>0.55297172873753175</v>
      </c>
      <c r="K271" s="99">
        <f>+DATA_IG!F271</f>
        <v>39483708</v>
      </c>
      <c r="L271" s="99">
        <f>+DATA_IG!U271</f>
        <v>34798986</v>
      </c>
      <c r="M271" s="98">
        <f t="shared" si="39"/>
        <v>1.1346223708932208</v>
      </c>
      <c r="N271" s="100">
        <f t="shared" si="40"/>
        <v>0.14477758158238119</v>
      </c>
      <c r="O271" s="98">
        <f>+DATA_CGR!U273</f>
        <v>1400</v>
      </c>
      <c r="P271" s="100">
        <f t="shared" si="41"/>
        <v>1</v>
      </c>
      <c r="Q271" s="98">
        <f>+DATA_TM!C269</f>
        <v>88.89</v>
      </c>
      <c r="R271" s="100">
        <f t="shared" si="42"/>
        <v>0.88890000000000002</v>
      </c>
      <c r="S271" s="99">
        <f>+DATA_IRPi!F269</f>
        <v>104605890</v>
      </c>
      <c r="T271" s="99">
        <f>+DATA_IRPi!AB269</f>
        <v>99572035</v>
      </c>
      <c r="U271" s="99">
        <f t="shared" si="43"/>
        <v>-5033855</v>
      </c>
      <c r="V271" s="100">
        <f t="shared" si="36"/>
        <v>0.95933945732346748</v>
      </c>
      <c r="W271" s="102">
        <f>+DATA_REI!C268</f>
        <v>96.3</v>
      </c>
      <c r="X271" s="102">
        <f>+DATA_REI!D268</f>
        <v>100</v>
      </c>
      <c r="Y271" s="102">
        <f>+DATA_REI!E268</f>
        <v>100</v>
      </c>
      <c r="Z271" s="102">
        <f>+DATA_REI!F268</f>
        <v>100</v>
      </c>
      <c r="AA271" s="98">
        <v>4</v>
      </c>
      <c r="AB271" s="100">
        <f t="shared" si="44"/>
        <v>0.99075000000000002</v>
      </c>
    </row>
    <row r="272" spans="1:28" x14ac:dyDescent="0.2">
      <c r="A272" s="98">
        <v>13111</v>
      </c>
      <c r="B272" s="98" t="s">
        <v>609</v>
      </c>
      <c r="C272" s="99">
        <f>+DATA_PREV!C278</f>
        <v>0</v>
      </c>
      <c r="D272" s="99">
        <f>+DATA_PREV!D278</f>
        <v>0</v>
      </c>
      <c r="E272" s="99">
        <f>+DATA_PREV!E278</f>
        <v>0</v>
      </c>
      <c r="F272" s="100">
        <f t="shared" si="37"/>
        <v>1</v>
      </c>
      <c r="G272" s="101">
        <f>+DATA_PTES!O270</f>
        <v>2659</v>
      </c>
      <c r="H272" s="101">
        <f>+DATA_PTES!P270</f>
        <v>4333</v>
      </c>
      <c r="I272" s="101">
        <f>+DATA_PTES!Q270</f>
        <v>6992</v>
      </c>
      <c r="J272" s="100">
        <f t="shared" si="38"/>
        <v>0.38029176201372999</v>
      </c>
      <c r="K272" s="99">
        <f>+DATA_IG!F272</f>
        <v>6698071</v>
      </c>
      <c r="L272" s="99">
        <f>+DATA_IG!U272</f>
        <v>12166440</v>
      </c>
      <c r="M272" s="98">
        <f t="shared" si="39"/>
        <v>0.55053664013466552</v>
      </c>
      <c r="N272" s="100">
        <f t="shared" si="40"/>
        <v>7.0248362253283694E-2</v>
      </c>
      <c r="O272" s="98">
        <f>+DATA_CGR!U274</f>
        <v>1400</v>
      </c>
      <c r="P272" s="100">
        <f t="shared" si="41"/>
        <v>1</v>
      </c>
      <c r="Q272" s="98">
        <f>+DATA_TM!C270</f>
        <v>80.89</v>
      </c>
      <c r="R272" s="100">
        <f t="shared" si="42"/>
        <v>0.80889999999999995</v>
      </c>
      <c r="S272" s="99">
        <f>+DATA_IRPi!F270</f>
        <v>27823737</v>
      </c>
      <c r="T272" s="99">
        <f>+DATA_IRPi!AB270</f>
        <v>27823322</v>
      </c>
      <c r="U272" s="99">
        <f t="shared" si="43"/>
        <v>-415</v>
      </c>
      <c r="V272" s="100">
        <f t="shared" si="36"/>
        <v>0.99999664787221509</v>
      </c>
      <c r="W272" s="102">
        <f>+DATA_REI!C269</f>
        <v>100</v>
      </c>
      <c r="X272" s="102">
        <f>+DATA_REI!D269</f>
        <v>100</v>
      </c>
      <c r="Y272" s="102">
        <f>+DATA_REI!E269</f>
        <v>100</v>
      </c>
      <c r="Z272" s="102">
        <f>+DATA_REI!F269</f>
        <v>100</v>
      </c>
      <c r="AA272" s="98">
        <v>4</v>
      </c>
      <c r="AB272" s="100">
        <f t="shared" si="44"/>
        <v>1</v>
      </c>
    </row>
    <row r="273" spans="1:28" x14ac:dyDescent="0.2">
      <c r="A273" s="98">
        <v>13112</v>
      </c>
      <c r="B273" s="98" t="s">
        <v>641</v>
      </c>
      <c r="C273" s="99">
        <f>+DATA_PREV!C279</f>
        <v>0</v>
      </c>
      <c r="D273" s="99">
        <f>+DATA_PREV!D279</f>
        <v>0</v>
      </c>
      <c r="E273" s="99">
        <f>+DATA_PREV!E279</f>
        <v>0</v>
      </c>
      <c r="F273" s="100">
        <f t="shared" si="37"/>
        <v>1</v>
      </c>
      <c r="G273" s="101">
        <f>+DATA_PTES!O271</f>
        <v>4494</v>
      </c>
      <c r="H273" s="101">
        <f>+DATA_PTES!P271</f>
        <v>1011</v>
      </c>
      <c r="I273" s="101">
        <f>+DATA_PTES!Q271</f>
        <v>5505</v>
      </c>
      <c r="J273" s="100">
        <f t="shared" si="38"/>
        <v>0.81634877384196181</v>
      </c>
      <c r="K273" s="99">
        <f>+DATA_IG!F273</f>
        <v>7104472</v>
      </c>
      <c r="L273" s="99">
        <f>+DATA_IG!U273</f>
        <v>14489181</v>
      </c>
      <c r="M273" s="98">
        <f t="shared" si="39"/>
        <v>0.49032943960048536</v>
      </c>
      <c r="N273" s="100">
        <f t="shared" si="40"/>
        <v>6.2565935825958846E-2</v>
      </c>
      <c r="O273" s="98">
        <f>+DATA_CGR!U275</f>
        <v>1400</v>
      </c>
      <c r="P273" s="100">
        <f t="shared" si="41"/>
        <v>1</v>
      </c>
      <c r="Q273" s="98">
        <f>+DATA_TM!C271</f>
        <v>66.03</v>
      </c>
      <c r="R273" s="100">
        <f t="shared" si="42"/>
        <v>0.6603</v>
      </c>
      <c r="S273" s="99">
        <f>+DATA_IRPi!F271</f>
        <v>39837566</v>
      </c>
      <c r="T273" s="99">
        <f>+DATA_IRPi!AB271</f>
        <v>42401642</v>
      </c>
      <c r="U273" s="99">
        <f t="shared" si="43"/>
        <v>2564076</v>
      </c>
      <c r="V273" s="100">
        <f t="shared" si="36"/>
        <v>1</v>
      </c>
      <c r="W273" s="102">
        <f>+DATA_REI!C270</f>
        <v>100</v>
      </c>
      <c r="X273" s="102">
        <f>+DATA_REI!D270</f>
        <v>6.35</v>
      </c>
      <c r="Y273" s="102">
        <f>+DATA_REI!E270</f>
        <v>100</v>
      </c>
      <c r="Z273" s="102">
        <f>+DATA_REI!F270</f>
        <v>100</v>
      </c>
      <c r="AA273" s="98">
        <v>4</v>
      </c>
      <c r="AB273" s="100">
        <f t="shared" si="44"/>
        <v>0.76587500000000008</v>
      </c>
    </row>
    <row r="274" spans="1:28" x14ac:dyDescent="0.2">
      <c r="A274" s="98">
        <v>13113</v>
      </c>
      <c r="B274" s="98" t="s">
        <v>591</v>
      </c>
      <c r="C274" s="99">
        <f>+DATA_PREV!C280</f>
        <v>0</v>
      </c>
      <c r="D274" s="99">
        <f>+DATA_PREV!D280</f>
        <v>0</v>
      </c>
      <c r="E274" s="99">
        <f>+DATA_PREV!E280</f>
        <v>0</v>
      </c>
      <c r="F274" s="100">
        <f t="shared" si="37"/>
        <v>1</v>
      </c>
      <c r="G274" s="101">
        <f>+DATA_PTES!O272</f>
        <v>8205</v>
      </c>
      <c r="H274" s="101">
        <f>+DATA_PTES!P272</f>
        <v>3162</v>
      </c>
      <c r="I274" s="101">
        <f>+DATA_PTES!Q272</f>
        <v>11367</v>
      </c>
      <c r="J274" s="100">
        <f t="shared" si="38"/>
        <v>0.72182633940353658</v>
      </c>
      <c r="K274" s="99">
        <f>+DATA_IG!F274</f>
        <v>20946754</v>
      </c>
      <c r="L274" s="99">
        <f>+DATA_IG!U274</f>
        <v>15422794</v>
      </c>
      <c r="M274" s="98">
        <f t="shared" si="39"/>
        <v>1.3581685653066493</v>
      </c>
      <c r="N274" s="100">
        <f t="shared" si="40"/>
        <v>0.17330203009439349</v>
      </c>
      <c r="O274" s="98">
        <f>+DATA_CGR!U276</f>
        <v>1400</v>
      </c>
      <c r="P274" s="100">
        <f t="shared" si="41"/>
        <v>1</v>
      </c>
      <c r="Q274" s="98">
        <f>+DATA_TM!C272</f>
        <v>54.58</v>
      </c>
      <c r="R274" s="100">
        <f t="shared" si="42"/>
        <v>0.54579999999999995</v>
      </c>
      <c r="S274" s="99">
        <f>+DATA_IRPi!F272</f>
        <v>43302244</v>
      </c>
      <c r="T274" s="99">
        <f>+DATA_IRPi!AB272</f>
        <v>40770386</v>
      </c>
      <c r="U274" s="99">
        <f t="shared" si="43"/>
        <v>-2531858</v>
      </c>
      <c r="V274" s="100">
        <f t="shared" si="36"/>
        <v>0.9795491287969319</v>
      </c>
      <c r="W274" s="102">
        <f>+DATA_REI!C271</f>
        <v>88.89</v>
      </c>
      <c r="X274" s="102">
        <f>+DATA_REI!D271</f>
        <v>100</v>
      </c>
      <c r="Y274" s="102">
        <f>+DATA_REI!E271</f>
        <v>100</v>
      </c>
      <c r="Z274" s="102">
        <f>+DATA_REI!F271</f>
        <v>100</v>
      </c>
      <c r="AA274" s="98">
        <v>4</v>
      </c>
      <c r="AB274" s="100">
        <f t="shared" si="44"/>
        <v>0.97222500000000001</v>
      </c>
    </row>
    <row r="275" spans="1:28" x14ac:dyDescent="0.2">
      <c r="A275" s="98">
        <v>13114</v>
      </c>
      <c r="B275" s="98" t="s">
        <v>592</v>
      </c>
      <c r="C275" s="99">
        <f>+DATA_PREV!C281</f>
        <v>0</v>
      </c>
      <c r="D275" s="99">
        <f>+DATA_PREV!D281</f>
        <v>0</v>
      </c>
      <c r="E275" s="99">
        <f>+DATA_PREV!E281</f>
        <v>0</v>
      </c>
      <c r="F275" s="100">
        <f t="shared" si="37"/>
        <v>1</v>
      </c>
      <c r="G275" s="101">
        <f>+DATA_PTES!O273</f>
        <v>89353</v>
      </c>
      <c r="H275" s="101">
        <f>+DATA_PTES!P273</f>
        <v>34448</v>
      </c>
      <c r="I275" s="101">
        <f>+DATA_PTES!Q273</f>
        <v>123801</v>
      </c>
      <c r="J275" s="100">
        <f t="shared" si="38"/>
        <v>0.72174699719711477</v>
      </c>
      <c r="K275" s="99">
        <f>+DATA_IG!F275</f>
        <v>300145491</v>
      </c>
      <c r="L275" s="99">
        <f>+DATA_IG!U275</f>
        <v>66364273</v>
      </c>
      <c r="M275" s="98">
        <f t="shared" si="39"/>
        <v>4.5226968884297127</v>
      </c>
      <c r="N275" s="100">
        <f t="shared" si="40"/>
        <v>0.57709519443155421</v>
      </c>
      <c r="O275" s="98">
        <f>+DATA_CGR!U277</f>
        <v>1400</v>
      </c>
      <c r="P275" s="100">
        <f t="shared" si="41"/>
        <v>1</v>
      </c>
      <c r="Q275" s="98">
        <f>+DATA_TM!C273</f>
        <v>87.83</v>
      </c>
      <c r="R275" s="100">
        <f t="shared" si="42"/>
        <v>0.87829999999999997</v>
      </c>
      <c r="S275" s="99">
        <f>+DATA_IRPi!F273</f>
        <v>406534000</v>
      </c>
      <c r="T275" s="99">
        <f>+DATA_IRPi!AB273</f>
        <v>413233153</v>
      </c>
      <c r="U275" s="99">
        <f t="shared" si="43"/>
        <v>6699153</v>
      </c>
      <c r="V275" s="100">
        <f t="shared" si="36"/>
        <v>1</v>
      </c>
      <c r="W275" s="102">
        <f>+DATA_REI!C272</f>
        <v>100</v>
      </c>
      <c r="X275" s="102">
        <f>+DATA_REI!D272</f>
        <v>100</v>
      </c>
      <c r="Y275" s="102">
        <f>+DATA_REI!E272</f>
        <v>100</v>
      </c>
      <c r="Z275" s="102">
        <f>+DATA_REI!F272</f>
        <v>100</v>
      </c>
      <c r="AA275" s="98">
        <v>4</v>
      </c>
      <c r="AB275" s="100">
        <f t="shared" si="44"/>
        <v>1</v>
      </c>
    </row>
    <row r="276" spans="1:28" x14ac:dyDescent="0.2">
      <c r="A276" s="98">
        <v>13115</v>
      </c>
      <c r="B276" s="98" t="s">
        <v>607</v>
      </c>
      <c r="C276" s="99">
        <f>+DATA_PREV!C282</f>
        <v>0</v>
      </c>
      <c r="D276" s="99">
        <f>+DATA_PREV!D282</f>
        <v>0</v>
      </c>
      <c r="E276" s="99">
        <f>+DATA_PREV!E282</f>
        <v>0</v>
      </c>
      <c r="F276" s="100">
        <f t="shared" si="37"/>
        <v>1</v>
      </c>
      <c r="G276" s="101">
        <f>+DATA_PTES!O274</f>
        <v>11466</v>
      </c>
      <c r="H276" s="101">
        <f>+DATA_PTES!P274</f>
        <v>6034</v>
      </c>
      <c r="I276" s="101">
        <f>+DATA_PTES!Q274</f>
        <v>17500</v>
      </c>
      <c r="J276" s="100">
        <f t="shared" si="38"/>
        <v>0.6552</v>
      </c>
      <c r="K276" s="99">
        <f>+DATA_IG!F276</f>
        <v>75647407</v>
      </c>
      <c r="L276" s="99">
        <f>+DATA_IG!U276</f>
        <v>35459038</v>
      </c>
      <c r="M276" s="98">
        <f t="shared" si="39"/>
        <v>2.1333744869220648</v>
      </c>
      <c r="N276" s="100">
        <f t="shared" si="40"/>
        <v>0.27221814653890436</v>
      </c>
      <c r="O276" s="98">
        <f>+DATA_CGR!U278</f>
        <v>1400</v>
      </c>
      <c r="P276" s="100">
        <f t="shared" si="41"/>
        <v>1</v>
      </c>
      <c r="Q276" s="98">
        <f>+DATA_TM!C274</f>
        <v>92.99</v>
      </c>
      <c r="R276" s="100">
        <f t="shared" si="42"/>
        <v>0.92989999999999995</v>
      </c>
      <c r="S276" s="99">
        <f>+DATA_IRPi!F274</f>
        <v>126722145</v>
      </c>
      <c r="T276" s="99">
        <f>+DATA_IRPi!AB274</f>
        <v>142010877</v>
      </c>
      <c r="U276" s="99">
        <f t="shared" si="43"/>
        <v>15288732</v>
      </c>
      <c r="V276" s="100">
        <f t="shared" si="36"/>
        <v>1</v>
      </c>
      <c r="W276" s="102">
        <f>+DATA_REI!C273</f>
        <v>100</v>
      </c>
      <c r="X276" s="102">
        <f>+DATA_REI!D273</f>
        <v>100</v>
      </c>
      <c r="Y276" s="102">
        <f>+DATA_REI!E273</f>
        <v>100</v>
      </c>
      <c r="Z276" s="102">
        <f>+DATA_REI!F273</f>
        <v>100</v>
      </c>
      <c r="AA276" s="98">
        <v>4</v>
      </c>
      <c r="AB276" s="100">
        <f t="shared" si="44"/>
        <v>1</v>
      </c>
    </row>
    <row r="277" spans="1:28" x14ac:dyDescent="0.2">
      <c r="A277" s="98">
        <v>13116</v>
      </c>
      <c r="B277" s="98" t="s">
        <v>593</v>
      </c>
      <c r="C277" s="99">
        <f>+DATA_PREV!C283</f>
        <v>0</v>
      </c>
      <c r="D277" s="99">
        <f>+DATA_PREV!D283</f>
        <v>0</v>
      </c>
      <c r="E277" s="99">
        <f>+DATA_PREV!E283</f>
        <v>0</v>
      </c>
      <c r="F277" s="100">
        <f t="shared" si="37"/>
        <v>1</v>
      </c>
      <c r="G277" s="101">
        <f>+DATA_PTES!O275</f>
        <v>0</v>
      </c>
      <c r="H277" s="101">
        <f>+DATA_PTES!P275</f>
        <v>0</v>
      </c>
      <c r="I277" s="101">
        <f>+DATA_PTES!Q275</f>
        <v>0</v>
      </c>
      <c r="J277" s="100">
        <f t="shared" si="38"/>
        <v>0</v>
      </c>
      <c r="K277" s="99">
        <f>+DATA_IG!F277</f>
        <v>5554515</v>
      </c>
      <c r="L277" s="99">
        <f>+DATA_IG!U277</f>
        <v>12514253</v>
      </c>
      <c r="M277" s="98">
        <f t="shared" si="39"/>
        <v>0.44385509866230127</v>
      </c>
      <c r="N277" s="100">
        <f t="shared" si="40"/>
        <v>5.6635819463658983E-2</v>
      </c>
      <c r="O277" s="98">
        <f>+DATA_CGR!U279</f>
        <v>1400</v>
      </c>
      <c r="P277" s="100">
        <f t="shared" si="41"/>
        <v>1</v>
      </c>
      <c r="Q277" s="98">
        <f>+DATA_TM!C275</f>
        <v>91.38</v>
      </c>
      <c r="R277" s="100">
        <f t="shared" si="42"/>
        <v>0.91379999999999995</v>
      </c>
      <c r="S277" s="99">
        <f>+DATA_IRPi!F275</f>
        <v>27685351</v>
      </c>
      <c r="T277" s="99">
        <f>+DATA_IRPi!AB275</f>
        <v>23505195</v>
      </c>
      <c r="U277" s="99">
        <f t="shared" si="43"/>
        <v>-4180156</v>
      </c>
      <c r="V277" s="100">
        <f t="shared" si="36"/>
        <v>0.96623513958336837</v>
      </c>
      <c r="W277" s="102">
        <f>+DATA_REI!C274</f>
        <v>7.41</v>
      </c>
      <c r="X277" s="102">
        <f>+DATA_REI!D274</f>
        <v>3.9699999999999998</v>
      </c>
      <c r="Y277" s="102">
        <f>+DATA_REI!E274</f>
        <v>100</v>
      </c>
      <c r="Z277" s="102">
        <f>+DATA_REI!F274</f>
        <v>100</v>
      </c>
      <c r="AA277" s="98">
        <v>4</v>
      </c>
      <c r="AB277" s="100">
        <f t="shared" si="44"/>
        <v>0.52844999999999998</v>
      </c>
    </row>
    <row r="278" spans="1:28" x14ac:dyDescent="0.2">
      <c r="A278" s="98">
        <v>13117</v>
      </c>
      <c r="B278" s="98" t="s">
        <v>594</v>
      </c>
      <c r="C278" s="99">
        <f>+DATA_PREV!C284</f>
        <v>0</v>
      </c>
      <c r="D278" s="99">
        <f>+DATA_PREV!D284</f>
        <v>0</v>
      </c>
      <c r="E278" s="99">
        <f>+DATA_PREV!E284</f>
        <v>0</v>
      </c>
      <c r="F278" s="100">
        <f t="shared" si="37"/>
        <v>1</v>
      </c>
      <c r="G278" s="101">
        <f>+DATA_PTES!O276</f>
        <v>2796</v>
      </c>
      <c r="H278" s="101">
        <f>+DATA_PTES!P276</f>
        <v>1833</v>
      </c>
      <c r="I278" s="101">
        <f>+DATA_PTES!Q276</f>
        <v>4629</v>
      </c>
      <c r="J278" s="100">
        <f t="shared" si="38"/>
        <v>0.60401814646791963</v>
      </c>
      <c r="K278" s="99">
        <f>+DATA_IG!F278</f>
        <v>5223226</v>
      </c>
      <c r="L278" s="99">
        <f>+DATA_IG!U278</f>
        <v>12307142</v>
      </c>
      <c r="M278" s="98">
        <f t="shared" si="39"/>
        <v>0.42440608875724356</v>
      </c>
      <c r="N278" s="100">
        <f t="shared" si="40"/>
        <v>5.4154129792751707E-2</v>
      </c>
      <c r="O278" s="98">
        <f>+DATA_CGR!U280</f>
        <v>1400</v>
      </c>
      <c r="P278" s="100">
        <f t="shared" si="41"/>
        <v>1</v>
      </c>
      <c r="Q278" s="98">
        <f>+DATA_TM!C276</f>
        <v>70.17</v>
      </c>
      <c r="R278" s="100">
        <f t="shared" si="42"/>
        <v>0.70169999999999999</v>
      </c>
      <c r="S278" s="99">
        <f>+DATA_IRPi!F276</f>
        <v>23084399</v>
      </c>
      <c r="T278" s="99">
        <f>+DATA_IRPi!AB276</f>
        <v>24015885</v>
      </c>
      <c r="U278" s="99">
        <f t="shared" si="43"/>
        <v>931486</v>
      </c>
      <c r="V278" s="100">
        <f t="shared" si="36"/>
        <v>1</v>
      </c>
      <c r="W278" s="102">
        <f>+DATA_REI!C275</f>
        <v>62.960000000000008</v>
      </c>
      <c r="X278" s="102">
        <f>+DATA_REI!D275</f>
        <v>100</v>
      </c>
      <c r="Y278" s="102">
        <f>+DATA_REI!E275</f>
        <v>75</v>
      </c>
      <c r="Z278" s="102">
        <f>+DATA_REI!F275</f>
        <v>0</v>
      </c>
      <c r="AA278" s="98">
        <v>4</v>
      </c>
      <c r="AB278" s="100">
        <f t="shared" si="44"/>
        <v>0.59489999999999998</v>
      </c>
    </row>
    <row r="279" spans="1:28" x14ac:dyDescent="0.2">
      <c r="A279" s="98">
        <v>13118</v>
      </c>
      <c r="B279" s="98" t="s">
        <v>595</v>
      </c>
      <c r="C279" s="99">
        <f>+DATA_PREV!C285</f>
        <v>0</v>
      </c>
      <c r="D279" s="99">
        <f>+DATA_PREV!D285</f>
        <v>0</v>
      </c>
      <c r="E279" s="99">
        <f>+DATA_PREV!E285</f>
        <v>0</v>
      </c>
      <c r="F279" s="100">
        <f t="shared" si="37"/>
        <v>1</v>
      </c>
      <c r="G279" s="101">
        <f>+DATA_PTES!O277</f>
        <v>6348</v>
      </c>
      <c r="H279" s="101">
        <f>+DATA_PTES!P277</f>
        <v>862</v>
      </c>
      <c r="I279" s="101">
        <f>+DATA_PTES!Q277</f>
        <v>7210</v>
      </c>
      <c r="J279" s="100">
        <f t="shared" si="38"/>
        <v>0.88044382801664356</v>
      </c>
      <c r="K279" s="99">
        <f>+DATA_IG!F279</f>
        <v>19344349</v>
      </c>
      <c r="L279" s="99">
        <f>+DATA_IG!U279</f>
        <v>13394547</v>
      </c>
      <c r="M279" s="98">
        <f t="shared" si="39"/>
        <v>1.4441958358128872</v>
      </c>
      <c r="N279" s="100">
        <f t="shared" si="40"/>
        <v>0.18427909214916463</v>
      </c>
      <c r="O279" s="98">
        <f>+DATA_CGR!U281</f>
        <v>1400</v>
      </c>
      <c r="P279" s="100">
        <f t="shared" si="41"/>
        <v>1</v>
      </c>
      <c r="Q279" s="98">
        <f>+DATA_TM!C277</f>
        <v>80.27</v>
      </c>
      <c r="R279" s="100">
        <f t="shared" si="42"/>
        <v>0.80269999999999997</v>
      </c>
      <c r="S279" s="99">
        <f>+DATA_IRPi!F277</f>
        <v>29659147</v>
      </c>
      <c r="T279" s="99">
        <f>+DATA_IRPi!AB277</f>
        <v>32118631</v>
      </c>
      <c r="U279" s="99">
        <f t="shared" si="43"/>
        <v>2459484</v>
      </c>
      <c r="V279" s="100">
        <f t="shared" si="36"/>
        <v>1</v>
      </c>
      <c r="W279" s="102">
        <f>+DATA_REI!C276</f>
        <v>96.3</v>
      </c>
      <c r="X279" s="102">
        <f>+DATA_REI!D276</f>
        <v>76.59</v>
      </c>
      <c r="Y279" s="102">
        <f>+DATA_REI!E276</f>
        <v>100</v>
      </c>
      <c r="Z279" s="102">
        <f>+DATA_REI!F276</f>
        <v>100</v>
      </c>
      <c r="AA279" s="98">
        <v>4</v>
      </c>
      <c r="AB279" s="100">
        <f t="shared" si="44"/>
        <v>0.93222499999999997</v>
      </c>
    </row>
    <row r="280" spans="1:28" x14ac:dyDescent="0.2">
      <c r="A280" s="98">
        <v>13119</v>
      </c>
      <c r="B280" s="98" t="s">
        <v>596</v>
      </c>
      <c r="C280" s="99">
        <f>+DATA_PREV!C286</f>
        <v>0</v>
      </c>
      <c r="D280" s="99">
        <f>+DATA_PREV!D286</f>
        <v>0</v>
      </c>
      <c r="E280" s="99">
        <f>+DATA_PREV!E286</f>
        <v>0</v>
      </c>
      <c r="F280" s="100">
        <f t="shared" si="37"/>
        <v>1</v>
      </c>
      <c r="G280" s="101">
        <f>+DATA_PTES!O278</f>
        <v>29827</v>
      </c>
      <c r="H280" s="101">
        <f>+DATA_PTES!P278</f>
        <v>6851</v>
      </c>
      <c r="I280" s="101">
        <f>+DATA_PTES!Q278</f>
        <v>36678</v>
      </c>
      <c r="J280" s="100">
        <f t="shared" si="38"/>
        <v>0.81321227984077649</v>
      </c>
      <c r="K280" s="99">
        <f>+DATA_IG!F280</f>
        <v>76259950</v>
      </c>
      <c r="L280" s="99">
        <f>+DATA_IG!U280</f>
        <v>57636266</v>
      </c>
      <c r="M280" s="98">
        <f t="shared" si="39"/>
        <v>1.323124402264366</v>
      </c>
      <c r="N280" s="100">
        <f t="shared" si="40"/>
        <v>0.16883040208493844</v>
      </c>
      <c r="O280" s="98">
        <f>+DATA_CGR!U282</f>
        <v>1400</v>
      </c>
      <c r="P280" s="100">
        <f t="shared" si="41"/>
        <v>1</v>
      </c>
      <c r="Q280" s="98">
        <f>+DATA_TM!C278</f>
        <v>82.86</v>
      </c>
      <c r="R280" s="100">
        <f t="shared" si="42"/>
        <v>0.8286</v>
      </c>
      <c r="S280" s="99">
        <f>+DATA_IRPi!F278</f>
        <v>170402348</v>
      </c>
      <c r="T280" s="99">
        <f>+DATA_IRPi!AB278</f>
        <v>170048109</v>
      </c>
      <c r="U280" s="99">
        <f t="shared" si="43"/>
        <v>-354239</v>
      </c>
      <c r="V280" s="100">
        <f t="shared" si="36"/>
        <v>0.99713866410987362</v>
      </c>
      <c r="W280" s="102">
        <f>+DATA_REI!C277</f>
        <v>100</v>
      </c>
      <c r="X280" s="102">
        <f>+DATA_REI!D277</f>
        <v>100</v>
      </c>
      <c r="Y280" s="102">
        <f>+DATA_REI!E277</f>
        <v>100</v>
      </c>
      <c r="Z280" s="102">
        <f>+DATA_REI!F277</f>
        <v>100</v>
      </c>
      <c r="AA280" s="98">
        <v>4</v>
      </c>
      <c r="AB280" s="100">
        <f t="shared" si="44"/>
        <v>1</v>
      </c>
    </row>
    <row r="281" spans="1:28" x14ac:dyDescent="0.2">
      <c r="A281" s="98">
        <v>13120</v>
      </c>
      <c r="B281" s="98" t="s">
        <v>597</v>
      </c>
      <c r="C281" s="99">
        <f>+DATA_PREV!C287</f>
        <v>0</v>
      </c>
      <c r="D281" s="99">
        <f>+DATA_PREV!D287</f>
        <v>0</v>
      </c>
      <c r="E281" s="99">
        <f>+DATA_PREV!E287</f>
        <v>0</v>
      </c>
      <c r="F281" s="100">
        <f t="shared" si="37"/>
        <v>1</v>
      </c>
      <c r="G281" s="101">
        <f>+DATA_PTES!O279</f>
        <v>13457</v>
      </c>
      <c r="H281" s="101">
        <f>+DATA_PTES!P279</f>
        <v>21888</v>
      </c>
      <c r="I281" s="101">
        <f>+DATA_PTES!Q279</f>
        <v>35345</v>
      </c>
      <c r="J281" s="100">
        <f t="shared" si="38"/>
        <v>0.38073277691328333</v>
      </c>
      <c r="K281" s="99">
        <f>+DATA_IG!F281</f>
        <v>28352075</v>
      </c>
      <c r="L281" s="99">
        <f>+DATA_IG!U281</f>
        <v>20761464</v>
      </c>
      <c r="M281" s="98">
        <f t="shared" si="39"/>
        <v>1.3656105850724207</v>
      </c>
      <c r="N281" s="100">
        <f t="shared" si="40"/>
        <v>0.17425163028862239</v>
      </c>
      <c r="O281" s="98">
        <f>+DATA_CGR!U283</f>
        <v>1400</v>
      </c>
      <c r="P281" s="100">
        <f t="shared" si="41"/>
        <v>1</v>
      </c>
      <c r="Q281" s="98">
        <f>+DATA_TM!C279</f>
        <v>90.15</v>
      </c>
      <c r="R281" s="100">
        <f t="shared" si="42"/>
        <v>0.90150000000000008</v>
      </c>
      <c r="S281" s="99">
        <f>+DATA_IRPi!F279</f>
        <v>72382154</v>
      </c>
      <c r="T281" s="99">
        <f>+DATA_IRPi!AB279</f>
        <v>62005954</v>
      </c>
      <c r="U281" s="99">
        <f t="shared" si="43"/>
        <v>-10376200</v>
      </c>
      <c r="V281" s="100">
        <f t="shared" si="36"/>
        <v>0.91618711247736839</v>
      </c>
      <c r="W281" s="102">
        <f>+DATA_REI!C278</f>
        <v>100</v>
      </c>
      <c r="X281" s="102">
        <f>+DATA_REI!D278</f>
        <v>100</v>
      </c>
      <c r="Y281" s="102">
        <f>+DATA_REI!E278</f>
        <v>100</v>
      </c>
      <c r="Z281" s="102">
        <f>+DATA_REI!F278</f>
        <v>100</v>
      </c>
      <c r="AA281" s="98">
        <v>4</v>
      </c>
      <c r="AB281" s="100">
        <f t="shared" si="44"/>
        <v>1</v>
      </c>
    </row>
    <row r="282" spans="1:28" x14ac:dyDescent="0.2">
      <c r="A282" s="98">
        <v>13121</v>
      </c>
      <c r="B282" s="98" t="s">
        <v>640</v>
      </c>
      <c r="C282" s="99">
        <f>+DATA_PREV!C288</f>
        <v>497370982</v>
      </c>
      <c r="D282" s="99">
        <f>+DATA_PREV!D288</f>
        <v>0</v>
      </c>
      <c r="E282" s="99">
        <f>+DATA_PREV!E288</f>
        <v>497370982</v>
      </c>
      <c r="F282" s="100">
        <f t="shared" si="37"/>
        <v>0</v>
      </c>
      <c r="G282" s="101">
        <f>+DATA_PTES!O280</f>
        <v>8057</v>
      </c>
      <c r="H282" s="101">
        <f>+DATA_PTES!P280</f>
        <v>14739</v>
      </c>
      <c r="I282" s="101">
        <f>+DATA_PTES!Q280</f>
        <v>22796</v>
      </c>
      <c r="J282" s="100">
        <f t="shared" si="38"/>
        <v>0.35343919985962452</v>
      </c>
      <c r="K282" s="99">
        <f>+DATA_IG!F282</f>
        <v>7096821</v>
      </c>
      <c r="L282" s="99">
        <f>+DATA_IG!U282</f>
        <v>10230492</v>
      </c>
      <c r="M282" s="98">
        <f t="shared" si="39"/>
        <v>0.69369303059911491</v>
      </c>
      <c r="N282" s="100">
        <f t="shared" si="40"/>
        <v>8.8515088285831253E-2</v>
      </c>
      <c r="O282" s="98">
        <f>+DATA_CGR!U284</f>
        <v>1400</v>
      </c>
      <c r="P282" s="100">
        <f t="shared" si="41"/>
        <v>1</v>
      </c>
      <c r="Q282" s="98">
        <f>+DATA_TM!C280</f>
        <v>94.76</v>
      </c>
      <c r="R282" s="100">
        <f t="shared" si="42"/>
        <v>0.9476</v>
      </c>
      <c r="S282" s="99">
        <f>+DATA_IRPi!F280</f>
        <v>23653818</v>
      </c>
      <c r="T282" s="99">
        <f>+DATA_IRPi!AB280</f>
        <v>24261358</v>
      </c>
      <c r="U282" s="99">
        <f t="shared" si="43"/>
        <v>607540</v>
      </c>
      <c r="V282" s="100">
        <f t="shared" si="36"/>
        <v>1</v>
      </c>
      <c r="W282" s="102">
        <f>+DATA_REI!C279</f>
        <v>100</v>
      </c>
      <c r="X282" s="102">
        <f>+DATA_REI!D279</f>
        <v>100</v>
      </c>
      <c r="Y282" s="102">
        <f>+DATA_REI!E279</f>
        <v>100</v>
      </c>
      <c r="Z282" s="102">
        <f>+DATA_REI!F279</f>
        <v>100</v>
      </c>
      <c r="AA282" s="98">
        <v>4</v>
      </c>
      <c r="AB282" s="100">
        <f t="shared" si="44"/>
        <v>1</v>
      </c>
    </row>
    <row r="283" spans="1:28" x14ac:dyDescent="0.2">
      <c r="A283" s="98">
        <v>13122</v>
      </c>
      <c r="B283" s="98" t="s">
        <v>598</v>
      </c>
      <c r="C283" s="99">
        <f>+DATA_PREV!C289</f>
        <v>0</v>
      </c>
      <c r="D283" s="99">
        <f>+DATA_PREV!D289</f>
        <v>0</v>
      </c>
      <c r="E283" s="99">
        <f>+DATA_PREV!E289</f>
        <v>0</v>
      </c>
      <c r="F283" s="100">
        <f t="shared" si="37"/>
        <v>1</v>
      </c>
      <c r="G283" s="101">
        <f>+DATA_PTES!O281</f>
        <v>5876</v>
      </c>
      <c r="H283" s="101">
        <f>+DATA_PTES!P281</f>
        <v>1307</v>
      </c>
      <c r="I283" s="101">
        <f>+DATA_PTES!Q281</f>
        <v>7183</v>
      </c>
      <c r="J283" s="100">
        <f t="shared" si="38"/>
        <v>0.8180426005847139</v>
      </c>
      <c r="K283" s="99">
        <f>+DATA_IG!F283</f>
        <v>50983790</v>
      </c>
      <c r="L283" s="99">
        <f>+DATA_IG!U283</f>
        <v>25923873</v>
      </c>
      <c r="M283" s="98">
        <f t="shared" si="39"/>
        <v>1.9666733439096851</v>
      </c>
      <c r="N283" s="100">
        <f t="shared" si="40"/>
        <v>0.25094711491509519</v>
      </c>
      <c r="O283" s="98">
        <f>+DATA_CGR!U285</f>
        <v>1400</v>
      </c>
      <c r="P283" s="100">
        <f t="shared" si="41"/>
        <v>1</v>
      </c>
      <c r="Q283" s="98">
        <f>+DATA_TM!C281</f>
        <v>96.26</v>
      </c>
      <c r="R283" s="100">
        <f t="shared" si="42"/>
        <v>0.96260000000000001</v>
      </c>
      <c r="S283" s="99">
        <f>+DATA_IRPi!F281</f>
        <v>90154733</v>
      </c>
      <c r="T283" s="99">
        <f>+DATA_IRPi!AB281</f>
        <v>87133677</v>
      </c>
      <c r="U283" s="99">
        <f t="shared" si="43"/>
        <v>-3021056</v>
      </c>
      <c r="V283" s="100">
        <f t="shared" si="36"/>
        <v>0.975597672873733</v>
      </c>
      <c r="W283" s="102">
        <f>+DATA_REI!C280</f>
        <v>96.3</v>
      </c>
      <c r="X283" s="102">
        <f>+DATA_REI!D280</f>
        <v>100</v>
      </c>
      <c r="Y283" s="102">
        <f>+DATA_REI!E280</f>
        <v>100</v>
      </c>
      <c r="Z283" s="102">
        <f>+DATA_REI!F280</f>
        <v>100</v>
      </c>
      <c r="AA283" s="98">
        <v>4</v>
      </c>
      <c r="AB283" s="100">
        <f t="shared" si="44"/>
        <v>0.99075000000000002</v>
      </c>
    </row>
    <row r="284" spans="1:28" x14ac:dyDescent="0.2">
      <c r="A284" s="98">
        <v>13123</v>
      </c>
      <c r="B284" s="98" t="s">
        <v>599</v>
      </c>
      <c r="C284" s="99">
        <f>+DATA_PREV!C290</f>
        <v>0</v>
      </c>
      <c r="D284" s="99">
        <f>+DATA_PREV!D290</f>
        <v>0</v>
      </c>
      <c r="E284" s="99">
        <f>+DATA_PREV!E290</f>
        <v>0</v>
      </c>
      <c r="F284" s="100">
        <f t="shared" si="37"/>
        <v>1</v>
      </c>
      <c r="G284" s="101">
        <f>+DATA_PTES!O282</f>
        <v>44680</v>
      </c>
      <c r="H284" s="101">
        <f>+DATA_PTES!P282</f>
        <v>1374</v>
      </c>
      <c r="I284" s="101">
        <f>+DATA_PTES!Q282</f>
        <v>46054</v>
      </c>
      <c r="J284" s="100">
        <f t="shared" si="38"/>
        <v>0.97016545794067832</v>
      </c>
      <c r="K284" s="99">
        <f>+DATA_IG!F284</f>
        <v>127293770</v>
      </c>
      <c r="L284" s="99">
        <f>+DATA_IG!U284</f>
        <v>47839859</v>
      </c>
      <c r="M284" s="98">
        <f t="shared" si="39"/>
        <v>2.6608307938365789</v>
      </c>
      <c r="N284" s="100">
        <f t="shared" si="40"/>
        <v>0.33952146301180347</v>
      </c>
      <c r="O284" s="98">
        <f>+DATA_CGR!U286</f>
        <v>1400</v>
      </c>
      <c r="P284" s="100">
        <f t="shared" si="41"/>
        <v>1</v>
      </c>
      <c r="Q284" s="98">
        <f>+DATA_TM!C282</f>
        <v>100</v>
      </c>
      <c r="R284" s="100">
        <f t="shared" si="42"/>
        <v>1</v>
      </c>
      <c r="S284" s="99">
        <f>+DATA_IRPi!F282</f>
        <v>173671021</v>
      </c>
      <c r="T284" s="99">
        <f>+DATA_IRPi!AB282</f>
        <v>175434268</v>
      </c>
      <c r="U284" s="99">
        <f t="shared" si="43"/>
        <v>1763247</v>
      </c>
      <c r="V284" s="100">
        <f t="shared" si="36"/>
        <v>1</v>
      </c>
      <c r="W284" s="102">
        <f>+DATA_REI!C281</f>
        <v>100</v>
      </c>
      <c r="X284" s="102">
        <f>+DATA_REI!D281</f>
        <v>100</v>
      </c>
      <c r="Y284" s="102">
        <f>+DATA_REI!E281</f>
        <v>100</v>
      </c>
      <c r="Z284" s="102">
        <f>+DATA_REI!F281</f>
        <v>100</v>
      </c>
      <c r="AA284" s="98">
        <v>4</v>
      </c>
      <c r="AB284" s="100">
        <f t="shared" si="44"/>
        <v>1</v>
      </c>
    </row>
    <row r="285" spans="1:28" x14ac:dyDescent="0.2">
      <c r="A285" s="98">
        <v>13124</v>
      </c>
      <c r="B285" s="98" t="s">
        <v>600</v>
      </c>
      <c r="C285" s="99">
        <f>+DATA_PREV!C291</f>
        <v>0</v>
      </c>
      <c r="D285" s="99">
        <f>+DATA_PREV!D291</f>
        <v>0</v>
      </c>
      <c r="E285" s="99">
        <f>+DATA_PREV!E291</f>
        <v>0</v>
      </c>
      <c r="F285" s="100">
        <f t="shared" si="37"/>
        <v>1</v>
      </c>
      <c r="G285" s="101">
        <f>+DATA_PTES!O283</f>
        <v>6102</v>
      </c>
      <c r="H285" s="101">
        <f>+DATA_PTES!P283</f>
        <v>2431</v>
      </c>
      <c r="I285" s="101">
        <f>+DATA_PTES!Q283</f>
        <v>8533</v>
      </c>
      <c r="J285" s="100">
        <f t="shared" si="38"/>
        <v>0.71510605883042311</v>
      </c>
      <c r="K285" s="99">
        <f>+DATA_IG!F285</f>
        <v>34856346</v>
      </c>
      <c r="L285" s="99">
        <f>+DATA_IG!U285</f>
        <v>19855946</v>
      </c>
      <c r="M285" s="98">
        <f t="shared" si="39"/>
        <v>1.7554613615488277</v>
      </c>
      <c r="N285" s="100">
        <f t="shared" si="40"/>
        <v>0.22399650932871615</v>
      </c>
      <c r="O285" s="98">
        <f>+DATA_CGR!U287</f>
        <v>1400</v>
      </c>
      <c r="P285" s="100">
        <f t="shared" si="41"/>
        <v>1</v>
      </c>
      <c r="Q285" s="98">
        <f>+DATA_TM!C283</f>
        <v>94.61</v>
      </c>
      <c r="R285" s="100">
        <f t="shared" si="42"/>
        <v>0.94609999999999994</v>
      </c>
      <c r="S285" s="99">
        <f>+DATA_IRPi!F283</f>
        <v>75220363</v>
      </c>
      <c r="T285" s="99">
        <f>+DATA_IRPi!AB283</f>
        <v>82419933</v>
      </c>
      <c r="U285" s="99">
        <f t="shared" si="43"/>
        <v>7199570</v>
      </c>
      <c r="V285" s="100">
        <f t="shared" si="36"/>
        <v>1</v>
      </c>
      <c r="W285" s="102">
        <f>+DATA_REI!C282</f>
        <v>100</v>
      </c>
      <c r="X285" s="102">
        <f>+DATA_REI!D282</f>
        <v>100</v>
      </c>
      <c r="Y285" s="102">
        <f>+DATA_REI!E282</f>
        <v>100</v>
      </c>
      <c r="Z285" s="102">
        <f>+DATA_REI!F282</f>
        <v>100</v>
      </c>
      <c r="AA285" s="98">
        <v>4</v>
      </c>
      <c r="AB285" s="100">
        <f t="shared" si="44"/>
        <v>1</v>
      </c>
    </row>
    <row r="286" spans="1:28" x14ac:dyDescent="0.2">
      <c r="A286" s="98">
        <v>13125</v>
      </c>
      <c r="B286" s="98" t="s">
        <v>601</v>
      </c>
      <c r="C286" s="99">
        <f>+DATA_PREV!C292</f>
        <v>0</v>
      </c>
      <c r="D286" s="99">
        <f>+DATA_PREV!D292</f>
        <v>0</v>
      </c>
      <c r="E286" s="99">
        <f>+DATA_PREV!E292</f>
        <v>0</v>
      </c>
      <c r="F286" s="100">
        <f t="shared" si="37"/>
        <v>1</v>
      </c>
      <c r="G286" s="101">
        <f>+DATA_PTES!O284</f>
        <v>11854</v>
      </c>
      <c r="H286" s="101">
        <f>+DATA_PTES!P284</f>
        <v>4192</v>
      </c>
      <c r="I286" s="101">
        <f>+DATA_PTES!Q284</f>
        <v>16046</v>
      </c>
      <c r="J286" s="100">
        <f t="shared" si="38"/>
        <v>0.73875109061448341</v>
      </c>
      <c r="K286" s="99">
        <f>+DATA_IG!F286</f>
        <v>40616687</v>
      </c>
      <c r="L286" s="99">
        <f>+DATA_IG!U286</f>
        <v>32714287</v>
      </c>
      <c r="M286" s="98">
        <f t="shared" si="39"/>
        <v>1.2415580691090715</v>
      </c>
      <c r="N286" s="100">
        <f t="shared" si="40"/>
        <v>0.15842255472029512</v>
      </c>
      <c r="O286" s="98">
        <f>+DATA_CGR!U288</f>
        <v>1400</v>
      </c>
      <c r="P286" s="100">
        <f t="shared" si="41"/>
        <v>1</v>
      </c>
      <c r="Q286" s="98">
        <f>+DATA_TM!C284</f>
        <v>90.25</v>
      </c>
      <c r="R286" s="100">
        <f t="shared" si="42"/>
        <v>0.90249999999999997</v>
      </c>
      <c r="S286" s="99">
        <f>+DATA_IRPi!F284</f>
        <v>64361804</v>
      </c>
      <c r="T286" s="99">
        <f>+DATA_IRPi!AB284</f>
        <v>70523516</v>
      </c>
      <c r="U286" s="99">
        <f t="shared" si="43"/>
        <v>6161712</v>
      </c>
      <c r="V286" s="100">
        <f t="shared" si="36"/>
        <v>1</v>
      </c>
      <c r="W286" s="102">
        <f>+DATA_REI!C283</f>
        <v>88.89</v>
      </c>
      <c r="X286" s="102">
        <f>+DATA_REI!D283</f>
        <v>85.32</v>
      </c>
      <c r="Y286" s="102">
        <f>+DATA_REI!E283</f>
        <v>100</v>
      </c>
      <c r="Z286" s="102">
        <f>+DATA_REI!F283</f>
        <v>0</v>
      </c>
      <c r="AA286" s="98">
        <v>4</v>
      </c>
      <c r="AB286" s="100">
        <f t="shared" si="44"/>
        <v>0.68552499999999994</v>
      </c>
    </row>
    <row r="287" spans="1:28" x14ac:dyDescent="0.2">
      <c r="A287" s="98">
        <v>13126</v>
      </c>
      <c r="B287" s="98" t="s">
        <v>602</v>
      </c>
      <c r="C287" s="99">
        <f>+DATA_PREV!C293</f>
        <v>0</v>
      </c>
      <c r="D287" s="99">
        <f>+DATA_PREV!D293</f>
        <v>477981497</v>
      </c>
      <c r="E287" s="99">
        <f>+DATA_PREV!E293</f>
        <v>477981497</v>
      </c>
      <c r="F287" s="100">
        <f t="shared" si="37"/>
        <v>0</v>
      </c>
      <c r="G287" s="101">
        <f>+DATA_PTES!O285</f>
        <v>4285</v>
      </c>
      <c r="H287" s="101">
        <f>+DATA_PTES!P285</f>
        <v>562</v>
      </c>
      <c r="I287" s="101">
        <f>+DATA_PTES!Q285</f>
        <v>4847</v>
      </c>
      <c r="J287" s="100">
        <f t="shared" si="38"/>
        <v>0.88405199092221998</v>
      </c>
      <c r="K287" s="99">
        <f>+DATA_IG!F287</f>
        <v>13336946</v>
      </c>
      <c r="L287" s="99">
        <f>+DATA_IG!U287</f>
        <v>12419983</v>
      </c>
      <c r="M287" s="98">
        <f t="shared" si="39"/>
        <v>1.0738296501694085</v>
      </c>
      <c r="N287" s="100">
        <f t="shared" si="40"/>
        <v>0.13702044289906948</v>
      </c>
      <c r="O287" s="98">
        <f>+DATA_CGR!U289</f>
        <v>1400</v>
      </c>
      <c r="P287" s="100">
        <f t="shared" si="41"/>
        <v>1</v>
      </c>
      <c r="Q287" s="98">
        <f>+DATA_TM!C285</f>
        <v>59.28</v>
      </c>
      <c r="R287" s="100">
        <f t="shared" si="42"/>
        <v>0.59279999999999999</v>
      </c>
      <c r="S287" s="99">
        <f>+DATA_IRPi!F285</f>
        <v>24715824</v>
      </c>
      <c r="T287" s="99">
        <f>+DATA_IRPi!AB285</f>
        <v>30237995</v>
      </c>
      <c r="U287" s="99">
        <f t="shared" si="43"/>
        <v>5522171</v>
      </c>
      <c r="V287" s="100">
        <f t="shared" si="36"/>
        <v>1</v>
      </c>
      <c r="W287" s="102">
        <f>+DATA_REI!C284</f>
        <v>100</v>
      </c>
      <c r="X287" s="102">
        <f>+DATA_REI!D284</f>
        <v>100</v>
      </c>
      <c r="Y287" s="102">
        <f>+DATA_REI!E284</f>
        <v>100</v>
      </c>
      <c r="Z287" s="102">
        <f>+DATA_REI!F284</f>
        <v>100</v>
      </c>
      <c r="AA287" s="98">
        <v>4</v>
      </c>
      <c r="AB287" s="100">
        <f t="shared" si="44"/>
        <v>1</v>
      </c>
    </row>
    <row r="288" spans="1:28" x14ac:dyDescent="0.2">
      <c r="A288" s="98">
        <v>13127</v>
      </c>
      <c r="B288" s="98" t="s">
        <v>603</v>
      </c>
      <c r="C288" s="99">
        <f>+DATA_PREV!C294</f>
        <v>88199980</v>
      </c>
      <c r="D288" s="99">
        <f>+DATA_PREV!D294</f>
        <v>0</v>
      </c>
      <c r="E288" s="99">
        <f>+DATA_PREV!E294</f>
        <v>88199980</v>
      </c>
      <c r="F288" s="100">
        <f t="shared" si="37"/>
        <v>0</v>
      </c>
      <c r="G288" s="101">
        <f>+DATA_PTES!O286</f>
        <v>19840</v>
      </c>
      <c r="H288" s="101">
        <f>+DATA_PTES!P286</f>
        <v>5331</v>
      </c>
      <c r="I288" s="101">
        <f>+DATA_PTES!Q286</f>
        <v>25171</v>
      </c>
      <c r="J288" s="100">
        <f t="shared" si="38"/>
        <v>0.78820865281474717</v>
      </c>
      <c r="K288" s="99">
        <f>+DATA_IG!F288</f>
        <v>26514507</v>
      </c>
      <c r="L288" s="99">
        <f>+DATA_IG!U288</f>
        <v>17456750</v>
      </c>
      <c r="M288" s="98">
        <f t="shared" si="39"/>
        <v>1.5188684606241138</v>
      </c>
      <c r="N288" s="100">
        <f t="shared" si="40"/>
        <v>0.19380730374441735</v>
      </c>
      <c r="O288" s="98">
        <f>+DATA_CGR!U290</f>
        <v>1200</v>
      </c>
      <c r="P288" s="100">
        <f t="shared" si="41"/>
        <v>0.8571428571428571</v>
      </c>
      <c r="Q288" s="98">
        <f>+DATA_TM!C286</f>
        <v>56.33</v>
      </c>
      <c r="R288" s="100">
        <f t="shared" si="42"/>
        <v>0.56330000000000002</v>
      </c>
      <c r="S288" s="99">
        <f>+DATA_IRPi!F286</f>
        <v>55251812</v>
      </c>
      <c r="T288" s="99">
        <f>+DATA_IRPi!AB286</f>
        <v>43149897</v>
      </c>
      <c r="U288" s="99">
        <f t="shared" si="43"/>
        <v>-12101915</v>
      </c>
      <c r="V288" s="100">
        <f t="shared" si="36"/>
        <v>0.90224779392229837</v>
      </c>
      <c r="W288" s="102">
        <f>+DATA_REI!C285</f>
        <v>100</v>
      </c>
      <c r="X288" s="102">
        <f>+DATA_REI!D285</f>
        <v>100</v>
      </c>
      <c r="Y288" s="102">
        <f>+DATA_REI!E285</f>
        <v>100</v>
      </c>
      <c r="Z288" s="102">
        <f>+DATA_REI!F285</f>
        <v>100</v>
      </c>
      <c r="AA288" s="98">
        <v>4</v>
      </c>
      <c r="AB288" s="100">
        <f t="shared" si="44"/>
        <v>1</v>
      </c>
    </row>
    <row r="289" spans="1:28" x14ac:dyDescent="0.2">
      <c r="A289" s="98">
        <v>13128</v>
      </c>
      <c r="B289" s="98" t="s">
        <v>604</v>
      </c>
      <c r="C289" s="99">
        <f>+DATA_PREV!C295</f>
        <v>0</v>
      </c>
      <c r="D289" s="99">
        <f>+DATA_PREV!D295</f>
        <v>0</v>
      </c>
      <c r="E289" s="99">
        <f>+DATA_PREV!E295</f>
        <v>0</v>
      </c>
      <c r="F289" s="100">
        <f t="shared" si="37"/>
        <v>1</v>
      </c>
      <c r="G289" s="101">
        <f>+DATA_PTES!O287</f>
        <v>2271</v>
      </c>
      <c r="H289" s="101">
        <f>+DATA_PTES!P287</f>
        <v>1047</v>
      </c>
      <c r="I289" s="101">
        <f>+DATA_PTES!Q287</f>
        <v>3318</v>
      </c>
      <c r="J289" s="100">
        <f t="shared" si="38"/>
        <v>0.68444846292947559</v>
      </c>
      <c r="K289" s="99">
        <f>+DATA_IG!F289</f>
        <v>29271422</v>
      </c>
      <c r="L289" s="99">
        <f>+DATA_IG!U289</f>
        <v>17864720</v>
      </c>
      <c r="M289" s="98">
        <f t="shared" si="39"/>
        <v>1.6385043818207059</v>
      </c>
      <c r="N289" s="100">
        <f t="shared" si="40"/>
        <v>0.20907282272725516</v>
      </c>
      <c r="O289" s="98">
        <f>+DATA_CGR!U291</f>
        <v>1400</v>
      </c>
      <c r="P289" s="100">
        <f t="shared" si="41"/>
        <v>1</v>
      </c>
      <c r="Q289" s="98">
        <f>+DATA_TM!C287</f>
        <v>48.64</v>
      </c>
      <c r="R289" s="100">
        <f t="shared" si="42"/>
        <v>0.4864</v>
      </c>
      <c r="S289" s="99">
        <f>+DATA_IRPi!F287</f>
        <v>44429196</v>
      </c>
      <c r="T289" s="99">
        <f>+DATA_IRPi!AB287</f>
        <v>48001350</v>
      </c>
      <c r="U289" s="99">
        <f t="shared" si="43"/>
        <v>3572154</v>
      </c>
      <c r="V289" s="100">
        <f t="shared" si="36"/>
        <v>1</v>
      </c>
      <c r="W289" s="102">
        <f>+DATA_REI!C286</f>
        <v>100</v>
      </c>
      <c r="X289" s="102">
        <f>+DATA_REI!D286</f>
        <v>100</v>
      </c>
      <c r="Y289" s="102">
        <f>+DATA_REI!E286</f>
        <v>100</v>
      </c>
      <c r="Z289" s="102">
        <f>+DATA_REI!F286</f>
        <v>100</v>
      </c>
      <c r="AA289" s="98">
        <v>4</v>
      </c>
      <c r="AB289" s="100">
        <f t="shared" si="44"/>
        <v>1</v>
      </c>
    </row>
    <row r="290" spans="1:28" x14ac:dyDescent="0.2">
      <c r="A290" s="98">
        <v>13129</v>
      </c>
      <c r="B290" s="98" t="s">
        <v>605</v>
      </c>
      <c r="C290" s="99">
        <f>+DATA_PREV!C296</f>
        <v>0</v>
      </c>
      <c r="D290" s="99">
        <f>+DATA_PREV!D296</f>
        <v>0</v>
      </c>
      <c r="E290" s="99">
        <f>+DATA_PREV!E296</f>
        <v>0</v>
      </c>
      <c r="F290" s="100">
        <f t="shared" si="37"/>
        <v>1</v>
      </c>
      <c r="G290" s="101">
        <f>+DATA_PTES!O288</f>
        <v>3984</v>
      </c>
      <c r="H290" s="101">
        <f>+DATA_PTES!P288</f>
        <v>1438</v>
      </c>
      <c r="I290" s="101">
        <f>+DATA_PTES!Q288</f>
        <v>5422</v>
      </c>
      <c r="J290" s="100">
        <f t="shared" si="38"/>
        <v>0.73478421246772407</v>
      </c>
      <c r="K290" s="99">
        <f>+DATA_IG!F290</f>
        <v>19876844</v>
      </c>
      <c r="L290" s="99">
        <f>+DATA_IG!U290</f>
        <v>13245441</v>
      </c>
      <c r="M290" s="98">
        <f t="shared" si="39"/>
        <v>1.500655508563286</v>
      </c>
      <c r="N290" s="100">
        <f t="shared" si="40"/>
        <v>0.19148333480066498</v>
      </c>
      <c r="O290" s="98">
        <f>+DATA_CGR!U292</f>
        <v>1400</v>
      </c>
      <c r="P290" s="100">
        <f t="shared" si="41"/>
        <v>1</v>
      </c>
      <c r="Q290" s="98">
        <f>+DATA_TM!C288</f>
        <v>93.03</v>
      </c>
      <c r="R290" s="100">
        <f t="shared" si="42"/>
        <v>0.93030000000000002</v>
      </c>
      <c r="S290" s="99">
        <f>+DATA_IRPi!F288</f>
        <v>29769493</v>
      </c>
      <c r="T290" s="99">
        <f>+DATA_IRPi!AB288</f>
        <v>30492902</v>
      </c>
      <c r="U290" s="99">
        <f t="shared" si="43"/>
        <v>723409</v>
      </c>
      <c r="V290" s="100">
        <f t="shared" si="36"/>
        <v>1</v>
      </c>
      <c r="W290" s="102">
        <f>+DATA_REI!C287</f>
        <v>100</v>
      </c>
      <c r="X290" s="102">
        <f>+DATA_REI!D287</f>
        <v>100</v>
      </c>
      <c r="Y290" s="102">
        <f>+DATA_REI!E287</f>
        <v>100</v>
      </c>
      <c r="Z290" s="102">
        <f>+DATA_REI!F287</f>
        <v>100</v>
      </c>
      <c r="AA290" s="98">
        <v>4</v>
      </c>
      <c r="AB290" s="100">
        <f t="shared" si="44"/>
        <v>1</v>
      </c>
    </row>
    <row r="291" spans="1:28" x14ac:dyDescent="0.2">
      <c r="A291" s="98">
        <v>13130</v>
      </c>
      <c r="B291" s="98" t="s">
        <v>606</v>
      </c>
      <c r="C291" s="99">
        <f>+DATA_PREV!C297</f>
        <v>0</v>
      </c>
      <c r="D291" s="99">
        <f>+DATA_PREV!D297</f>
        <v>25895483593</v>
      </c>
      <c r="E291" s="99">
        <f>+DATA_PREV!E297</f>
        <v>25895483593</v>
      </c>
      <c r="F291" s="100">
        <f t="shared" si="37"/>
        <v>0</v>
      </c>
      <c r="G291" s="101">
        <f>+DATA_PTES!O289</f>
        <v>5751</v>
      </c>
      <c r="H291" s="101">
        <f>+DATA_PTES!P289</f>
        <v>1996</v>
      </c>
      <c r="I291" s="101">
        <f>+DATA_PTES!Q289</f>
        <v>7747</v>
      </c>
      <c r="J291" s="100">
        <f t="shared" si="38"/>
        <v>0.74235187814637926</v>
      </c>
      <c r="K291" s="99">
        <f>+DATA_IG!F291</f>
        <v>13236216</v>
      </c>
      <c r="L291" s="99">
        <f>+DATA_IG!U291</f>
        <v>13316725</v>
      </c>
      <c r="M291" s="98">
        <f t="shared" si="39"/>
        <v>0.99395429431785964</v>
      </c>
      <c r="N291" s="100">
        <f t="shared" si="40"/>
        <v>0.12682836389121813</v>
      </c>
      <c r="O291" s="98">
        <f>+DATA_CGR!U293</f>
        <v>1400</v>
      </c>
      <c r="P291" s="100">
        <f t="shared" si="41"/>
        <v>1</v>
      </c>
      <c r="Q291" s="98">
        <f>+DATA_TM!C289</f>
        <v>91.56</v>
      </c>
      <c r="R291" s="100">
        <f t="shared" si="42"/>
        <v>0.91559999999999997</v>
      </c>
      <c r="S291" s="99">
        <f>+DATA_IRPi!F289</f>
        <v>28861042</v>
      </c>
      <c r="T291" s="99">
        <f>+DATA_IRPi!AB289</f>
        <v>26165172</v>
      </c>
      <c r="U291" s="99">
        <f t="shared" si="43"/>
        <v>-2695870</v>
      </c>
      <c r="V291" s="100">
        <f t="shared" si="36"/>
        <v>0.97822433558666599</v>
      </c>
      <c r="W291" s="102">
        <f>+DATA_REI!C288</f>
        <v>81.47999999999999</v>
      </c>
      <c r="X291" s="102">
        <f>+DATA_REI!D288</f>
        <v>79.759999999999991</v>
      </c>
      <c r="Y291" s="102">
        <f>+DATA_REI!E288</f>
        <v>100</v>
      </c>
      <c r="Z291" s="102">
        <f>+DATA_REI!F288</f>
        <v>100</v>
      </c>
      <c r="AA291" s="98">
        <v>4</v>
      </c>
      <c r="AB291" s="100">
        <f t="shared" si="44"/>
        <v>0.90310000000000001</v>
      </c>
    </row>
    <row r="292" spans="1:28" x14ac:dyDescent="0.2">
      <c r="A292" s="98">
        <v>13131</v>
      </c>
      <c r="B292" s="98" t="s">
        <v>610</v>
      </c>
      <c r="C292" s="99">
        <f>+DATA_PREV!C298</f>
        <v>0</v>
      </c>
      <c r="D292" s="99">
        <f>+DATA_PREV!D298</f>
        <v>0</v>
      </c>
      <c r="E292" s="99">
        <f>+DATA_PREV!E298</f>
        <v>0</v>
      </c>
      <c r="F292" s="100">
        <f t="shared" si="37"/>
        <v>1</v>
      </c>
      <c r="G292" s="101">
        <f>+DATA_PTES!O290</f>
        <v>2267</v>
      </c>
      <c r="H292" s="101">
        <f>+DATA_PTES!P290</f>
        <v>903</v>
      </c>
      <c r="I292" s="101">
        <f>+DATA_PTES!Q290</f>
        <v>3170</v>
      </c>
      <c r="J292" s="100">
        <f t="shared" si="38"/>
        <v>0.71514195583596218</v>
      </c>
      <c r="K292" s="99">
        <f>+DATA_IG!F292</f>
        <v>6558535</v>
      </c>
      <c r="L292" s="99">
        <f>+DATA_IG!U292</f>
        <v>9664682</v>
      </c>
      <c r="M292" s="98">
        <f t="shared" si="39"/>
        <v>0.67860846326863111</v>
      </c>
      <c r="N292" s="100">
        <f t="shared" si="40"/>
        <v>8.6590300591397926E-2</v>
      </c>
      <c r="O292" s="98">
        <f>+DATA_CGR!U294</f>
        <v>1200</v>
      </c>
      <c r="P292" s="100">
        <f t="shared" si="41"/>
        <v>0.8571428571428571</v>
      </c>
      <c r="Q292" s="98">
        <f>+DATA_TM!C290</f>
        <v>78.91</v>
      </c>
      <c r="R292" s="100">
        <f t="shared" si="42"/>
        <v>0.78909999999999991</v>
      </c>
      <c r="S292" s="99">
        <f>+DATA_IRPi!F290</f>
        <v>21217015</v>
      </c>
      <c r="T292" s="99">
        <f>+DATA_IRPi!AB290</f>
        <v>21521147</v>
      </c>
      <c r="U292" s="99">
        <f t="shared" si="43"/>
        <v>304132</v>
      </c>
      <c r="V292" s="100">
        <f t="shared" si="36"/>
        <v>1</v>
      </c>
      <c r="W292" s="102">
        <f>+DATA_REI!C289</f>
        <v>85.19</v>
      </c>
      <c r="X292" s="102">
        <f>+DATA_REI!D289</f>
        <v>98.02</v>
      </c>
      <c r="Y292" s="102">
        <f>+DATA_REI!E289</f>
        <v>0</v>
      </c>
      <c r="Z292" s="102">
        <f>+DATA_REI!F289</f>
        <v>100</v>
      </c>
      <c r="AA292" s="98">
        <v>4</v>
      </c>
      <c r="AB292" s="100">
        <f t="shared" si="44"/>
        <v>0.7080249999999999</v>
      </c>
    </row>
    <row r="293" spans="1:28" x14ac:dyDescent="0.2">
      <c r="A293" s="98">
        <v>13132</v>
      </c>
      <c r="B293" s="98" t="s">
        <v>620</v>
      </c>
      <c r="C293" s="99">
        <f>+DATA_PREV!C299</f>
        <v>0</v>
      </c>
      <c r="D293" s="99">
        <f>+DATA_PREV!D299</f>
        <v>0</v>
      </c>
      <c r="E293" s="99">
        <f>+DATA_PREV!E299</f>
        <v>0</v>
      </c>
      <c r="F293" s="100">
        <f t="shared" si="37"/>
        <v>1</v>
      </c>
      <c r="G293" s="101">
        <f>+DATA_PTES!O291</f>
        <v>18808</v>
      </c>
      <c r="H293" s="101">
        <f>+DATA_PTES!P291</f>
        <v>2565</v>
      </c>
      <c r="I293" s="101">
        <f>+DATA_PTES!Q291</f>
        <v>21373</v>
      </c>
      <c r="J293" s="100">
        <f t="shared" si="38"/>
        <v>0.87998877087914662</v>
      </c>
      <c r="K293" s="99">
        <f>+DATA_IG!F293</f>
        <v>86957557</v>
      </c>
      <c r="L293" s="99">
        <f>+DATA_IG!U293</f>
        <v>32743692</v>
      </c>
      <c r="M293" s="98">
        <f t="shared" si="39"/>
        <v>2.6557040971433521</v>
      </c>
      <c r="N293" s="100">
        <f t="shared" si="40"/>
        <v>0.33886729756628398</v>
      </c>
      <c r="O293" s="98">
        <f>+DATA_CGR!U295</f>
        <v>1400</v>
      </c>
      <c r="P293" s="100">
        <f t="shared" si="41"/>
        <v>1</v>
      </c>
      <c r="Q293" s="98">
        <f>+DATA_TM!C291</f>
        <v>87.03</v>
      </c>
      <c r="R293" s="100">
        <f t="shared" si="42"/>
        <v>0.87029999999999996</v>
      </c>
      <c r="S293" s="99">
        <f>+DATA_IRPi!F291</f>
        <v>143470000</v>
      </c>
      <c r="T293" s="99">
        <f>+DATA_IRPi!AB291</f>
        <v>140309218</v>
      </c>
      <c r="U293" s="99">
        <f t="shared" si="43"/>
        <v>-3160782</v>
      </c>
      <c r="V293" s="100">
        <f t="shared" si="36"/>
        <v>0.97446904779692389</v>
      </c>
      <c r="W293" s="102">
        <f>+DATA_REI!C290</f>
        <v>100</v>
      </c>
      <c r="X293" s="102">
        <f>+DATA_REI!D290</f>
        <v>100</v>
      </c>
      <c r="Y293" s="102">
        <f>+DATA_REI!E290</f>
        <v>100</v>
      </c>
      <c r="Z293" s="102">
        <f>+DATA_REI!F290</f>
        <v>100</v>
      </c>
      <c r="AA293" s="98">
        <v>4</v>
      </c>
      <c r="AB293" s="100">
        <f t="shared" si="44"/>
        <v>1</v>
      </c>
    </row>
    <row r="294" spans="1:28" x14ac:dyDescent="0.2">
      <c r="A294" s="98">
        <v>13201</v>
      </c>
      <c r="B294" s="98" t="s">
        <v>590</v>
      </c>
      <c r="C294" s="99">
        <f>+DATA_PREV!C300</f>
        <v>0</v>
      </c>
      <c r="D294" s="99">
        <f>+DATA_PREV!D300</f>
        <v>0</v>
      </c>
      <c r="E294" s="99">
        <f>+DATA_PREV!E300</f>
        <v>0</v>
      </c>
      <c r="F294" s="100">
        <f t="shared" si="37"/>
        <v>1</v>
      </c>
      <c r="G294" s="101">
        <f>+DATA_PTES!O292</f>
        <v>11531</v>
      </c>
      <c r="H294" s="101">
        <f>+DATA_PTES!P292</f>
        <v>4822</v>
      </c>
      <c r="I294" s="101">
        <f>+DATA_PTES!Q292</f>
        <v>16353</v>
      </c>
      <c r="J294" s="100">
        <f t="shared" si="38"/>
        <v>0.70513055708432704</v>
      </c>
      <c r="K294" s="99">
        <f>+DATA_IG!F294</f>
        <v>33698429</v>
      </c>
      <c r="L294" s="99">
        <f>+DATA_IG!U294</f>
        <v>44253689</v>
      </c>
      <c r="M294" s="98">
        <f t="shared" si="39"/>
        <v>0.76148293535483558</v>
      </c>
      <c r="N294" s="100">
        <f t="shared" si="40"/>
        <v>9.7165066215057924E-2</v>
      </c>
      <c r="O294" s="98">
        <f>+DATA_CGR!U296</f>
        <v>1400</v>
      </c>
      <c r="P294" s="100">
        <f t="shared" si="41"/>
        <v>1</v>
      </c>
      <c r="Q294" s="98">
        <f>+DATA_TM!C292</f>
        <v>51.65</v>
      </c>
      <c r="R294" s="100">
        <f t="shared" si="42"/>
        <v>0.51649999999999996</v>
      </c>
      <c r="S294" s="99">
        <f>+DATA_IRPi!F292</f>
        <v>127710171</v>
      </c>
      <c r="T294" s="99">
        <f>+DATA_IRPi!AB292</f>
        <v>134430053</v>
      </c>
      <c r="U294" s="99">
        <f t="shared" si="43"/>
        <v>6719882</v>
      </c>
      <c r="V294" s="100">
        <f t="shared" si="36"/>
        <v>1</v>
      </c>
      <c r="W294" s="102">
        <f>+DATA_REI!C291</f>
        <v>62.960000000000008</v>
      </c>
      <c r="X294" s="102">
        <f>+DATA_REI!D291</f>
        <v>51.980000000000004</v>
      </c>
      <c r="Y294" s="102">
        <f>+DATA_REI!E291</f>
        <v>100</v>
      </c>
      <c r="Z294" s="102">
        <f>+DATA_REI!F291</f>
        <v>100</v>
      </c>
      <c r="AA294" s="98">
        <v>4</v>
      </c>
      <c r="AB294" s="100">
        <f t="shared" si="44"/>
        <v>0.78734999999999999</v>
      </c>
    </row>
    <row r="295" spans="1:28" x14ac:dyDescent="0.2">
      <c r="A295" s="98">
        <v>13202</v>
      </c>
      <c r="B295" s="98" t="s">
        <v>621</v>
      </c>
      <c r="C295" s="99">
        <f>+DATA_PREV!C301</f>
        <v>0</v>
      </c>
      <c r="D295" s="99">
        <f>+DATA_PREV!D301</f>
        <v>0</v>
      </c>
      <c r="E295" s="99">
        <f>+DATA_PREV!E301</f>
        <v>0</v>
      </c>
      <c r="F295" s="100">
        <f t="shared" si="37"/>
        <v>1</v>
      </c>
      <c r="G295" s="101">
        <f>+DATA_PTES!O293</f>
        <v>926</v>
      </c>
      <c r="H295" s="101">
        <f>+DATA_PTES!P293</f>
        <v>417</v>
      </c>
      <c r="I295" s="101">
        <f>+DATA_PTES!Q293</f>
        <v>1343</v>
      </c>
      <c r="J295" s="100">
        <f t="shared" si="38"/>
        <v>0.68950111690245719</v>
      </c>
      <c r="K295" s="99">
        <f>+DATA_IG!F295</f>
        <v>7177113</v>
      </c>
      <c r="L295" s="99">
        <f>+DATA_IG!U295</f>
        <v>4909910</v>
      </c>
      <c r="M295" s="98">
        <f t="shared" si="39"/>
        <v>1.4617606025365026</v>
      </c>
      <c r="N295" s="100">
        <f t="shared" si="40"/>
        <v>0.18652035277696433</v>
      </c>
      <c r="O295" s="98">
        <f>+DATA_CGR!U297</f>
        <v>1400</v>
      </c>
      <c r="P295" s="100">
        <f t="shared" si="41"/>
        <v>1</v>
      </c>
      <c r="Q295" s="98">
        <f>+DATA_TM!C293</f>
        <v>91.33</v>
      </c>
      <c r="R295" s="100">
        <f t="shared" si="42"/>
        <v>0.9133</v>
      </c>
      <c r="S295" s="99">
        <f>+DATA_IRPi!F293</f>
        <v>10654900</v>
      </c>
      <c r="T295" s="99">
        <f>+DATA_IRPi!AB293</f>
        <v>11931089</v>
      </c>
      <c r="U295" s="99">
        <f t="shared" si="43"/>
        <v>1276189</v>
      </c>
      <c r="V295" s="100">
        <f t="shared" si="36"/>
        <v>1</v>
      </c>
      <c r="W295" s="102">
        <f>+DATA_REI!C292</f>
        <v>96.3</v>
      </c>
      <c r="X295" s="102">
        <f>+DATA_REI!D292</f>
        <v>100</v>
      </c>
      <c r="Y295" s="102">
        <f>+DATA_REI!E292</f>
        <v>83.33</v>
      </c>
      <c r="Z295" s="102">
        <f>+DATA_REI!F292</f>
        <v>100</v>
      </c>
      <c r="AA295" s="98">
        <v>4</v>
      </c>
      <c r="AB295" s="100">
        <f t="shared" si="44"/>
        <v>0.949075</v>
      </c>
    </row>
    <row r="296" spans="1:28" x14ac:dyDescent="0.2">
      <c r="A296" s="98">
        <v>13203</v>
      </c>
      <c r="B296" s="98" t="s">
        <v>622</v>
      </c>
      <c r="C296" s="99">
        <f>+DATA_PREV!C302</f>
        <v>0</v>
      </c>
      <c r="D296" s="99">
        <f>+DATA_PREV!D302</f>
        <v>2331420600</v>
      </c>
      <c r="E296" s="99">
        <f>+DATA_PREV!E302</f>
        <v>2331420600</v>
      </c>
      <c r="F296" s="100">
        <f t="shared" si="37"/>
        <v>0</v>
      </c>
      <c r="G296" s="101">
        <f>+DATA_PTES!O294</f>
        <v>752</v>
      </c>
      <c r="H296" s="101">
        <f>+DATA_PTES!P294</f>
        <v>273</v>
      </c>
      <c r="I296" s="101">
        <f>+DATA_PTES!Q294</f>
        <v>1025</v>
      </c>
      <c r="J296" s="100">
        <f t="shared" si="38"/>
        <v>0.73365853658536584</v>
      </c>
      <c r="K296" s="99">
        <f>+DATA_IG!F296</f>
        <v>2965649</v>
      </c>
      <c r="L296" s="99">
        <f>+DATA_IG!U296</f>
        <v>4272835</v>
      </c>
      <c r="M296" s="98">
        <f t="shared" si="39"/>
        <v>0.69407056439108927</v>
      </c>
      <c r="N296" s="100">
        <f t="shared" si="40"/>
        <v>8.8563261520177627E-2</v>
      </c>
      <c r="O296" s="98">
        <f>+DATA_CGR!U298</f>
        <v>1400</v>
      </c>
      <c r="P296" s="100">
        <f t="shared" si="41"/>
        <v>1</v>
      </c>
      <c r="Q296" s="98">
        <f>+DATA_TM!C294</f>
        <v>73.78</v>
      </c>
      <c r="R296" s="100">
        <f t="shared" si="42"/>
        <v>0.73780000000000001</v>
      </c>
      <c r="S296" s="99">
        <f>+DATA_IRPi!F294</f>
        <v>6778778</v>
      </c>
      <c r="T296" s="99">
        <f>+DATA_IRPi!AB294</f>
        <v>6559228</v>
      </c>
      <c r="U296" s="99">
        <f t="shared" si="43"/>
        <v>-219550</v>
      </c>
      <c r="V296" s="100">
        <f t="shared" si="36"/>
        <v>0.99822660324053181</v>
      </c>
      <c r="W296" s="102">
        <f>+DATA_REI!C293</f>
        <v>85.19</v>
      </c>
      <c r="X296" s="102">
        <f>+DATA_REI!D293</f>
        <v>8.73</v>
      </c>
      <c r="Y296" s="102">
        <f>+DATA_REI!E293</f>
        <v>100</v>
      </c>
      <c r="Z296" s="102">
        <f>+DATA_REI!F293</f>
        <v>100</v>
      </c>
      <c r="AA296" s="98">
        <v>4</v>
      </c>
      <c r="AB296" s="100">
        <f t="shared" si="44"/>
        <v>0.73480000000000001</v>
      </c>
    </row>
    <row r="297" spans="1:28" x14ac:dyDescent="0.2">
      <c r="A297" s="98">
        <v>13301</v>
      </c>
      <c r="B297" s="98" t="s">
        <v>623</v>
      </c>
      <c r="C297" s="99">
        <f>+DATA_PREV!C303</f>
        <v>0</v>
      </c>
      <c r="D297" s="99">
        <f>+DATA_PREV!D303</f>
        <v>0</v>
      </c>
      <c r="E297" s="99">
        <f>+DATA_PREV!E303</f>
        <v>0</v>
      </c>
      <c r="F297" s="100">
        <f t="shared" si="37"/>
        <v>1</v>
      </c>
      <c r="G297" s="101">
        <f>+DATA_PTES!O295</f>
        <v>8469</v>
      </c>
      <c r="H297" s="101">
        <f>+DATA_PTES!P295</f>
        <v>4359</v>
      </c>
      <c r="I297" s="101">
        <f>+DATA_PTES!Q295</f>
        <v>12828</v>
      </c>
      <c r="J297" s="100">
        <f t="shared" si="38"/>
        <v>0.66019644527595889</v>
      </c>
      <c r="K297" s="99">
        <f>+DATA_IG!F297</f>
        <v>30402429</v>
      </c>
      <c r="L297" s="99">
        <f>+DATA_IG!U297</f>
        <v>14080064</v>
      </c>
      <c r="M297" s="98">
        <f t="shared" si="39"/>
        <v>2.159253608506325</v>
      </c>
      <c r="N297" s="100">
        <f t="shared" si="40"/>
        <v>0.27552031713994407</v>
      </c>
      <c r="O297" s="98">
        <f>+DATA_CGR!U299</f>
        <v>1400</v>
      </c>
      <c r="P297" s="100">
        <f t="shared" si="41"/>
        <v>1</v>
      </c>
      <c r="Q297" s="98">
        <f>+DATA_TM!C295</f>
        <v>97.92</v>
      </c>
      <c r="R297" s="100">
        <f t="shared" si="42"/>
        <v>0.97920000000000007</v>
      </c>
      <c r="S297" s="99">
        <f>+DATA_IRPi!F295</f>
        <v>65629915</v>
      </c>
      <c r="T297" s="99">
        <f>+DATA_IRPi!AB295</f>
        <v>66755551</v>
      </c>
      <c r="U297" s="99">
        <f t="shared" si="43"/>
        <v>1125636</v>
      </c>
      <c r="V297" s="100">
        <f t="shared" si="36"/>
        <v>1</v>
      </c>
      <c r="W297" s="102">
        <f>+DATA_REI!C294</f>
        <v>100</v>
      </c>
      <c r="X297" s="102">
        <f>+DATA_REI!D294</f>
        <v>100</v>
      </c>
      <c r="Y297" s="102">
        <f>+DATA_REI!E294</f>
        <v>100</v>
      </c>
      <c r="Z297" s="102">
        <f>+DATA_REI!F294</f>
        <v>100</v>
      </c>
      <c r="AA297" s="98">
        <v>4</v>
      </c>
      <c r="AB297" s="100">
        <f t="shared" si="44"/>
        <v>1</v>
      </c>
    </row>
    <row r="298" spans="1:28" x14ac:dyDescent="0.2">
      <c r="A298" s="98">
        <v>13302</v>
      </c>
      <c r="B298" s="98" t="s">
        <v>624</v>
      </c>
      <c r="C298" s="99">
        <f>+DATA_PREV!C304</f>
        <v>0</v>
      </c>
      <c r="D298" s="99">
        <f>+DATA_PREV!D304</f>
        <v>10673123692</v>
      </c>
      <c r="E298" s="99">
        <f>+DATA_PREV!E304</f>
        <v>10673123692</v>
      </c>
      <c r="F298" s="100">
        <f t="shared" si="37"/>
        <v>0</v>
      </c>
      <c r="G298" s="101">
        <f>+DATA_PTES!O296</f>
        <v>0</v>
      </c>
      <c r="H298" s="101">
        <f>+DATA_PTES!P296</f>
        <v>0</v>
      </c>
      <c r="I298" s="101">
        <f>+DATA_PTES!Q296</f>
        <v>0</v>
      </c>
      <c r="J298" s="100">
        <f t="shared" si="38"/>
        <v>0</v>
      </c>
      <c r="K298" s="99">
        <f>+DATA_IG!F298</f>
        <v>22497938</v>
      </c>
      <c r="L298" s="99">
        <f>+DATA_IG!U298</f>
        <v>7046084</v>
      </c>
      <c r="M298" s="98">
        <f t="shared" si="39"/>
        <v>3.1929704499690894</v>
      </c>
      <c r="N298" s="100">
        <f t="shared" si="40"/>
        <v>0.40742237388340413</v>
      </c>
      <c r="O298" s="98">
        <f>+DATA_CGR!U300</f>
        <v>1400</v>
      </c>
      <c r="P298" s="100">
        <f t="shared" si="41"/>
        <v>1</v>
      </c>
      <c r="Q298" s="98">
        <f>+DATA_TM!C296</f>
        <v>52.89</v>
      </c>
      <c r="R298" s="100">
        <f t="shared" si="42"/>
        <v>0.52890000000000004</v>
      </c>
      <c r="S298" s="99">
        <f>+DATA_IRPi!F296</f>
        <v>38405904</v>
      </c>
      <c r="T298" s="99">
        <f>+DATA_IRPi!AB296</f>
        <v>38467483</v>
      </c>
      <c r="U298" s="99">
        <f t="shared" si="43"/>
        <v>61579</v>
      </c>
      <c r="V298" s="100">
        <f t="shared" si="36"/>
        <v>1</v>
      </c>
      <c r="W298" s="102">
        <f>+DATA_REI!C295</f>
        <v>51.849999999999994</v>
      </c>
      <c r="X298" s="102">
        <f>+DATA_REI!D295</f>
        <v>42.059999999999995</v>
      </c>
      <c r="Y298" s="102">
        <f>+DATA_REI!E295</f>
        <v>100</v>
      </c>
      <c r="Z298" s="102">
        <f>+DATA_REI!F295</f>
        <v>100</v>
      </c>
      <c r="AA298" s="98">
        <v>4</v>
      </c>
      <c r="AB298" s="100">
        <f t="shared" si="44"/>
        <v>0.73477499999999996</v>
      </c>
    </row>
    <row r="299" spans="1:28" x14ac:dyDescent="0.2">
      <c r="A299" s="98">
        <v>13303</v>
      </c>
      <c r="B299" s="98" t="s">
        <v>625</v>
      </c>
      <c r="C299" s="99">
        <f>+DATA_PREV!C305</f>
        <v>0</v>
      </c>
      <c r="D299" s="99">
        <f>+DATA_PREV!D305</f>
        <v>9762226385</v>
      </c>
      <c r="E299" s="99">
        <f>+DATA_PREV!E305</f>
        <v>9762226385</v>
      </c>
      <c r="F299" s="100">
        <f t="shared" si="37"/>
        <v>0</v>
      </c>
      <c r="G299" s="101">
        <f>+DATA_PTES!O297</f>
        <v>969</v>
      </c>
      <c r="H299" s="101">
        <f>+DATA_PTES!P297</f>
        <v>33</v>
      </c>
      <c r="I299" s="101">
        <f>+DATA_PTES!Q297</f>
        <v>1002</v>
      </c>
      <c r="J299" s="100">
        <f t="shared" si="38"/>
        <v>0.96706586826347307</v>
      </c>
      <c r="K299" s="99">
        <f>+DATA_IG!F299</f>
        <v>3051592</v>
      </c>
      <c r="L299" s="99">
        <f>+DATA_IG!U299</f>
        <v>3739135</v>
      </c>
      <c r="M299" s="98">
        <f t="shared" si="39"/>
        <v>0.81612244543189805</v>
      </c>
      <c r="N299" s="100">
        <f t="shared" si="40"/>
        <v>0.10413705648312899</v>
      </c>
      <c r="O299" s="98">
        <f>+DATA_CGR!U301</f>
        <v>1400</v>
      </c>
      <c r="P299" s="100">
        <f t="shared" si="41"/>
        <v>1</v>
      </c>
      <c r="Q299" s="98">
        <f>+DATA_TM!C297</f>
        <v>55.18</v>
      </c>
      <c r="R299" s="100">
        <f t="shared" si="42"/>
        <v>0.55179999999999996</v>
      </c>
      <c r="S299" s="99">
        <f>+DATA_IRPi!F297</f>
        <v>5498000</v>
      </c>
      <c r="T299" s="99">
        <f>+DATA_IRPi!AB297</f>
        <v>6558184</v>
      </c>
      <c r="U299" s="99">
        <f t="shared" si="43"/>
        <v>1060184</v>
      </c>
      <c r="V299" s="100">
        <f t="shared" si="36"/>
        <v>1</v>
      </c>
      <c r="W299" s="102">
        <f>+DATA_REI!C296</f>
        <v>96.3</v>
      </c>
      <c r="X299" s="102">
        <f>+DATA_REI!D296</f>
        <v>76.59</v>
      </c>
      <c r="Y299" s="102">
        <f>+DATA_REI!E296</f>
        <v>100</v>
      </c>
      <c r="Z299" s="102">
        <f>+DATA_REI!F296</f>
        <v>100</v>
      </c>
      <c r="AA299" s="98">
        <v>4</v>
      </c>
      <c r="AB299" s="100">
        <f t="shared" si="44"/>
        <v>0.93222499999999997</v>
      </c>
    </row>
    <row r="300" spans="1:28" x14ac:dyDescent="0.2">
      <c r="A300" s="98">
        <v>13401</v>
      </c>
      <c r="B300" s="98" t="s">
        <v>626</v>
      </c>
      <c r="C300" s="99">
        <f>+DATA_PREV!C306</f>
        <v>0</v>
      </c>
      <c r="D300" s="99">
        <f>+DATA_PREV!D306</f>
        <v>1283244791</v>
      </c>
      <c r="E300" s="99">
        <f>+DATA_PREV!E306</f>
        <v>1283244791</v>
      </c>
      <c r="F300" s="100">
        <f t="shared" si="37"/>
        <v>0</v>
      </c>
      <c r="G300" s="101">
        <f>+DATA_PTES!O298</f>
        <v>6570</v>
      </c>
      <c r="H300" s="101">
        <f>+DATA_PTES!P298</f>
        <v>3079</v>
      </c>
      <c r="I300" s="101">
        <f>+DATA_PTES!Q298</f>
        <v>9649</v>
      </c>
      <c r="J300" s="100">
        <f t="shared" si="38"/>
        <v>0.68089957508550114</v>
      </c>
      <c r="K300" s="99">
        <f>+DATA_IG!F300</f>
        <v>36521869</v>
      </c>
      <c r="L300" s="99">
        <f>+DATA_IG!U300</f>
        <v>25072149</v>
      </c>
      <c r="M300" s="98">
        <f t="shared" si="39"/>
        <v>1.4566708661471339</v>
      </c>
      <c r="N300" s="100">
        <f t="shared" si="40"/>
        <v>0.18587090345862897</v>
      </c>
      <c r="O300" s="98">
        <f>+DATA_CGR!U302</f>
        <v>1400</v>
      </c>
      <c r="P300" s="100">
        <f t="shared" si="41"/>
        <v>1</v>
      </c>
      <c r="Q300" s="98">
        <f>+DATA_TM!C298</f>
        <v>85.55</v>
      </c>
      <c r="R300" s="100">
        <f t="shared" si="42"/>
        <v>0.85549999999999993</v>
      </c>
      <c r="S300" s="99">
        <f>+DATA_IRPi!F298</f>
        <v>85957365</v>
      </c>
      <c r="T300" s="99">
        <f>+DATA_IRPi!AB298</f>
        <v>78545364</v>
      </c>
      <c r="U300" s="99">
        <f t="shared" si="43"/>
        <v>-7412001</v>
      </c>
      <c r="V300" s="100">
        <f t="shared" si="36"/>
        <v>0.94013018194226861</v>
      </c>
      <c r="W300" s="102">
        <f>+DATA_REI!C297</f>
        <v>81.47999999999999</v>
      </c>
      <c r="X300" s="102">
        <f>+DATA_REI!D297</f>
        <v>61.9</v>
      </c>
      <c r="Y300" s="102">
        <f>+DATA_REI!E297</f>
        <v>100</v>
      </c>
      <c r="Z300" s="102">
        <f>+DATA_REI!F297</f>
        <v>100</v>
      </c>
      <c r="AA300" s="98">
        <v>4</v>
      </c>
      <c r="AB300" s="100">
        <f t="shared" si="44"/>
        <v>0.85844999999999994</v>
      </c>
    </row>
    <row r="301" spans="1:28" x14ac:dyDescent="0.2">
      <c r="A301" s="98">
        <v>13402</v>
      </c>
      <c r="B301" s="98" t="s">
        <v>627</v>
      </c>
      <c r="C301" s="99">
        <f>+DATA_PREV!C307</f>
        <v>0</v>
      </c>
      <c r="D301" s="99">
        <f>+DATA_PREV!D307</f>
        <v>299452815</v>
      </c>
      <c r="E301" s="99">
        <f>+DATA_PREV!E307</f>
        <v>299452815</v>
      </c>
      <c r="F301" s="100">
        <f t="shared" si="37"/>
        <v>0</v>
      </c>
      <c r="G301" s="101">
        <f>+DATA_PTES!O299</f>
        <v>4311</v>
      </c>
      <c r="H301" s="101">
        <f>+DATA_PTES!P299</f>
        <v>2356</v>
      </c>
      <c r="I301" s="101">
        <f>+DATA_PTES!Q299</f>
        <v>6667</v>
      </c>
      <c r="J301" s="100">
        <f t="shared" si="38"/>
        <v>0.64661766911654417</v>
      </c>
      <c r="K301" s="99">
        <f>+DATA_IG!F301</f>
        <v>12044166</v>
      </c>
      <c r="L301" s="99">
        <f>+DATA_IG!U301</f>
        <v>8740591</v>
      </c>
      <c r="M301" s="98">
        <f t="shared" si="39"/>
        <v>1.3779578520491349</v>
      </c>
      <c r="N301" s="100">
        <f t="shared" si="40"/>
        <v>0.17582713901989605</v>
      </c>
      <c r="O301" s="98">
        <f>+DATA_CGR!U303</f>
        <v>1400</v>
      </c>
      <c r="P301" s="100">
        <f t="shared" si="41"/>
        <v>1</v>
      </c>
      <c r="Q301" s="98">
        <f>+DATA_TM!C299</f>
        <v>60.52</v>
      </c>
      <c r="R301" s="100">
        <f t="shared" si="42"/>
        <v>0.60520000000000007</v>
      </c>
      <c r="S301" s="99">
        <f>+DATA_IRPi!F299</f>
        <v>21835125</v>
      </c>
      <c r="T301" s="99">
        <f>+DATA_IRPi!AB299</f>
        <v>24453229</v>
      </c>
      <c r="U301" s="99">
        <f t="shared" si="43"/>
        <v>2618104</v>
      </c>
      <c r="V301" s="100">
        <f t="shared" si="36"/>
        <v>1</v>
      </c>
      <c r="W301" s="102">
        <f>+DATA_REI!C298</f>
        <v>100</v>
      </c>
      <c r="X301" s="102">
        <f>+DATA_REI!D298</f>
        <v>100</v>
      </c>
      <c r="Y301" s="102">
        <f>+DATA_REI!E298</f>
        <v>100</v>
      </c>
      <c r="Z301" s="102">
        <f>+DATA_REI!F298</f>
        <v>100</v>
      </c>
      <c r="AA301" s="98">
        <v>4</v>
      </c>
      <c r="AB301" s="100">
        <f t="shared" si="44"/>
        <v>1</v>
      </c>
    </row>
    <row r="302" spans="1:28" x14ac:dyDescent="0.2">
      <c r="A302" s="98">
        <v>13403</v>
      </c>
      <c r="B302" s="98" t="s">
        <v>628</v>
      </c>
      <c r="C302" s="99">
        <f>+DATA_PREV!C308</f>
        <v>0</v>
      </c>
      <c r="D302" s="99">
        <f>+DATA_PREV!D308</f>
        <v>0</v>
      </c>
      <c r="E302" s="99">
        <f>+DATA_PREV!E308</f>
        <v>0</v>
      </c>
      <c r="F302" s="100">
        <f t="shared" si="37"/>
        <v>1</v>
      </c>
      <c r="G302" s="101">
        <f>+DATA_PTES!O300</f>
        <v>757</v>
      </c>
      <c r="H302" s="101">
        <f>+DATA_PTES!P300</f>
        <v>154</v>
      </c>
      <c r="I302" s="101">
        <f>+DATA_PTES!Q300</f>
        <v>911</v>
      </c>
      <c r="J302" s="100">
        <f t="shared" si="38"/>
        <v>0.83095499451152577</v>
      </c>
      <c r="K302" s="99">
        <f>+DATA_IG!F302</f>
        <v>5531935</v>
      </c>
      <c r="L302" s="99">
        <f>+DATA_IG!U302</f>
        <v>4249581</v>
      </c>
      <c r="M302" s="98">
        <f t="shared" si="39"/>
        <v>1.3017601029372072</v>
      </c>
      <c r="N302" s="100">
        <f t="shared" si="40"/>
        <v>0.16610432187698945</v>
      </c>
      <c r="O302" s="98">
        <f>+DATA_CGR!U304</f>
        <v>1400</v>
      </c>
      <c r="P302" s="100">
        <f t="shared" si="41"/>
        <v>1</v>
      </c>
      <c r="Q302" s="98">
        <f>+DATA_TM!C300</f>
        <v>82.8</v>
      </c>
      <c r="R302" s="100">
        <f t="shared" si="42"/>
        <v>0.82799999999999996</v>
      </c>
      <c r="S302" s="99">
        <f>+DATA_IRPi!F300</f>
        <v>10158100</v>
      </c>
      <c r="T302" s="99">
        <f>+DATA_IRPi!AB300</f>
        <v>10913363</v>
      </c>
      <c r="U302" s="99">
        <f t="shared" si="43"/>
        <v>755263</v>
      </c>
      <c r="V302" s="100">
        <f t="shared" si="36"/>
        <v>1</v>
      </c>
      <c r="W302" s="102">
        <f>+DATA_REI!C299</f>
        <v>25.929999999999996</v>
      </c>
      <c r="X302" s="102">
        <f>+DATA_REI!D299</f>
        <v>68.650000000000006</v>
      </c>
      <c r="Y302" s="102">
        <f>+DATA_REI!E299</f>
        <v>100</v>
      </c>
      <c r="Z302" s="102">
        <f>+DATA_REI!F299</f>
        <v>100</v>
      </c>
      <c r="AA302" s="98">
        <v>4</v>
      </c>
      <c r="AB302" s="100">
        <f t="shared" si="44"/>
        <v>0.73644999999999994</v>
      </c>
    </row>
    <row r="303" spans="1:28" x14ac:dyDescent="0.2">
      <c r="A303" s="98">
        <v>13404</v>
      </c>
      <c r="B303" s="98" t="s">
        <v>629</v>
      </c>
      <c r="C303" s="99">
        <f>+DATA_PREV!C309</f>
        <v>0</v>
      </c>
      <c r="D303" s="99">
        <f>+DATA_PREV!D309</f>
        <v>0</v>
      </c>
      <c r="E303" s="99">
        <f>+DATA_PREV!E309</f>
        <v>0</v>
      </c>
      <c r="F303" s="100">
        <f t="shared" si="37"/>
        <v>1</v>
      </c>
      <c r="G303" s="101">
        <f>+DATA_PTES!O301</f>
        <v>1881</v>
      </c>
      <c r="H303" s="101">
        <f>+DATA_PTES!P301</f>
        <v>1428</v>
      </c>
      <c r="I303" s="101">
        <f>+DATA_PTES!Q301</f>
        <v>3309</v>
      </c>
      <c r="J303" s="100">
        <f t="shared" si="38"/>
        <v>0.5684496826835902</v>
      </c>
      <c r="K303" s="99">
        <f>+DATA_IG!F303</f>
        <v>14749202</v>
      </c>
      <c r="L303" s="99">
        <f>+DATA_IG!U303</f>
        <v>9915001</v>
      </c>
      <c r="M303" s="98">
        <f t="shared" si="39"/>
        <v>1.4875643482032932</v>
      </c>
      <c r="N303" s="100">
        <f t="shared" si="40"/>
        <v>0.18981290542640999</v>
      </c>
      <c r="O303" s="98">
        <f>+DATA_CGR!U305</f>
        <v>1300</v>
      </c>
      <c r="P303" s="100">
        <f t="shared" si="41"/>
        <v>0.9285714285714286</v>
      </c>
      <c r="Q303" s="98">
        <f>+DATA_TM!C301</f>
        <v>67.3</v>
      </c>
      <c r="R303" s="100">
        <f t="shared" si="42"/>
        <v>0.67299999999999993</v>
      </c>
      <c r="S303" s="99">
        <f>+DATA_IRPi!F301</f>
        <v>22779774</v>
      </c>
      <c r="T303" s="99">
        <f>+DATA_IRPi!AB301</f>
        <v>23922133</v>
      </c>
      <c r="U303" s="99">
        <f t="shared" si="43"/>
        <v>1142359</v>
      </c>
      <c r="V303" s="100">
        <f t="shared" si="36"/>
        <v>1</v>
      </c>
      <c r="W303" s="102">
        <f>+DATA_REI!C300</f>
        <v>66.67</v>
      </c>
      <c r="X303" s="102">
        <f>+DATA_REI!D300</f>
        <v>98.41</v>
      </c>
      <c r="Y303" s="102">
        <f>+DATA_REI!E300</f>
        <v>100</v>
      </c>
      <c r="Z303" s="102">
        <f>+DATA_REI!F300</f>
        <v>100</v>
      </c>
      <c r="AA303" s="98">
        <v>4</v>
      </c>
      <c r="AB303" s="100">
        <f t="shared" si="44"/>
        <v>0.91269999999999996</v>
      </c>
    </row>
    <row r="304" spans="1:28" x14ac:dyDescent="0.2">
      <c r="A304" s="98">
        <v>13501</v>
      </c>
      <c r="B304" s="98" t="s">
        <v>630</v>
      </c>
      <c r="C304" s="99">
        <f>+DATA_PREV!C310</f>
        <v>0</v>
      </c>
      <c r="D304" s="99">
        <f>+DATA_PREV!D310</f>
        <v>0</v>
      </c>
      <c r="E304" s="99">
        <f>+DATA_PREV!E310</f>
        <v>0</v>
      </c>
      <c r="F304" s="100">
        <f t="shared" si="37"/>
        <v>1</v>
      </c>
      <c r="G304" s="101">
        <f>+DATA_PTES!O302</f>
        <v>7221</v>
      </c>
      <c r="H304" s="101">
        <f>+DATA_PTES!P302</f>
        <v>2176</v>
      </c>
      <c r="I304" s="101">
        <f>+DATA_PTES!Q302</f>
        <v>9397</v>
      </c>
      <c r="J304" s="100">
        <f t="shared" si="38"/>
        <v>0.76843673512823241</v>
      </c>
      <c r="K304" s="99">
        <f>+DATA_IG!F304</f>
        <v>9274463</v>
      </c>
      <c r="L304" s="99">
        <f>+DATA_IG!U304</f>
        <v>14635270</v>
      </c>
      <c r="M304" s="98">
        <f t="shared" si="39"/>
        <v>0.63370631358355534</v>
      </c>
      <c r="N304" s="100">
        <f t="shared" si="40"/>
        <v>8.0860795510216035E-2</v>
      </c>
      <c r="O304" s="98">
        <f>+DATA_CGR!U306</f>
        <v>1400</v>
      </c>
      <c r="P304" s="100">
        <f t="shared" si="41"/>
        <v>1</v>
      </c>
      <c r="Q304" s="98">
        <f>+DATA_TM!C302</f>
        <v>82.02</v>
      </c>
      <c r="R304" s="100">
        <f t="shared" si="42"/>
        <v>0.82019999999999993</v>
      </c>
      <c r="S304" s="99">
        <f>+DATA_IRPi!F302</f>
        <v>35339650</v>
      </c>
      <c r="T304" s="99">
        <f>+DATA_IRPi!AB302</f>
        <v>34308350</v>
      </c>
      <c r="U304" s="99">
        <f t="shared" si="43"/>
        <v>-1031300</v>
      </c>
      <c r="V304" s="100">
        <f t="shared" si="36"/>
        <v>0.99166976051906386</v>
      </c>
      <c r="W304" s="102">
        <f>+DATA_REI!C301</f>
        <v>66.67</v>
      </c>
      <c r="X304" s="102">
        <f>+DATA_REI!D301</f>
        <v>85.32</v>
      </c>
      <c r="Y304" s="102">
        <f>+DATA_REI!E301</f>
        <v>100</v>
      </c>
      <c r="Z304" s="102">
        <f>+DATA_REI!F301</f>
        <v>100</v>
      </c>
      <c r="AA304" s="98">
        <v>4</v>
      </c>
      <c r="AB304" s="100">
        <f t="shared" si="44"/>
        <v>0.87997500000000006</v>
      </c>
    </row>
    <row r="305" spans="1:28" x14ac:dyDescent="0.2">
      <c r="A305" s="98">
        <v>13502</v>
      </c>
      <c r="B305" s="98" t="s">
        <v>631</v>
      </c>
      <c r="C305" s="99">
        <f>+DATA_PREV!C311</f>
        <v>4073172</v>
      </c>
      <c r="D305" s="99">
        <f>+DATA_PREV!D311</f>
        <v>0</v>
      </c>
      <c r="E305" s="99">
        <f>+DATA_PREV!E311</f>
        <v>4073172</v>
      </c>
      <c r="F305" s="100">
        <f t="shared" si="37"/>
        <v>0</v>
      </c>
      <c r="G305" s="101">
        <f>+DATA_PTES!O303</f>
        <v>0</v>
      </c>
      <c r="H305" s="101">
        <f>+DATA_PTES!P303</f>
        <v>0</v>
      </c>
      <c r="I305" s="101">
        <f>+DATA_PTES!Q303</f>
        <v>0</v>
      </c>
      <c r="J305" s="100">
        <f t="shared" si="38"/>
        <v>0</v>
      </c>
      <c r="K305" s="99">
        <f>+DATA_IG!F305</f>
        <v>26177644</v>
      </c>
      <c r="L305" s="99">
        <f>+DATA_IG!U305</f>
        <v>3340262</v>
      </c>
      <c r="M305" s="98">
        <f t="shared" si="39"/>
        <v>7.8370032051378002</v>
      </c>
      <c r="N305" s="100">
        <f t="shared" si="40"/>
        <v>1</v>
      </c>
      <c r="O305" s="98">
        <f>+DATA_CGR!U307</f>
        <v>1400</v>
      </c>
      <c r="P305" s="100">
        <f t="shared" si="41"/>
        <v>1</v>
      </c>
      <c r="Q305" s="98">
        <f>+DATA_TM!C303</f>
        <v>89.85</v>
      </c>
      <c r="R305" s="100">
        <f t="shared" si="42"/>
        <v>0.89849999999999997</v>
      </c>
      <c r="S305" s="99">
        <f>+DATA_IRPi!F303</f>
        <v>15066457</v>
      </c>
      <c r="T305" s="99">
        <f>+DATA_IRPi!AB303</f>
        <v>28794298</v>
      </c>
      <c r="U305" s="99">
        <f t="shared" si="43"/>
        <v>13727841</v>
      </c>
      <c r="V305" s="100">
        <f t="shared" si="36"/>
        <v>1</v>
      </c>
      <c r="W305" s="102">
        <f>+DATA_REI!C302</f>
        <v>62.960000000000008</v>
      </c>
      <c r="X305" s="102">
        <f>+DATA_REI!D302</f>
        <v>0</v>
      </c>
      <c r="Y305" s="102">
        <f>+DATA_REI!E302</f>
        <v>0</v>
      </c>
      <c r="Z305" s="102">
        <f>+DATA_REI!F302</f>
        <v>0</v>
      </c>
      <c r="AA305" s="98">
        <v>4</v>
      </c>
      <c r="AB305" s="100">
        <f t="shared" si="44"/>
        <v>0.15740000000000001</v>
      </c>
    </row>
    <row r="306" spans="1:28" x14ac:dyDescent="0.2">
      <c r="A306" s="98">
        <v>13503</v>
      </c>
      <c r="B306" s="98" t="s">
        <v>632</v>
      </c>
      <c r="C306" s="99">
        <f>+DATA_PREV!C312</f>
        <v>0</v>
      </c>
      <c r="D306" s="99">
        <f>+DATA_PREV!D312</f>
        <v>0</v>
      </c>
      <c r="E306" s="99">
        <f>+DATA_PREV!E312</f>
        <v>0</v>
      </c>
      <c r="F306" s="100">
        <f t="shared" si="37"/>
        <v>1</v>
      </c>
      <c r="G306" s="101">
        <f>+DATA_PTES!O304</f>
        <v>2063</v>
      </c>
      <c r="H306" s="101">
        <f>+DATA_PTES!P304</f>
        <v>679</v>
      </c>
      <c r="I306" s="101">
        <f>+DATA_PTES!Q304</f>
        <v>2742</v>
      </c>
      <c r="J306" s="100">
        <f t="shared" si="38"/>
        <v>0.75237053245805985</v>
      </c>
      <c r="K306" s="99">
        <f>+DATA_IG!F306</f>
        <v>5496533</v>
      </c>
      <c r="L306" s="99">
        <f>+DATA_IG!U306</f>
        <v>4193676</v>
      </c>
      <c r="M306" s="98">
        <f t="shared" si="39"/>
        <v>1.3106718306326002</v>
      </c>
      <c r="N306" s="100">
        <f t="shared" si="40"/>
        <v>0.16724145650129976</v>
      </c>
      <c r="O306" s="98">
        <f>+DATA_CGR!U308</f>
        <v>1400</v>
      </c>
      <c r="P306" s="100">
        <f t="shared" si="41"/>
        <v>1</v>
      </c>
      <c r="Q306" s="98">
        <f>+DATA_TM!C304</f>
        <v>86.98</v>
      </c>
      <c r="R306" s="100">
        <f t="shared" si="42"/>
        <v>0.86980000000000002</v>
      </c>
      <c r="S306" s="99">
        <f>+DATA_IRPi!F304</f>
        <v>11730983</v>
      </c>
      <c r="T306" s="99">
        <f>+DATA_IRPi!AB304</f>
        <v>11390071</v>
      </c>
      <c r="U306" s="99">
        <f t="shared" si="43"/>
        <v>-340912</v>
      </c>
      <c r="V306" s="100">
        <f t="shared" si="36"/>
        <v>0.99724631183755952</v>
      </c>
      <c r="W306" s="102">
        <f>+DATA_REI!C303</f>
        <v>100</v>
      </c>
      <c r="X306" s="102">
        <f>+DATA_REI!D303</f>
        <v>100</v>
      </c>
      <c r="Y306" s="102">
        <f>+DATA_REI!E303</f>
        <v>100</v>
      </c>
      <c r="Z306" s="102">
        <f>+DATA_REI!F303</f>
        <v>100</v>
      </c>
      <c r="AA306" s="98">
        <v>4</v>
      </c>
      <c r="AB306" s="100">
        <f t="shared" si="44"/>
        <v>1</v>
      </c>
    </row>
    <row r="307" spans="1:28" x14ac:dyDescent="0.2">
      <c r="A307" s="98">
        <v>13504</v>
      </c>
      <c r="B307" s="98" t="s">
        <v>633</v>
      </c>
      <c r="C307" s="99">
        <f>+DATA_PREV!C313</f>
        <v>0</v>
      </c>
      <c r="D307" s="99">
        <f>+DATA_PREV!D313</f>
        <v>0</v>
      </c>
      <c r="E307" s="99">
        <f>+DATA_PREV!E313</f>
        <v>0</v>
      </c>
      <c r="F307" s="100">
        <f t="shared" si="37"/>
        <v>1</v>
      </c>
      <c r="G307" s="101">
        <f>+DATA_PTES!O305</f>
        <v>404</v>
      </c>
      <c r="H307" s="101">
        <f>+DATA_PTES!P305</f>
        <v>573</v>
      </c>
      <c r="I307" s="101">
        <f>+DATA_PTES!Q305</f>
        <v>977</v>
      </c>
      <c r="J307" s="100">
        <f t="shared" si="38"/>
        <v>0.41351074718526099</v>
      </c>
      <c r="K307" s="99">
        <f>+DATA_IG!F307</f>
        <v>4384886</v>
      </c>
      <c r="L307" s="99">
        <f>+DATA_IG!U307</f>
        <v>3187214</v>
      </c>
      <c r="M307" s="98">
        <f t="shared" si="39"/>
        <v>1.3757739517961454</v>
      </c>
      <c r="N307" s="100">
        <f t="shared" si="40"/>
        <v>0.17554847379598013</v>
      </c>
      <c r="O307" s="98">
        <f>+DATA_CGR!U309</f>
        <v>1400</v>
      </c>
      <c r="P307" s="100">
        <f t="shared" si="41"/>
        <v>1</v>
      </c>
      <c r="Q307" s="98">
        <f>+DATA_TM!C305</f>
        <v>45.76</v>
      </c>
      <c r="R307" s="100">
        <f t="shared" si="42"/>
        <v>0.45760000000000001</v>
      </c>
      <c r="S307" s="99">
        <f>+DATA_IRPi!F305</f>
        <v>7727591</v>
      </c>
      <c r="T307" s="99">
        <f>+DATA_IRPi!AB305</f>
        <v>7547336</v>
      </c>
      <c r="U307" s="99">
        <f t="shared" si="43"/>
        <v>-180255</v>
      </c>
      <c r="V307" s="100">
        <f t="shared" si="36"/>
        <v>0.99854400531597387</v>
      </c>
      <c r="W307" s="102">
        <f>+DATA_REI!C304</f>
        <v>100</v>
      </c>
      <c r="X307" s="102">
        <f>+DATA_REI!D304</f>
        <v>100</v>
      </c>
      <c r="Y307" s="102">
        <f>+DATA_REI!E304</f>
        <v>100</v>
      </c>
      <c r="Z307" s="102">
        <f>+DATA_REI!F304</f>
        <v>100</v>
      </c>
      <c r="AA307" s="98">
        <v>4</v>
      </c>
      <c r="AB307" s="100">
        <f t="shared" si="44"/>
        <v>1</v>
      </c>
    </row>
    <row r="308" spans="1:28" x14ac:dyDescent="0.2">
      <c r="A308" s="98">
        <v>13505</v>
      </c>
      <c r="B308" s="98" t="s">
        <v>634</v>
      </c>
      <c r="C308" s="99">
        <f>+DATA_PREV!C314</f>
        <v>0</v>
      </c>
      <c r="D308" s="99">
        <f>+DATA_PREV!D314</f>
        <v>0</v>
      </c>
      <c r="E308" s="99">
        <f>+DATA_PREV!E314</f>
        <v>0</v>
      </c>
      <c r="F308" s="100">
        <f t="shared" si="37"/>
        <v>1</v>
      </c>
      <c r="G308" s="101">
        <f>+DATA_PTES!O306</f>
        <v>416</v>
      </c>
      <c r="H308" s="101">
        <f>+DATA_PTES!P306</f>
        <v>39</v>
      </c>
      <c r="I308" s="101">
        <f>+DATA_PTES!Q306</f>
        <v>455</v>
      </c>
      <c r="J308" s="100">
        <f t="shared" si="38"/>
        <v>0.91428571428571426</v>
      </c>
      <c r="K308" s="99">
        <f>+DATA_IG!F308</f>
        <v>1443669</v>
      </c>
      <c r="L308" s="99">
        <f>+DATA_IG!U308</f>
        <v>2405488</v>
      </c>
      <c r="M308" s="98">
        <f t="shared" si="39"/>
        <v>0.60015639238275142</v>
      </c>
      <c r="N308" s="100">
        <f t="shared" si="40"/>
        <v>7.6579832452958491E-2</v>
      </c>
      <c r="O308" s="98">
        <f>+DATA_CGR!U310</f>
        <v>1400</v>
      </c>
      <c r="P308" s="100">
        <f t="shared" si="41"/>
        <v>1</v>
      </c>
      <c r="Q308" s="98">
        <f>+DATA_TM!C306</f>
        <v>98.15</v>
      </c>
      <c r="R308" s="100">
        <f t="shared" si="42"/>
        <v>0.98150000000000004</v>
      </c>
      <c r="S308" s="99">
        <f>+DATA_IRPi!F306</f>
        <v>4298248</v>
      </c>
      <c r="T308" s="99">
        <f>+DATA_IRPi!AB306</f>
        <v>4822823</v>
      </c>
      <c r="U308" s="99">
        <f t="shared" si="43"/>
        <v>524575</v>
      </c>
      <c r="V308" s="100">
        <f t="shared" si="36"/>
        <v>1</v>
      </c>
      <c r="W308" s="102">
        <f>+DATA_REI!C305</f>
        <v>100</v>
      </c>
      <c r="X308" s="102">
        <f>+DATA_REI!D305</f>
        <v>100</v>
      </c>
      <c r="Y308" s="102">
        <f>+DATA_REI!E305</f>
        <v>100</v>
      </c>
      <c r="Z308" s="102">
        <f>+DATA_REI!F305</f>
        <v>100</v>
      </c>
      <c r="AA308" s="98">
        <v>4</v>
      </c>
      <c r="AB308" s="100">
        <f t="shared" si="44"/>
        <v>1</v>
      </c>
    </row>
    <row r="309" spans="1:28" x14ac:dyDescent="0.2">
      <c r="A309" s="98">
        <v>13601</v>
      </c>
      <c r="B309" s="98" t="s">
        <v>635</v>
      </c>
      <c r="C309" s="99">
        <f>+DATA_PREV!C315</f>
        <v>0</v>
      </c>
      <c r="D309" s="99">
        <f>+DATA_PREV!D315</f>
        <v>0</v>
      </c>
      <c r="E309" s="99">
        <f>+DATA_PREV!E315</f>
        <v>0</v>
      </c>
      <c r="F309" s="100">
        <f t="shared" si="37"/>
        <v>1</v>
      </c>
      <c r="G309" s="101">
        <f>+DATA_PTES!O307</f>
        <v>5403</v>
      </c>
      <c r="H309" s="101">
        <f>+DATA_PTES!P307</f>
        <v>354</v>
      </c>
      <c r="I309" s="101">
        <f>+DATA_PTES!Q307</f>
        <v>5757</v>
      </c>
      <c r="J309" s="100">
        <f t="shared" si="38"/>
        <v>0.938509640437728</v>
      </c>
      <c r="K309" s="99">
        <f>+DATA_IG!F309</f>
        <v>7025062</v>
      </c>
      <c r="L309" s="99">
        <f>+DATA_IG!U309</f>
        <v>7585029</v>
      </c>
      <c r="M309" s="98">
        <f t="shared" si="39"/>
        <v>0.9261747054625632</v>
      </c>
      <c r="N309" s="100">
        <f t="shared" si="40"/>
        <v>0.11817970226876767</v>
      </c>
      <c r="O309" s="98">
        <f>+DATA_CGR!U311</f>
        <v>1400</v>
      </c>
      <c r="P309" s="100">
        <f t="shared" si="41"/>
        <v>1</v>
      </c>
      <c r="Q309" s="98">
        <f>+DATA_TM!C307</f>
        <v>95.28</v>
      </c>
      <c r="R309" s="100">
        <f t="shared" si="42"/>
        <v>0.95279999999999998</v>
      </c>
      <c r="S309" s="99">
        <f>+DATA_IRPi!F307</f>
        <v>19758035</v>
      </c>
      <c r="T309" s="99">
        <f>+DATA_IRPi!AB307</f>
        <v>19486131</v>
      </c>
      <c r="U309" s="99">
        <f t="shared" si="43"/>
        <v>-271904</v>
      </c>
      <c r="V309" s="100">
        <f t="shared" si="36"/>
        <v>0.99780371818498548</v>
      </c>
      <c r="W309" s="102">
        <f>+DATA_REI!C306</f>
        <v>100</v>
      </c>
      <c r="X309" s="102">
        <f>+DATA_REI!D306</f>
        <v>100</v>
      </c>
      <c r="Y309" s="102">
        <f>+DATA_REI!E306</f>
        <v>100</v>
      </c>
      <c r="Z309" s="102">
        <f>+DATA_REI!F306</f>
        <v>100</v>
      </c>
      <c r="AA309" s="98">
        <v>4</v>
      </c>
      <c r="AB309" s="100">
        <f t="shared" si="44"/>
        <v>1</v>
      </c>
    </row>
    <row r="310" spans="1:28" x14ac:dyDescent="0.2">
      <c r="A310" s="98">
        <v>13602</v>
      </c>
      <c r="B310" s="98" t="s">
        <v>636</v>
      </c>
      <c r="C310" s="99">
        <f>+DATA_PREV!C316</f>
        <v>0</v>
      </c>
      <c r="D310" s="99">
        <f>+DATA_PREV!D316</f>
        <v>0</v>
      </c>
      <c r="E310" s="99">
        <f>+DATA_PREV!E316</f>
        <v>0</v>
      </c>
      <c r="F310" s="100">
        <f t="shared" si="37"/>
        <v>1</v>
      </c>
      <c r="G310" s="101">
        <f>+DATA_PTES!O308</f>
        <v>941</v>
      </c>
      <c r="H310" s="101">
        <f>+DATA_PTES!P308</f>
        <v>52</v>
      </c>
      <c r="I310" s="101">
        <f>+DATA_PTES!Q308</f>
        <v>993</v>
      </c>
      <c r="J310" s="100">
        <f t="shared" si="38"/>
        <v>0.94763343403826783</v>
      </c>
      <c r="K310" s="99">
        <f>+DATA_IG!F310</f>
        <v>4385137</v>
      </c>
      <c r="L310" s="99">
        <f>+DATA_IG!U310</f>
        <v>3863897</v>
      </c>
      <c r="M310" s="98">
        <f t="shared" si="39"/>
        <v>1.1349000762701491</v>
      </c>
      <c r="N310" s="100">
        <f t="shared" si="40"/>
        <v>0.14481301673146296</v>
      </c>
      <c r="O310" s="98">
        <f>+DATA_CGR!U312</f>
        <v>1400</v>
      </c>
      <c r="P310" s="100">
        <f t="shared" si="41"/>
        <v>1</v>
      </c>
      <c r="Q310" s="98">
        <f>+DATA_TM!C308</f>
        <v>57.55</v>
      </c>
      <c r="R310" s="100">
        <f t="shared" si="42"/>
        <v>0.57550000000000001</v>
      </c>
      <c r="S310" s="99">
        <f>+DATA_IRPi!F308</f>
        <v>12221100</v>
      </c>
      <c r="T310" s="99">
        <f>+DATA_IRPi!AB308</f>
        <v>10746920</v>
      </c>
      <c r="U310" s="99">
        <f t="shared" si="43"/>
        <v>-1474180</v>
      </c>
      <c r="V310" s="100">
        <f t="shared" si="36"/>
        <v>0.98809243436632743</v>
      </c>
      <c r="W310" s="102">
        <f>+DATA_REI!C307</f>
        <v>100</v>
      </c>
      <c r="X310" s="102">
        <f>+DATA_REI!D307</f>
        <v>100</v>
      </c>
      <c r="Y310" s="102">
        <f>+DATA_REI!E307</f>
        <v>100</v>
      </c>
      <c r="Z310" s="102">
        <f>+DATA_REI!F307</f>
        <v>100</v>
      </c>
      <c r="AA310" s="98">
        <v>4</v>
      </c>
      <c r="AB310" s="100">
        <f t="shared" si="44"/>
        <v>1</v>
      </c>
    </row>
    <row r="311" spans="1:28" x14ac:dyDescent="0.2">
      <c r="A311" s="98">
        <v>13603</v>
      </c>
      <c r="B311" s="98" t="s">
        <v>637</v>
      </c>
      <c r="C311" s="99">
        <f>+DATA_PREV!C317</f>
        <v>0</v>
      </c>
      <c r="D311" s="99">
        <f>+DATA_PREV!D317</f>
        <v>8322065</v>
      </c>
      <c r="E311" s="99">
        <f>+DATA_PREV!E317</f>
        <v>8322065</v>
      </c>
      <c r="F311" s="100">
        <f t="shared" si="37"/>
        <v>0</v>
      </c>
      <c r="G311" s="101">
        <f>+DATA_PTES!O309</f>
        <v>726</v>
      </c>
      <c r="H311" s="101">
        <f>+DATA_PTES!P309</f>
        <v>32</v>
      </c>
      <c r="I311" s="101">
        <f>+DATA_PTES!Q309</f>
        <v>758</v>
      </c>
      <c r="J311" s="100">
        <f t="shared" si="38"/>
        <v>0.95778364116094983</v>
      </c>
      <c r="K311" s="99">
        <f>+DATA_IG!F311</f>
        <v>4165125</v>
      </c>
      <c r="L311" s="99">
        <f>+DATA_IG!U311</f>
        <v>4594797</v>
      </c>
      <c r="M311" s="98">
        <f t="shared" si="39"/>
        <v>0.90648727245186245</v>
      </c>
      <c r="N311" s="100">
        <f t="shared" si="40"/>
        <v>0.11566758985852979</v>
      </c>
      <c r="O311" s="98">
        <f>+DATA_CGR!U313</f>
        <v>1400</v>
      </c>
      <c r="P311" s="100">
        <f t="shared" si="41"/>
        <v>1</v>
      </c>
      <c r="Q311" s="98">
        <f>+DATA_TM!C309</f>
        <v>93.98</v>
      </c>
      <c r="R311" s="100">
        <f t="shared" si="42"/>
        <v>0.93980000000000008</v>
      </c>
      <c r="S311" s="99">
        <f>+DATA_IRPi!F309</f>
        <v>11355875</v>
      </c>
      <c r="T311" s="99">
        <f>+DATA_IRPi!AB309</f>
        <v>10574813</v>
      </c>
      <c r="U311" s="99">
        <f t="shared" si="43"/>
        <v>-781062</v>
      </c>
      <c r="V311" s="100">
        <f t="shared" si="36"/>
        <v>0.99369103703145645</v>
      </c>
      <c r="W311" s="102">
        <f>+DATA_REI!C308</f>
        <v>100</v>
      </c>
      <c r="X311" s="102">
        <f>+DATA_REI!D308</f>
        <v>100</v>
      </c>
      <c r="Y311" s="102">
        <f>+DATA_REI!E308</f>
        <v>100</v>
      </c>
      <c r="Z311" s="102">
        <f>+DATA_REI!F308</f>
        <v>100</v>
      </c>
      <c r="AA311" s="98">
        <v>4</v>
      </c>
      <c r="AB311" s="100">
        <f t="shared" si="44"/>
        <v>1</v>
      </c>
    </row>
    <row r="312" spans="1:28" x14ac:dyDescent="0.2">
      <c r="A312" s="98">
        <v>13604</v>
      </c>
      <c r="B312" s="98" t="s">
        <v>638</v>
      </c>
      <c r="C312" s="99">
        <f>+DATA_PREV!C318</f>
        <v>0</v>
      </c>
      <c r="D312" s="99">
        <f>+DATA_PREV!D318</f>
        <v>0</v>
      </c>
      <c r="E312" s="99">
        <f>+DATA_PREV!E318</f>
        <v>0</v>
      </c>
      <c r="F312" s="100">
        <f t="shared" si="37"/>
        <v>1</v>
      </c>
      <c r="G312" s="101">
        <f>+DATA_PTES!O310</f>
        <v>0</v>
      </c>
      <c r="H312" s="101">
        <f>+DATA_PTES!P310</f>
        <v>0</v>
      </c>
      <c r="I312" s="101">
        <f>+DATA_PTES!Q310</f>
        <v>0</v>
      </c>
      <c r="J312" s="100">
        <f t="shared" si="38"/>
        <v>0</v>
      </c>
      <c r="K312" s="99">
        <f>+DATA_IG!F312</f>
        <v>8725914</v>
      </c>
      <c r="L312" s="99">
        <f>+DATA_IG!U312</f>
        <v>9054760</v>
      </c>
      <c r="M312" s="98">
        <f t="shared" si="39"/>
        <v>0.96368252720116265</v>
      </c>
      <c r="N312" s="100">
        <f t="shared" si="40"/>
        <v>0.12296569262207134</v>
      </c>
      <c r="O312" s="98">
        <f>+DATA_CGR!U314</f>
        <v>1400</v>
      </c>
      <c r="P312" s="100">
        <f t="shared" si="41"/>
        <v>1</v>
      </c>
      <c r="Q312" s="98">
        <f>+DATA_TM!C310</f>
        <v>82.85</v>
      </c>
      <c r="R312" s="100">
        <f t="shared" si="42"/>
        <v>0.8284999999999999</v>
      </c>
      <c r="S312" s="99">
        <f>+DATA_IRPi!F310</f>
        <v>18360882</v>
      </c>
      <c r="T312" s="99">
        <f>+DATA_IRPi!AB310</f>
        <v>20925307</v>
      </c>
      <c r="U312" s="99">
        <f t="shared" si="43"/>
        <v>2564425</v>
      </c>
      <c r="V312" s="100">
        <f t="shared" si="36"/>
        <v>1</v>
      </c>
      <c r="W312" s="102">
        <f>+DATA_REI!C309</f>
        <v>70.37</v>
      </c>
      <c r="X312" s="102">
        <f>+DATA_REI!D309</f>
        <v>48.41</v>
      </c>
      <c r="Y312" s="102">
        <f>+DATA_REI!E309</f>
        <v>100</v>
      </c>
      <c r="Z312" s="102">
        <f>+DATA_REI!F309</f>
        <v>0</v>
      </c>
      <c r="AA312" s="98">
        <v>4</v>
      </c>
      <c r="AB312" s="100">
        <f t="shared" si="44"/>
        <v>0.54695000000000005</v>
      </c>
    </row>
    <row r="313" spans="1:28" x14ac:dyDescent="0.2">
      <c r="A313" s="98">
        <v>13605</v>
      </c>
      <c r="B313" s="98" t="s">
        <v>639</v>
      </c>
      <c r="C313" s="99">
        <f>+DATA_PREV!C319</f>
        <v>385772966</v>
      </c>
      <c r="D313" s="99">
        <f>+DATA_PREV!D319</f>
        <v>0</v>
      </c>
      <c r="E313" s="99">
        <f>+DATA_PREV!E319</f>
        <v>385772966</v>
      </c>
      <c r="F313" s="100">
        <f t="shared" si="37"/>
        <v>0</v>
      </c>
      <c r="G313" s="101">
        <f>+DATA_PTES!O311</f>
        <v>0</v>
      </c>
      <c r="H313" s="101">
        <f>+DATA_PTES!P311</f>
        <v>0</v>
      </c>
      <c r="I313" s="101">
        <f>+DATA_PTES!Q311</f>
        <v>0</v>
      </c>
      <c r="J313" s="100">
        <f t="shared" si="38"/>
        <v>0</v>
      </c>
      <c r="K313" s="99">
        <f>+DATA_IG!F313</f>
        <v>8006984</v>
      </c>
      <c r="L313" s="99">
        <f>+DATA_IG!U313</f>
        <v>11560933</v>
      </c>
      <c r="M313" s="98">
        <f t="shared" si="39"/>
        <v>0.69258977627497709</v>
      </c>
      <c r="N313" s="100">
        <f t="shared" si="40"/>
        <v>8.8374313260574849E-2</v>
      </c>
      <c r="O313" s="98">
        <f>+DATA_CGR!U315</f>
        <v>1400</v>
      </c>
      <c r="P313" s="100">
        <f t="shared" si="41"/>
        <v>1</v>
      </c>
      <c r="Q313" s="98">
        <f>+DATA_TM!C311</f>
        <v>76.900000000000006</v>
      </c>
      <c r="R313" s="100">
        <f t="shared" si="42"/>
        <v>0.76900000000000002</v>
      </c>
      <c r="S313" s="99">
        <f>+DATA_IRPi!F311</f>
        <v>23674000</v>
      </c>
      <c r="T313" s="99">
        <f>+DATA_IRPi!AB311</f>
        <v>23117372</v>
      </c>
      <c r="U313" s="99">
        <f t="shared" si="43"/>
        <v>-556628</v>
      </c>
      <c r="V313" s="100">
        <f t="shared" si="36"/>
        <v>0.9955038838923741</v>
      </c>
      <c r="W313" s="102">
        <f>+DATA_REI!C310</f>
        <v>3.6999999999999997</v>
      </c>
      <c r="X313" s="102">
        <f>+DATA_REI!D310</f>
        <v>0</v>
      </c>
      <c r="Y313" s="102">
        <f>+DATA_REI!E310</f>
        <v>100</v>
      </c>
      <c r="Z313" s="102">
        <f>+DATA_REI!F310</f>
        <v>100</v>
      </c>
      <c r="AA313" s="98">
        <v>4</v>
      </c>
      <c r="AB313" s="100">
        <f t="shared" si="44"/>
        <v>0.50924999999999998</v>
      </c>
    </row>
    <row r="314" spans="1:28" x14ac:dyDescent="0.2">
      <c r="A314" s="98">
        <v>14101</v>
      </c>
      <c r="B314" s="98" t="s">
        <v>645</v>
      </c>
      <c r="C314" s="99">
        <f>+DATA_PREV!C320</f>
        <v>0</v>
      </c>
      <c r="D314" s="99">
        <f>+DATA_PREV!D320</f>
        <v>0</v>
      </c>
      <c r="E314" s="99">
        <f>+DATA_PREV!E320</f>
        <v>0</v>
      </c>
      <c r="F314" s="100">
        <f t="shared" si="37"/>
        <v>1</v>
      </c>
      <c r="G314" s="101">
        <f>+DATA_PTES!O312</f>
        <v>10814</v>
      </c>
      <c r="H314" s="101">
        <f>+DATA_PTES!P312</f>
        <v>2380</v>
      </c>
      <c r="I314" s="101">
        <f>+DATA_PTES!Q312</f>
        <v>13194</v>
      </c>
      <c r="J314" s="100">
        <f t="shared" si="38"/>
        <v>0.81961497650447168</v>
      </c>
      <c r="K314" s="99">
        <f>+DATA_IG!F314</f>
        <v>16182383</v>
      </c>
      <c r="L314" s="99">
        <f>+DATA_IG!U314</f>
        <v>22258249</v>
      </c>
      <c r="M314" s="98">
        <f t="shared" si="39"/>
        <v>0.72702857264288845</v>
      </c>
      <c r="N314" s="100">
        <f t="shared" si="40"/>
        <v>9.2768696606664827E-2</v>
      </c>
      <c r="O314" s="98">
        <f>+DATA_CGR!U316</f>
        <v>1400</v>
      </c>
      <c r="P314" s="100">
        <f t="shared" si="41"/>
        <v>1</v>
      </c>
      <c r="Q314" s="98">
        <f>+DATA_TM!C312</f>
        <v>81.849999999999994</v>
      </c>
      <c r="R314" s="100">
        <f t="shared" si="42"/>
        <v>0.81849999999999989</v>
      </c>
      <c r="S314" s="99">
        <f>+DATA_IRPi!F312</f>
        <v>53055100</v>
      </c>
      <c r="T314" s="99">
        <f>+DATA_IRPi!AB312</f>
        <v>55219247</v>
      </c>
      <c r="U314" s="99">
        <f t="shared" si="43"/>
        <v>2164147</v>
      </c>
      <c r="V314" s="100">
        <f t="shared" si="36"/>
        <v>1</v>
      </c>
      <c r="W314" s="102">
        <f>+DATA_REI!C311</f>
        <v>85.19</v>
      </c>
      <c r="X314" s="102">
        <f>+DATA_REI!D311</f>
        <v>100</v>
      </c>
      <c r="Y314" s="102">
        <f>+DATA_REI!E311</f>
        <v>100</v>
      </c>
      <c r="Z314" s="102">
        <f>+DATA_REI!F311</f>
        <v>100</v>
      </c>
      <c r="AA314" s="98">
        <v>4</v>
      </c>
      <c r="AB314" s="100">
        <f t="shared" si="44"/>
        <v>0.96297500000000003</v>
      </c>
    </row>
    <row r="315" spans="1:28" x14ac:dyDescent="0.2">
      <c r="A315" s="98">
        <v>14102</v>
      </c>
      <c r="B315" s="98" t="s">
        <v>647</v>
      </c>
      <c r="C315" s="99">
        <f>+DATA_PREV!C321</f>
        <v>0</v>
      </c>
      <c r="D315" s="99">
        <f>+DATA_PREV!D321</f>
        <v>0</v>
      </c>
      <c r="E315" s="99">
        <f>+DATA_PREV!E321</f>
        <v>0</v>
      </c>
      <c r="F315" s="100">
        <f t="shared" si="37"/>
        <v>1</v>
      </c>
      <c r="G315" s="101">
        <f>+DATA_PTES!O313</f>
        <v>244</v>
      </c>
      <c r="H315" s="101">
        <f>+DATA_PTES!P313</f>
        <v>110</v>
      </c>
      <c r="I315" s="101">
        <f>+DATA_PTES!Q313</f>
        <v>354</v>
      </c>
      <c r="J315" s="100">
        <f t="shared" si="38"/>
        <v>0.68926553672316382</v>
      </c>
      <c r="K315" s="99">
        <f>+DATA_IG!F315</f>
        <v>388393</v>
      </c>
      <c r="L315" s="99">
        <f>+DATA_IG!U315</f>
        <v>2689014</v>
      </c>
      <c r="M315" s="98">
        <f t="shared" si="39"/>
        <v>0.14443695718951258</v>
      </c>
      <c r="N315" s="100">
        <f t="shared" si="40"/>
        <v>1.8430126083758939E-2</v>
      </c>
      <c r="O315" s="98">
        <f>+DATA_CGR!U317</f>
        <v>1400</v>
      </c>
      <c r="P315" s="100">
        <f t="shared" si="41"/>
        <v>1</v>
      </c>
      <c r="Q315" s="98">
        <f>+DATA_TM!C313</f>
        <v>67.94</v>
      </c>
      <c r="R315" s="100">
        <f t="shared" si="42"/>
        <v>0.6794</v>
      </c>
      <c r="S315" s="99">
        <f>+DATA_IRPi!F313</f>
        <v>3136500</v>
      </c>
      <c r="T315" s="99">
        <f>+DATA_IRPi!AB313</f>
        <v>3605394</v>
      </c>
      <c r="U315" s="99">
        <f t="shared" si="43"/>
        <v>468894</v>
      </c>
      <c r="V315" s="100">
        <f t="shared" si="36"/>
        <v>1</v>
      </c>
      <c r="W315" s="102">
        <f>+DATA_REI!C312</f>
        <v>100</v>
      </c>
      <c r="X315" s="102">
        <f>+DATA_REI!D312</f>
        <v>100</v>
      </c>
      <c r="Y315" s="102">
        <f>+DATA_REI!E312</f>
        <v>83.33</v>
      </c>
      <c r="Z315" s="102">
        <f>+DATA_REI!F312</f>
        <v>100</v>
      </c>
      <c r="AA315" s="98">
        <v>4</v>
      </c>
      <c r="AB315" s="100">
        <f t="shared" si="44"/>
        <v>0.95832499999999998</v>
      </c>
    </row>
    <row r="316" spans="1:28" x14ac:dyDescent="0.2">
      <c r="A316" s="98">
        <v>14103</v>
      </c>
      <c r="B316" s="98" t="s">
        <v>648</v>
      </c>
      <c r="C316" s="99">
        <f>+DATA_PREV!C322</f>
        <v>0</v>
      </c>
      <c r="D316" s="99">
        <f>+DATA_PREV!D322</f>
        <v>0</v>
      </c>
      <c r="E316" s="99">
        <f>+DATA_PREV!E322</f>
        <v>0</v>
      </c>
      <c r="F316" s="100">
        <f t="shared" si="37"/>
        <v>1</v>
      </c>
      <c r="G316" s="101">
        <f>+DATA_PTES!O314</f>
        <v>1147</v>
      </c>
      <c r="H316" s="101">
        <f>+DATA_PTES!P314</f>
        <v>17</v>
      </c>
      <c r="I316" s="101">
        <f>+DATA_PTES!Q314</f>
        <v>1164</v>
      </c>
      <c r="J316" s="100">
        <f t="shared" si="38"/>
        <v>0.98539518900343648</v>
      </c>
      <c r="K316" s="99">
        <f>+DATA_IG!F316</f>
        <v>1307760</v>
      </c>
      <c r="L316" s="99">
        <f>+DATA_IG!U316</f>
        <v>2963723</v>
      </c>
      <c r="M316" s="98">
        <f t="shared" si="39"/>
        <v>0.44125581236842987</v>
      </c>
      <c r="N316" s="100">
        <f t="shared" si="40"/>
        <v>5.6304151066207349E-2</v>
      </c>
      <c r="O316" s="98">
        <f>+DATA_CGR!U318</f>
        <v>1400</v>
      </c>
      <c r="P316" s="100">
        <f t="shared" si="41"/>
        <v>1</v>
      </c>
      <c r="Q316" s="98">
        <f>+DATA_TM!C314</f>
        <v>85.16</v>
      </c>
      <c r="R316" s="100">
        <f t="shared" si="42"/>
        <v>0.85159999999999991</v>
      </c>
      <c r="S316" s="99">
        <f>+DATA_IRPi!F314</f>
        <v>6305500</v>
      </c>
      <c r="T316" s="99">
        <f>+DATA_IRPi!AB314</f>
        <v>6175487</v>
      </c>
      <c r="U316" s="99">
        <f t="shared" si="43"/>
        <v>-130013</v>
      </c>
      <c r="V316" s="100">
        <f t="shared" si="36"/>
        <v>0.99894983086819067</v>
      </c>
      <c r="W316" s="102">
        <f>+DATA_REI!C313</f>
        <v>100</v>
      </c>
      <c r="X316" s="102">
        <f>+DATA_REI!D313</f>
        <v>100</v>
      </c>
      <c r="Y316" s="102">
        <f>+DATA_REI!E313</f>
        <v>100</v>
      </c>
      <c r="Z316" s="102">
        <f>+DATA_REI!F313</f>
        <v>100</v>
      </c>
      <c r="AA316" s="98">
        <v>4</v>
      </c>
      <c r="AB316" s="100">
        <f t="shared" si="44"/>
        <v>1</v>
      </c>
    </row>
    <row r="317" spans="1:28" x14ac:dyDescent="0.2">
      <c r="A317" s="98">
        <v>14104</v>
      </c>
      <c r="B317" s="98" t="s">
        <v>649</v>
      </c>
      <c r="C317" s="99">
        <f>+DATA_PREV!C323</f>
        <v>0</v>
      </c>
      <c r="D317" s="99">
        <f>+DATA_PREV!D323</f>
        <v>0</v>
      </c>
      <c r="E317" s="99">
        <f>+DATA_PREV!E323</f>
        <v>0</v>
      </c>
      <c r="F317" s="100">
        <f t="shared" si="37"/>
        <v>1</v>
      </c>
      <c r="G317" s="101">
        <f>+DATA_PTES!O315</f>
        <v>832</v>
      </c>
      <c r="H317" s="101">
        <f>+DATA_PTES!P315</f>
        <v>191</v>
      </c>
      <c r="I317" s="101">
        <f>+DATA_PTES!Q315</f>
        <v>1023</v>
      </c>
      <c r="J317" s="100">
        <f t="shared" si="38"/>
        <v>0.81329423264907141</v>
      </c>
      <c r="K317" s="99">
        <f>+DATA_IG!F317</f>
        <v>1838949</v>
      </c>
      <c r="L317" s="99">
        <f>+DATA_IG!U317</f>
        <v>3184735</v>
      </c>
      <c r="M317" s="98">
        <f t="shared" si="39"/>
        <v>0.57742606527701679</v>
      </c>
      <c r="N317" s="100">
        <f t="shared" si="40"/>
        <v>7.3679447380915516E-2</v>
      </c>
      <c r="O317" s="98">
        <f>+DATA_CGR!U319</f>
        <v>1200</v>
      </c>
      <c r="P317" s="100">
        <f t="shared" si="41"/>
        <v>0.8571428571428571</v>
      </c>
      <c r="Q317" s="98">
        <f>+DATA_TM!C315</f>
        <v>83.04</v>
      </c>
      <c r="R317" s="100">
        <f t="shared" si="42"/>
        <v>0.83040000000000003</v>
      </c>
      <c r="S317" s="99">
        <f>+DATA_IRPi!F315</f>
        <v>5997652</v>
      </c>
      <c r="T317" s="99">
        <f>+DATA_IRPi!AB315</f>
        <v>6454193</v>
      </c>
      <c r="U317" s="99">
        <f t="shared" si="43"/>
        <v>456541</v>
      </c>
      <c r="V317" s="100">
        <f t="shared" si="36"/>
        <v>1</v>
      </c>
      <c r="W317" s="102">
        <f>+DATA_REI!C314</f>
        <v>100</v>
      </c>
      <c r="X317" s="102">
        <f>+DATA_REI!D314</f>
        <v>100</v>
      </c>
      <c r="Y317" s="102">
        <f>+DATA_REI!E314</f>
        <v>100</v>
      </c>
      <c r="Z317" s="102">
        <f>+DATA_REI!F314</f>
        <v>100</v>
      </c>
      <c r="AA317" s="98">
        <v>4</v>
      </c>
      <c r="AB317" s="100">
        <f t="shared" si="44"/>
        <v>1</v>
      </c>
    </row>
    <row r="318" spans="1:28" x14ac:dyDescent="0.2">
      <c r="A318" s="98">
        <v>14105</v>
      </c>
      <c r="B318" s="98" t="s">
        <v>650</v>
      </c>
      <c r="C318" s="99">
        <f>+DATA_PREV!C324</f>
        <v>7937256198</v>
      </c>
      <c r="D318" s="99">
        <f>+DATA_PREV!D324</f>
        <v>0</v>
      </c>
      <c r="E318" s="99">
        <f>+DATA_PREV!E324</f>
        <v>7937256198</v>
      </c>
      <c r="F318" s="100">
        <f t="shared" si="37"/>
        <v>0</v>
      </c>
      <c r="G318" s="101">
        <f>+DATA_PTES!O316</f>
        <v>164</v>
      </c>
      <c r="H318" s="101">
        <f>+DATA_PTES!P316</f>
        <v>55</v>
      </c>
      <c r="I318" s="101">
        <f>+DATA_PTES!Q316</f>
        <v>219</v>
      </c>
      <c r="J318" s="100">
        <f t="shared" si="38"/>
        <v>0.74885844748858443</v>
      </c>
      <c r="K318" s="99">
        <f>+DATA_IG!F318</f>
        <v>865156</v>
      </c>
      <c r="L318" s="99">
        <f>+DATA_IG!U318</f>
        <v>2060705</v>
      </c>
      <c r="M318" s="98">
        <f t="shared" si="39"/>
        <v>0.41983495939496435</v>
      </c>
      <c r="N318" s="100">
        <f t="shared" si="40"/>
        <v>5.3570854624600379E-2</v>
      </c>
      <c r="O318" s="98">
        <f>+DATA_CGR!U320</f>
        <v>1400</v>
      </c>
      <c r="P318" s="100">
        <f t="shared" si="41"/>
        <v>1</v>
      </c>
      <c r="Q318" s="98">
        <f>+DATA_TM!C316</f>
        <v>72.89</v>
      </c>
      <c r="R318" s="100">
        <f t="shared" si="42"/>
        <v>0.72889999999999999</v>
      </c>
      <c r="S318" s="99">
        <f>+DATA_IRPi!F316</f>
        <v>3173988</v>
      </c>
      <c r="T318" s="99">
        <f>+DATA_IRPi!AB316</f>
        <v>3699084</v>
      </c>
      <c r="U318" s="99">
        <f t="shared" si="43"/>
        <v>525096</v>
      </c>
      <c r="V318" s="100">
        <f t="shared" si="36"/>
        <v>1</v>
      </c>
      <c r="W318" s="102">
        <f>+DATA_REI!C315</f>
        <v>100</v>
      </c>
      <c r="X318" s="102">
        <f>+DATA_REI!D315</f>
        <v>100</v>
      </c>
      <c r="Y318" s="102">
        <f>+DATA_REI!E315</f>
        <v>0</v>
      </c>
      <c r="Z318" s="102">
        <f>+DATA_REI!F315</f>
        <v>100</v>
      </c>
      <c r="AA318" s="98">
        <v>4</v>
      </c>
      <c r="AB318" s="100">
        <f t="shared" si="44"/>
        <v>0.75</v>
      </c>
    </row>
    <row r="319" spans="1:28" x14ac:dyDescent="0.2">
      <c r="A319" s="98">
        <v>14106</v>
      </c>
      <c r="B319" s="98" t="s">
        <v>651</v>
      </c>
      <c r="C319" s="99">
        <f>+DATA_PREV!C325</f>
        <v>8622645</v>
      </c>
      <c r="D319" s="99">
        <f>+DATA_PREV!D325</f>
        <v>0</v>
      </c>
      <c r="E319" s="99">
        <f>+DATA_PREV!E325</f>
        <v>8622645</v>
      </c>
      <c r="F319" s="100">
        <f t="shared" si="37"/>
        <v>0</v>
      </c>
      <c r="G319" s="101">
        <f>+DATA_PTES!O317</f>
        <v>581</v>
      </c>
      <c r="H319" s="101">
        <f>+DATA_PTES!P317</f>
        <v>251</v>
      </c>
      <c r="I319" s="101">
        <f>+DATA_PTES!Q317</f>
        <v>832</v>
      </c>
      <c r="J319" s="100">
        <f t="shared" si="38"/>
        <v>0.69831730769230771</v>
      </c>
      <c r="K319" s="99">
        <f>+DATA_IG!F319</f>
        <v>1757409</v>
      </c>
      <c r="L319" s="99">
        <f>+DATA_IG!U319</f>
        <v>4037131</v>
      </c>
      <c r="M319" s="98">
        <f t="shared" si="39"/>
        <v>0.4353113634410179</v>
      </c>
      <c r="N319" s="100">
        <f t="shared" si="40"/>
        <v>5.5545640603494394E-2</v>
      </c>
      <c r="O319" s="98">
        <f>+DATA_CGR!U321</f>
        <v>1400</v>
      </c>
      <c r="P319" s="100">
        <f t="shared" si="41"/>
        <v>1</v>
      </c>
      <c r="Q319" s="98">
        <f>+DATA_TM!C317</f>
        <v>76.92</v>
      </c>
      <c r="R319" s="100">
        <f t="shared" si="42"/>
        <v>0.76919999999999999</v>
      </c>
      <c r="S319" s="99">
        <f>+DATA_IRPi!F317</f>
        <v>6425400</v>
      </c>
      <c r="T319" s="99">
        <f>+DATA_IRPi!AB317</f>
        <v>8618438</v>
      </c>
      <c r="U319" s="99">
        <f t="shared" si="43"/>
        <v>2193038</v>
      </c>
      <c r="V319" s="100">
        <f t="shared" si="36"/>
        <v>1</v>
      </c>
      <c r="W319" s="102">
        <f>+DATA_REI!C316</f>
        <v>100</v>
      </c>
      <c r="X319" s="102">
        <f>+DATA_REI!D316</f>
        <v>100</v>
      </c>
      <c r="Y319" s="102">
        <f>+DATA_REI!E316</f>
        <v>100</v>
      </c>
      <c r="Z319" s="102">
        <f>+DATA_REI!F316</f>
        <v>100</v>
      </c>
      <c r="AA319" s="98">
        <v>4</v>
      </c>
      <c r="AB319" s="100">
        <f t="shared" si="44"/>
        <v>1</v>
      </c>
    </row>
    <row r="320" spans="1:28" x14ac:dyDescent="0.2">
      <c r="A320" s="98">
        <v>14107</v>
      </c>
      <c r="B320" s="98" t="s">
        <v>652</v>
      </c>
      <c r="C320" s="99">
        <f>+DATA_PREV!C326</f>
        <v>0</v>
      </c>
      <c r="D320" s="99">
        <f>+DATA_PREV!D326</f>
        <v>0</v>
      </c>
      <c r="E320" s="99">
        <f>+DATA_PREV!E326</f>
        <v>0</v>
      </c>
      <c r="F320" s="100">
        <f t="shared" si="37"/>
        <v>1</v>
      </c>
      <c r="G320" s="101">
        <f>+DATA_PTES!O318</f>
        <v>616</v>
      </c>
      <c r="H320" s="101">
        <f>+DATA_PTES!P318</f>
        <v>95</v>
      </c>
      <c r="I320" s="101">
        <f>+DATA_PTES!Q318</f>
        <v>711</v>
      </c>
      <c r="J320" s="100">
        <f t="shared" si="38"/>
        <v>0.86638537271448668</v>
      </c>
      <c r="K320" s="99">
        <f>+DATA_IG!F320</f>
        <v>2149197</v>
      </c>
      <c r="L320" s="99">
        <f>+DATA_IG!U320</f>
        <v>3354235</v>
      </c>
      <c r="M320" s="98">
        <f t="shared" si="39"/>
        <v>0.64074133148094869</v>
      </c>
      <c r="N320" s="100">
        <f t="shared" si="40"/>
        <v>8.1758462349599409E-2</v>
      </c>
      <c r="O320" s="98">
        <f>+DATA_CGR!U322</f>
        <v>1400</v>
      </c>
      <c r="P320" s="100">
        <f t="shared" si="41"/>
        <v>1</v>
      </c>
      <c r="Q320" s="98">
        <f>+DATA_TM!C318</f>
        <v>64.040000000000006</v>
      </c>
      <c r="R320" s="100">
        <f t="shared" si="42"/>
        <v>0.64040000000000008</v>
      </c>
      <c r="S320" s="99">
        <f>+DATA_IRPi!F318</f>
        <v>6101981</v>
      </c>
      <c r="T320" s="99">
        <f>+DATA_IRPi!AB318</f>
        <v>7089962</v>
      </c>
      <c r="U320" s="99">
        <f t="shared" si="43"/>
        <v>987981</v>
      </c>
      <c r="V320" s="100">
        <f t="shared" si="36"/>
        <v>1</v>
      </c>
      <c r="W320" s="102">
        <f>+DATA_REI!C317</f>
        <v>100</v>
      </c>
      <c r="X320" s="102">
        <f>+DATA_REI!D317</f>
        <v>100</v>
      </c>
      <c r="Y320" s="102">
        <f>+DATA_REI!E317</f>
        <v>100</v>
      </c>
      <c r="Z320" s="102">
        <f>+DATA_REI!F317</f>
        <v>100</v>
      </c>
      <c r="AA320" s="98">
        <v>4</v>
      </c>
      <c r="AB320" s="100">
        <f t="shared" si="44"/>
        <v>1</v>
      </c>
    </row>
    <row r="321" spans="1:28" x14ac:dyDescent="0.2">
      <c r="A321" s="98">
        <v>14108</v>
      </c>
      <c r="B321" s="98" t="s">
        <v>653</v>
      </c>
      <c r="C321" s="99">
        <f>+DATA_PREV!C327</f>
        <v>0</v>
      </c>
      <c r="D321" s="99">
        <f>+DATA_PREV!D327</f>
        <v>0</v>
      </c>
      <c r="E321" s="99">
        <f>+DATA_PREV!E327</f>
        <v>0</v>
      </c>
      <c r="F321" s="100">
        <f t="shared" si="37"/>
        <v>1</v>
      </c>
      <c r="G321" s="101">
        <f>+DATA_PTES!O319</f>
        <v>2740</v>
      </c>
      <c r="H321" s="101">
        <f>+DATA_PTES!P319</f>
        <v>316</v>
      </c>
      <c r="I321" s="101">
        <f>+DATA_PTES!Q319</f>
        <v>3056</v>
      </c>
      <c r="J321" s="100">
        <f t="shared" si="38"/>
        <v>0.8965968586387435</v>
      </c>
      <c r="K321" s="99">
        <f>+DATA_IG!F321</f>
        <v>4606067</v>
      </c>
      <c r="L321" s="99">
        <f>+DATA_IG!U321</f>
        <v>6289700</v>
      </c>
      <c r="M321" s="98">
        <f t="shared" si="39"/>
        <v>0.7323190295244606</v>
      </c>
      <c r="N321" s="100">
        <f t="shared" si="40"/>
        <v>9.3443757818596429E-2</v>
      </c>
      <c r="O321" s="98">
        <f>+DATA_CGR!U323</f>
        <v>1400</v>
      </c>
      <c r="P321" s="100">
        <f t="shared" si="41"/>
        <v>1</v>
      </c>
      <c r="Q321" s="98">
        <f>+DATA_TM!C319</f>
        <v>75.680000000000007</v>
      </c>
      <c r="R321" s="100">
        <f t="shared" si="42"/>
        <v>0.75680000000000003</v>
      </c>
      <c r="S321" s="99">
        <f>+DATA_IRPi!F319</f>
        <v>17949000</v>
      </c>
      <c r="T321" s="99">
        <f>+DATA_IRPi!AB319</f>
        <v>17096087</v>
      </c>
      <c r="U321" s="99">
        <f t="shared" si="43"/>
        <v>-852913</v>
      </c>
      <c r="V321" s="100">
        <f t="shared" si="36"/>
        <v>0.99311066658934966</v>
      </c>
      <c r="W321" s="102">
        <f>+DATA_REI!C318</f>
        <v>100</v>
      </c>
      <c r="X321" s="102">
        <f>+DATA_REI!D318</f>
        <v>100</v>
      </c>
      <c r="Y321" s="102">
        <f>+DATA_REI!E318</f>
        <v>100</v>
      </c>
      <c r="Z321" s="102">
        <f>+DATA_REI!F318</f>
        <v>100</v>
      </c>
      <c r="AA321" s="98">
        <v>4</v>
      </c>
      <c r="AB321" s="100">
        <f t="shared" si="44"/>
        <v>1</v>
      </c>
    </row>
    <row r="322" spans="1:28" x14ac:dyDescent="0.2">
      <c r="A322" s="98">
        <v>14201</v>
      </c>
      <c r="B322" s="98" t="s">
        <v>646</v>
      </c>
      <c r="C322" s="99">
        <f>+DATA_PREV!C328</f>
        <v>0</v>
      </c>
      <c r="D322" s="99">
        <f>+DATA_PREV!D328</f>
        <v>0</v>
      </c>
      <c r="E322" s="99">
        <f>+DATA_PREV!E328</f>
        <v>0</v>
      </c>
      <c r="F322" s="100">
        <f t="shared" si="37"/>
        <v>1</v>
      </c>
      <c r="G322" s="101">
        <f>+DATA_PTES!O320</f>
        <v>2866</v>
      </c>
      <c r="H322" s="101">
        <f>+DATA_PTES!P320</f>
        <v>288</v>
      </c>
      <c r="I322" s="101">
        <f>+DATA_PTES!Q320</f>
        <v>3154</v>
      </c>
      <c r="J322" s="100">
        <f t="shared" si="38"/>
        <v>0.90868738110336078</v>
      </c>
      <c r="K322" s="99">
        <f>+DATA_IG!F322</f>
        <v>3698640</v>
      </c>
      <c r="L322" s="99">
        <f>+DATA_IG!U322</f>
        <v>5347688</v>
      </c>
      <c r="M322" s="98">
        <f t="shared" si="39"/>
        <v>0.69163346851947982</v>
      </c>
      <c r="N322" s="100">
        <f t="shared" si="40"/>
        <v>8.8252288587308117E-2</v>
      </c>
      <c r="O322" s="98">
        <f>+DATA_CGR!U324</f>
        <v>1400</v>
      </c>
      <c r="P322" s="100">
        <f t="shared" si="41"/>
        <v>1</v>
      </c>
      <c r="Q322" s="98">
        <f>+DATA_TM!C320</f>
        <v>84.51</v>
      </c>
      <c r="R322" s="100">
        <f t="shared" si="42"/>
        <v>0.84510000000000007</v>
      </c>
      <c r="S322" s="99">
        <f>+DATA_IRPi!F320</f>
        <v>12616993</v>
      </c>
      <c r="T322" s="99">
        <f>+DATA_IRPi!AB320</f>
        <v>12716981</v>
      </c>
      <c r="U322" s="99">
        <f t="shared" si="43"/>
        <v>99988</v>
      </c>
      <c r="V322" s="100">
        <f t="shared" si="36"/>
        <v>1</v>
      </c>
      <c r="W322" s="102">
        <f>+DATA_REI!C319</f>
        <v>85.19</v>
      </c>
      <c r="X322" s="102">
        <f>+DATA_REI!D319</f>
        <v>53.569999999999993</v>
      </c>
      <c r="Y322" s="102">
        <f>+DATA_REI!E319</f>
        <v>75</v>
      </c>
      <c r="Z322" s="102">
        <f>+DATA_REI!F319</f>
        <v>100</v>
      </c>
      <c r="AA322" s="98">
        <v>4</v>
      </c>
      <c r="AB322" s="100">
        <f t="shared" si="44"/>
        <v>0.78439999999999999</v>
      </c>
    </row>
    <row r="323" spans="1:28" x14ac:dyDescent="0.2">
      <c r="A323" s="98">
        <v>14202</v>
      </c>
      <c r="B323" s="98" t="s">
        <v>642</v>
      </c>
      <c r="C323" s="99">
        <f>+DATA_PREV!C329</f>
        <v>0</v>
      </c>
      <c r="D323" s="99">
        <f>+DATA_PREV!D329</f>
        <v>0</v>
      </c>
      <c r="E323" s="99">
        <f>+DATA_PREV!E329</f>
        <v>0</v>
      </c>
      <c r="F323" s="100">
        <f t="shared" si="37"/>
        <v>1</v>
      </c>
      <c r="G323" s="101">
        <f>+DATA_PTES!O321</f>
        <v>580</v>
      </c>
      <c r="H323" s="101">
        <f>+DATA_PTES!P321</f>
        <v>205</v>
      </c>
      <c r="I323" s="101">
        <f>+DATA_PTES!Q321</f>
        <v>785</v>
      </c>
      <c r="J323" s="100">
        <f t="shared" si="38"/>
        <v>0.73885350318471332</v>
      </c>
      <c r="K323" s="99">
        <f>+DATA_IG!F323</f>
        <v>2420987</v>
      </c>
      <c r="L323" s="99">
        <f>+DATA_IG!U323</f>
        <v>3323033</v>
      </c>
      <c r="M323" s="98">
        <f t="shared" si="39"/>
        <v>0.72854738427213939</v>
      </c>
      <c r="N323" s="100">
        <f t="shared" si="40"/>
        <v>9.2962496658737695E-2</v>
      </c>
      <c r="O323" s="98">
        <f>+DATA_CGR!U325</f>
        <v>1400</v>
      </c>
      <c r="P323" s="100">
        <f t="shared" si="41"/>
        <v>1</v>
      </c>
      <c r="Q323" s="98">
        <f>+DATA_TM!C321</f>
        <v>74.290000000000006</v>
      </c>
      <c r="R323" s="100">
        <f t="shared" si="42"/>
        <v>0.74290000000000012</v>
      </c>
      <c r="S323" s="99">
        <f>+DATA_IRPi!F321</f>
        <v>6631535</v>
      </c>
      <c r="T323" s="99">
        <f>+DATA_IRPi!AB321</f>
        <v>6949915</v>
      </c>
      <c r="U323" s="99">
        <f t="shared" si="43"/>
        <v>318380</v>
      </c>
      <c r="V323" s="100">
        <f t="shared" si="36"/>
        <v>1</v>
      </c>
      <c r="W323" s="102">
        <f>+DATA_REI!C320</f>
        <v>100</v>
      </c>
      <c r="X323" s="102">
        <f>+DATA_REI!D320</f>
        <v>100</v>
      </c>
      <c r="Y323" s="102">
        <f>+DATA_REI!E320</f>
        <v>100</v>
      </c>
      <c r="Z323" s="102">
        <f>+DATA_REI!F320</f>
        <v>100</v>
      </c>
      <c r="AA323" s="98">
        <v>4</v>
      </c>
      <c r="AB323" s="100">
        <f t="shared" si="44"/>
        <v>1</v>
      </c>
    </row>
    <row r="324" spans="1:28" x14ac:dyDescent="0.2">
      <c r="A324" s="98">
        <v>14203</v>
      </c>
      <c r="B324" s="98" t="s">
        <v>643</v>
      </c>
      <c r="C324" s="99">
        <f>+DATA_PREV!C330</f>
        <v>0</v>
      </c>
      <c r="D324" s="99">
        <f>+DATA_PREV!D330</f>
        <v>0</v>
      </c>
      <c r="E324" s="99">
        <f>+DATA_PREV!E330</f>
        <v>0</v>
      </c>
      <c r="F324" s="100">
        <f t="shared" si="37"/>
        <v>1</v>
      </c>
      <c r="G324" s="101">
        <f>+DATA_PTES!O322</f>
        <v>801</v>
      </c>
      <c r="H324" s="101">
        <f>+DATA_PTES!P322</f>
        <v>197</v>
      </c>
      <c r="I324" s="101">
        <f>+DATA_PTES!Q322</f>
        <v>998</v>
      </c>
      <c r="J324" s="100">
        <f t="shared" si="38"/>
        <v>0.80260521042084165</v>
      </c>
      <c r="K324" s="99">
        <f>+DATA_IG!F324</f>
        <v>6976558</v>
      </c>
      <c r="L324" s="99">
        <f>+DATA_IG!U324</f>
        <v>2974756</v>
      </c>
      <c r="M324" s="98">
        <f t="shared" si="39"/>
        <v>2.3452538628378261</v>
      </c>
      <c r="N324" s="100">
        <f t="shared" si="40"/>
        <v>0.29925391140586993</v>
      </c>
      <c r="O324" s="98">
        <f>+DATA_CGR!U326</f>
        <v>1400</v>
      </c>
      <c r="P324" s="100">
        <f t="shared" si="41"/>
        <v>1</v>
      </c>
      <c r="Q324" s="98">
        <f>+DATA_TM!C322</f>
        <v>81.67</v>
      </c>
      <c r="R324" s="100">
        <f t="shared" si="42"/>
        <v>0.81669999999999998</v>
      </c>
      <c r="S324" s="99">
        <f>+DATA_IRPi!F322</f>
        <v>8214930</v>
      </c>
      <c r="T324" s="99">
        <f>+DATA_IRPi!AB322</f>
        <v>10834651</v>
      </c>
      <c r="U324" s="99">
        <f t="shared" si="43"/>
        <v>2619721</v>
      </c>
      <c r="V324" s="100">
        <f t="shared" si="36"/>
        <v>1</v>
      </c>
      <c r="W324" s="102">
        <f>+DATA_REI!C321</f>
        <v>100</v>
      </c>
      <c r="X324" s="102">
        <f>+DATA_REI!D321</f>
        <v>100</v>
      </c>
      <c r="Y324" s="102">
        <f>+DATA_REI!E321</f>
        <v>100</v>
      </c>
      <c r="Z324" s="102">
        <f>+DATA_REI!F321</f>
        <v>100</v>
      </c>
      <c r="AA324" s="98">
        <v>4</v>
      </c>
      <c r="AB324" s="100">
        <f t="shared" si="44"/>
        <v>1</v>
      </c>
    </row>
    <row r="325" spans="1:28" x14ac:dyDescent="0.2">
      <c r="A325" s="98">
        <v>14204</v>
      </c>
      <c r="B325" s="98" t="s">
        <v>644</v>
      </c>
      <c r="C325" s="99">
        <f>+DATA_PREV!C331</f>
        <v>0</v>
      </c>
      <c r="D325" s="99">
        <f>+DATA_PREV!D331</f>
        <v>0</v>
      </c>
      <c r="E325" s="99">
        <f>+DATA_PREV!E331</f>
        <v>0</v>
      </c>
      <c r="F325" s="100">
        <f t="shared" si="37"/>
        <v>1</v>
      </c>
      <c r="G325" s="101">
        <f>+DATA_PTES!O323</f>
        <v>2115</v>
      </c>
      <c r="H325" s="101">
        <f>+DATA_PTES!P323</f>
        <v>317</v>
      </c>
      <c r="I325" s="101">
        <f>+DATA_PTES!Q323</f>
        <v>2432</v>
      </c>
      <c r="J325" s="100">
        <f t="shared" si="38"/>
        <v>0.86965460526315785</v>
      </c>
      <c r="K325" s="99">
        <f>+DATA_IG!F325</f>
        <v>3000453</v>
      </c>
      <c r="L325" s="99">
        <f>+DATA_IG!U325</f>
        <v>4225630</v>
      </c>
      <c r="M325" s="98">
        <f t="shared" si="39"/>
        <v>0.71006051168701467</v>
      </c>
      <c r="N325" s="100">
        <f t="shared" si="40"/>
        <v>9.0603575512322315E-2</v>
      </c>
      <c r="O325" s="98">
        <f>+DATA_CGR!U327</f>
        <v>1400</v>
      </c>
      <c r="P325" s="100">
        <f t="shared" si="41"/>
        <v>1</v>
      </c>
      <c r="Q325" s="98">
        <f>+DATA_TM!C323</f>
        <v>77.650000000000006</v>
      </c>
      <c r="R325" s="100">
        <f t="shared" si="42"/>
        <v>0.77650000000000008</v>
      </c>
      <c r="S325" s="99">
        <f>+DATA_IRPi!F323</f>
        <v>9989041</v>
      </c>
      <c r="T325" s="99">
        <f>+DATA_IRPi!AB323</f>
        <v>11144835</v>
      </c>
      <c r="U325" s="99">
        <f t="shared" si="43"/>
        <v>1155794</v>
      </c>
      <c r="V325" s="100">
        <f t="shared" si="36"/>
        <v>1</v>
      </c>
      <c r="W325" s="102">
        <f>+DATA_REI!C322</f>
        <v>96.3</v>
      </c>
      <c r="X325" s="102">
        <f>+DATA_REI!D322</f>
        <v>100</v>
      </c>
      <c r="Y325" s="102">
        <f>+DATA_REI!E322</f>
        <v>100</v>
      </c>
      <c r="Z325" s="102">
        <f>+DATA_REI!F322</f>
        <v>100</v>
      </c>
      <c r="AA325" s="98">
        <v>4</v>
      </c>
      <c r="AB325" s="100">
        <f t="shared" si="44"/>
        <v>0.99075000000000002</v>
      </c>
    </row>
    <row r="326" spans="1:28" x14ac:dyDescent="0.2">
      <c r="A326" s="98">
        <v>15101</v>
      </c>
      <c r="B326" s="98" t="s">
        <v>654</v>
      </c>
      <c r="C326" s="99">
        <f>+DATA_PREV!C332</f>
        <v>0</v>
      </c>
      <c r="D326" s="99">
        <f>+DATA_PREV!D332</f>
        <v>0</v>
      </c>
      <c r="E326" s="99">
        <f>+DATA_PREV!E332</f>
        <v>0</v>
      </c>
      <c r="F326" s="100">
        <f t="shared" si="37"/>
        <v>1</v>
      </c>
      <c r="G326" s="101">
        <f>+DATA_PTES!O324</f>
        <v>0</v>
      </c>
      <c r="H326" s="101">
        <f>+DATA_PTES!P324</f>
        <v>0</v>
      </c>
      <c r="I326" s="101">
        <f>+DATA_PTES!Q324</f>
        <v>0</v>
      </c>
      <c r="J326" s="100">
        <f t="shared" si="38"/>
        <v>0</v>
      </c>
      <c r="K326" s="99">
        <f>+DATA_IG!F326</f>
        <v>16947849</v>
      </c>
      <c r="L326" s="99">
        <f>+DATA_IG!U326</f>
        <v>27000845</v>
      </c>
      <c r="M326" s="98">
        <f t="shared" si="39"/>
        <v>0.627678467099826</v>
      </c>
      <c r="N326" s="100">
        <f t="shared" si="40"/>
        <v>8.0091643536438925E-2</v>
      </c>
      <c r="O326" s="98">
        <f>+DATA_CGR!U328</f>
        <v>1400</v>
      </c>
      <c r="P326" s="100">
        <f t="shared" si="41"/>
        <v>1</v>
      </c>
      <c r="Q326" s="98">
        <f>+DATA_TM!C324</f>
        <v>75.19</v>
      </c>
      <c r="R326" s="100">
        <f t="shared" si="42"/>
        <v>0.75190000000000001</v>
      </c>
      <c r="S326" s="99">
        <f>+DATA_IRPi!F324</f>
        <v>54748494</v>
      </c>
      <c r="T326" s="99">
        <f>+DATA_IRPi!AB324</f>
        <v>58191892</v>
      </c>
      <c r="U326" s="99">
        <f t="shared" si="43"/>
        <v>3443398</v>
      </c>
      <c r="V326" s="100">
        <f t="shared" ref="V326:V350" si="45">IF(U326&gt;0,1,IF(U326&lt;0,1-(U326/$U$2),0))</f>
        <v>1</v>
      </c>
      <c r="W326" s="102">
        <f>+DATA_REI!C323</f>
        <v>7.41</v>
      </c>
      <c r="X326" s="102">
        <f>+DATA_REI!D323</f>
        <v>38.1</v>
      </c>
      <c r="Y326" s="102">
        <f>+DATA_REI!E323</f>
        <v>100</v>
      </c>
      <c r="Z326" s="102">
        <f>+DATA_REI!F323</f>
        <v>100</v>
      </c>
      <c r="AA326" s="98">
        <v>4</v>
      </c>
      <c r="AB326" s="100">
        <f t="shared" si="44"/>
        <v>0.61377499999999996</v>
      </c>
    </row>
    <row r="327" spans="1:28" x14ac:dyDescent="0.2">
      <c r="A327" s="98">
        <v>15102</v>
      </c>
      <c r="B327" s="98" t="s">
        <v>655</v>
      </c>
      <c r="C327" s="99">
        <f>+DATA_PREV!C333</f>
        <v>0</v>
      </c>
      <c r="D327" s="99">
        <f>+DATA_PREV!D333</f>
        <v>0</v>
      </c>
      <c r="E327" s="99">
        <f>+DATA_PREV!E333</f>
        <v>0</v>
      </c>
      <c r="F327" s="100">
        <f t="shared" ref="F327:F350" si="46">IF(E327&gt;0,0,1)</f>
        <v>1</v>
      </c>
      <c r="G327" s="101">
        <f>+DATA_PTES!O325</f>
        <v>0</v>
      </c>
      <c r="H327" s="101">
        <f>+DATA_PTES!P325</f>
        <v>0</v>
      </c>
      <c r="I327" s="101">
        <f>+DATA_PTES!Q325</f>
        <v>0</v>
      </c>
      <c r="J327" s="100">
        <f t="shared" ref="J327:J350" si="47">IFERROR(G327/I327,0)</f>
        <v>0</v>
      </c>
      <c r="K327" s="99">
        <f>+DATA_IG!F327</f>
        <v>943118</v>
      </c>
      <c r="L327" s="99">
        <f>+DATA_IG!U327</f>
        <v>1731753</v>
      </c>
      <c r="M327" s="98">
        <f t="shared" ref="M327:M350" si="48">IFERROR(K327/L327,0)</f>
        <v>0.54460306983732665</v>
      </c>
      <c r="N327" s="100">
        <f t="shared" ref="N327:N350" si="49">M327/$M$2</f>
        <v>6.9491239901534621E-2</v>
      </c>
      <c r="O327" s="98">
        <f>+DATA_CGR!U329</f>
        <v>1400</v>
      </c>
      <c r="P327" s="100">
        <f t="shared" ref="P327:P350" si="50">O327/1400</f>
        <v>1</v>
      </c>
      <c r="Q327" s="98">
        <f>+DATA_TM!C325</f>
        <v>46.24</v>
      </c>
      <c r="R327" s="100">
        <f t="shared" ref="R327:R350" si="51">+Q327/100</f>
        <v>0.46240000000000003</v>
      </c>
      <c r="S327" s="99">
        <f>+DATA_IRPi!F325</f>
        <v>2900321</v>
      </c>
      <c r="T327" s="99">
        <f>+DATA_IRPi!AB325</f>
        <v>3430647</v>
      </c>
      <c r="U327" s="99">
        <f t="shared" ref="U327:U350" si="52">T327-S327</f>
        <v>530326</v>
      </c>
      <c r="V327" s="100">
        <f t="shared" si="45"/>
        <v>1</v>
      </c>
      <c r="W327" s="102">
        <f>+DATA_REI!C324</f>
        <v>7.41</v>
      </c>
      <c r="X327" s="102">
        <f>+DATA_REI!D324</f>
        <v>14.680000000000001</v>
      </c>
      <c r="Y327" s="102">
        <f>+DATA_REI!E324</f>
        <v>0</v>
      </c>
      <c r="Z327" s="102">
        <f>+DATA_REI!F324</f>
        <v>100</v>
      </c>
      <c r="AA327" s="98">
        <v>4</v>
      </c>
      <c r="AB327" s="100">
        <f t="shared" ref="AB327:AB350" si="53">((SUM(W327:Z327)/100)/AA327)</f>
        <v>0.30522500000000002</v>
      </c>
    </row>
    <row r="328" spans="1:28" x14ac:dyDescent="0.2">
      <c r="A328" s="98">
        <v>15201</v>
      </c>
      <c r="B328" s="98" t="s">
        <v>656</v>
      </c>
      <c r="C328" s="99">
        <f>+DATA_PREV!C334</f>
        <v>0</v>
      </c>
      <c r="D328" s="99">
        <f>+DATA_PREV!D334</f>
        <v>0</v>
      </c>
      <c r="E328" s="99">
        <f>+DATA_PREV!E334</f>
        <v>0</v>
      </c>
      <c r="F328" s="100">
        <f t="shared" si="46"/>
        <v>1</v>
      </c>
      <c r="G328" s="101">
        <f>+DATA_PTES!O326</f>
        <v>104</v>
      </c>
      <c r="H328" s="101">
        <f>+DATA_PTES!P326</f>
        <v>5</v>
      </c>
      <c r="I328" s="101">
        <f>+DATA_PTES!Q326</f>
        <v>109</v>
      </c>
      <c r="J328" s="100">
        <f t="shared" si="47"/>
        <v>0.95412844036697253</v>
      </c>
      <c r="K328" s="99">
        <f>+DATA_IG!F328</f>
        <v>446559</v>
      </c>
      <c r="L328" s="99">
        <f>+DATA_IG!U328</f>
        <v>1680878</v>
      </c>
      <c r="M328" s="98">
        <f t="shared" si="48"/>
        <v>0.2656700843249778</v>
      </c>
      <c r="N328" s="100">
        <f t="shared" si="49"/>
        <v>3.3899448216482699E-2</v>
      </c>
      <c r="O328" s="98">
        <f>+DATA_CGR!U330</f>
        <v>1400</v>
      </c>
      <c r="P328" s="100">
        <f t="shared" si="50"/>
        <v>1</v>
      </c>
      <c r="Q328" s="98">
        <f>+DATA_TM!C326</f>
        <v>50.64</v>
      </c>
      <c r="R328" s="100">
        <f t="shared" si="51"/>
        <v>0.50639999999999996</v>
      </c>
      <c r="S328" s="99">
        <f>+DATA_IRPi!F326</f>
        <v>2935600</v>
      </c>
      <c r="T328" s="99">
        <f>+DATA_IRPi!AB326</f>
        <v>3770211</v>
      </c>
      <c r="U328" s="99">
        <f t="shared" si="52"/>
        <v>834611</v>
      </c>
      <c r="V328" s="100">
        <f t="shared" si="45"/>
        <v>1</v>
      </c>
      <c r="W328" s="102">
        <f>+DATA_REI!C325</f>
        <v>81.47999999999999</v>
      </c>
      <c r="X328" s="102">
        <f>+DATA_REI!D325</f>
        <v>98.41</v>
      </c>
      <c r="Y328" s="102">
        <f>+DATA_REI!E325</f>
        <v>0</v>
      </c>
      <c r="Z328" s="102">
        <f>+DATA_REI!F325</f>
        <v>100</v>
      </c>
      <c r="AA328" s="98">
        <v>4</v>
      </c>
      <c r="AB328" s="100">
        <f t="shared" si="53"/>
        <v>0.69972499999999993</v>
      </c>
    </row>
    <row r="329" spans="1:28" x14ac:dyDescent="0.2">
      <c r="A329" s="98">
        <v>15202</v>
      </c>
      <c r="B329" s="98" t="s">
        <v>657</v>
      </c>
      <c r="C329" s="99">
        <f>+DATA_PREV!C335</f>
        <v>0</v>
      </c>
      <c r="D329" s="99">
        <f>+DATA_PREV!D335</f>
        <v>0</v>
      </c>
      <c r="E329" s="99">
        <f>+DATA_PREV!E335</f>
        <v>0</v>
      </c>
      <c r="F329" s="100">
        <f t="shared" si="46"/>
        <v>1</v>
      </c>
      <c r="G329" s="101">
        <f>+DATA_PTES!O327</f>
        <v>4</v>
      </c>
      <c r="H329" s="101">
        <f>+DATA_PTES!P327</f>
        <v>0</v>
      </c>
      <c r="I329" s="101">
        <f>+DATA_PTES!Q327</f>
        <v>4</v>
      </c>
      <c r="J329" s="100">
        <f t="shared" si="47"/>
        <v>1</v>
      </c>
      <c r="K329" s="99">
        <f>+DATA_IG!F329</f>
        <v>80165</v>
      </c>
      <c r="L329" s="99">
        <f>+DATA_IG!U329</f>
        <v>1418000</v>
      </c>
      <c r="M329" s="98">
        <f t="shared" si="48"/>
        <v>5.6533850493653032E-2</v>
      </c>
      <c r="N329" s="100">
        <f t="shared" si="49"/>
        <v>7.2137077163105462E-3</v>
      </c>
      <c r="O329" s="98">
        <f>+DATA_CGR!U331</f>
        <v>1400</v>
      </c>
      <c r="P329" s="100">
        <f t="shared" si="50"/>
        <v>1</v>
      </c>
      <c r="Q329" s="98">
        <f>+DATA_TM!C327</f>
        <v>71.790000000000006</v>
      </c>
      <c r="R329" s="100">
        <f t="shared" si="51"/>
        <v>0.71790000000000009</v>
      </c>
      <c r="S329" s="99">
        <f>+DATA_IRPi!F327</f>
        <v>1631166</v>
      </c>
      <c r="T329" s="99">
        <f>+DATA_IRPi!AB327</f>
        <v>2158503</v>
      </c>
      <c r="U329" s="99">
        <f t="shared" si="52"/>
        <v>527337</v>
      </c>
      <c r="V329" s="100">
        <f t="shared" si="45"/>
        <v>1</v>
      </c>
      <c r="W329" s="102">
        <f>+DATA_REI!C326</f>
        <v>100</v>
      </c>
      <c r="X329" s="102">
        <f>+DATA_REI!D326</f>
        <v>100</v>
      </c>
      <c r="Y329" s="102">
        <f>+DATA_REI!E326</f>
        <v>100</v>
      </c>
      <c r="Z329" s="102">
        <f>+DATA_REI!F326</f>
        <v>100</v>
      </c>
      <c r="AA329" s="98">
        <v>4</v>
      </c>
      <c r="AB329" s="100">
        <f t="shared" si="53"/>
        <v>1</v>
      </c>
    </row>
    <row r="330" spans="1:28" x14ac:dyDescent="0.2">
      <c r="A330" s="98">
        <v>16101</v>
      </c>
      <c r="B330" s="98" t="s">
        <v>658</v>
      </c>
      <c r="C330" s="99">
        <f>+DATA_PREV!C336</f>
        <v>0</v>
      </c>
      <c r="D330" s="99">
        <f>+DATA_PREV!D336</f>
        <v>0</v>
      </c>
      <c r="E330" s="99">
        <f>+DATA_PREV!E336</f>
        <v>0</v>
      </c>
      <c r="F330" s="100">
        <f t="shared" si="46"/>
        <v>1</v>
      </c>
      <c r="G330" s="101">
        <f>+DATA_PTES!O328</f>
        <v>8359</v>
      </c>
      <c r="H330" s="101">
        <f>+DATA_PTES!P328</f>
        <v>2687</v>
      </c>
      <c r="I330" s="101">
        <f>+DATA_PTES!Q328</f>
        <v>11046</v>
      </c>
      <c r="J330" s="100">
        <f t="shared" si="47"/>
        <v>0.75674452290421867</v>
      </c>
      <c r="K330" s="99">
        <f>+DATA_IG!F330</f>
        <v>18347804</v>
      </c>
      <c r="L330" s="99">
        <f>+DATA_IG!U330</f>
        <v>17731485</v>
      </c>
      <c r="M330" s="98">
        <f t="shared" si="48"/>
        <v>1.0347584536771737</v>
      </c>
      <c r="N330" s="100">
        <f t="shared" si="49"/>
        <v>0.13203496624817052</v>
      </c>
      <c r="O330" s="98">
        <f>+DATA_CGR!U332</f>
        <v>1400</v>
      </c>
      <c r="P330" s="100">
        <f t="shared" si="50"/>
        <v>1</v>
      </c>
      <c r="Q330" s="98">
        <f>+DATA_TM!C328</f>
        <v>84.52</v>
      </c>
      <c r="R330" s="100">
        <f t="shared" si="51"/>
        <v>0.84519999999999995</v>
      </c>
      <c r="S330" s="99">
        <f>+DATA_IRPi!F328</f>
        <v>51856885</v>
      </c>
      <c r="T330" s="99">
        <f>+DATA_IRPi!AB328</f>
        <v>56739133</v>
      </c>
      <c r="U330" s="99">
        <f t="shared" si="52"/>
        <v>4882248</v>
      </c>
      <c r="V330" s="100">
        <f t="shared" si="45"/>
        <v>1</v>
      </c>
      <c r="W330" s="102">
        <f>+DATA_REI!C327</f>
        <v>100</v>
      </c>
      <c r="X330" s="102">
        <f>+DATA_REI!D327</f>
        <v>100</v>
      </c>
      <c r="Y330" s="102">
        <f>+DATA_REI!E327</f>
        <v>100</v>
      </c>
      <c r="Z330" s="102">
        <f>+DATA_REI!F327</f>
        <v>100</v>
      </c>
      <c r="AA330" s="98">
        <v>4</v>
      </c>
      <c r="AB330" s="100">
        <f t="shared" si="53"/>
        <v>1</v>
      </c>
    </row>
    <row r="331" spans="1:28" x14ac:dyDescent="0.2">
      <c r="A331" s="98">
        <v>16102</v>
      </c>
      <c r="B331" s="98" t="s">
        <v>659</v>
      </c>
      <c r="C331" s="99">
        <f>+DATA_PREV!C337</f>
        <v>0</v>
      </c>
      <c r="D331" s="99">
        <f>+DATA_PREV!D337</f>
        <v>0</v>
      </c>
      <c r="E331" s="99">
        <f>+DATA_PREV!E337</f>
        <v>0</v>
      </c>
      <c r="F331" s="100">
        <f t="shared" si="46"/>
        <v>1</v>
      </c>
      <c r="G331" s="101">
        <f>+DATA_PTES!O329</f>
        <v>813</v>
      </c>
      <c r="H331" s="101">
        <f>+DATA_PTES!P329</f>
        <v>6</v>
      </c>
      <c r="I331" s="101">
        <f>+DATA_PTES!Q329</f>
        <v>819</v>
      </c>
      <c r="J331" s="100">
        <f t="shared" si="47"/>
        <v>0.9926739926739927</v>
      </c>
      <c r="K331" s="99">
        <f>+DATA_IG!F331</f>
        <v>1800948</v>
      </c>
      <c r="L331" s="99">
        <f>+DATA_IG!U331</f>
        <v>2955275</v>
      </c>
      <c r="M331" s="98">
        <f t="shared" si="48"/>
        <v>0.6094011555608192</v>
      </c>
      <c r="N331" s="100">
        <f t="shared" si="49"/>
        <v>7.7759462336484259E-2</v>
      </c>
      <c r="O331" s="98">
        <f>+DATA_CGR!U333</f>
        <v>1400</v>
      </c>
      <c r="P331" s="100">
        <f t="shared" si="50"/>
        <v>1</v>
      </c>
      <c r="Q331" s="98">
        <f>+DATA_TM!C329</f>
        <v>81.31</v>
      </c>
      <c r="R331" s="100">
        <f t="shared" si="51"/>
        <v>0.81310000000000004</v>
      </c>
      <c r="S331" s="99">
        <f>+DATA_IRPi!F329</f>
        <v>6736783</v>
      </c>
      <c r="T331" s="99">
        <f>+DATA_IRPi!AB329</f>
        <v>7756400</v>
      </c>
      <c r="U331" s="99">
        <f t="shared" si="52"/>
        <v>1019617</v>
      </c>
      <c r="V331" s="100">
        <f t="shared" si="45"/>
        <v>1</v>
      </c>
      <c r="W331" s="102">
        <f>+DATA_REI!C328</f>
        <v>100</v>
      </c>
      <c r="X331" s="102">
        <f>+DATA_REI!D328</f>
        <v>100</v>
      </c>
      <c r="Y331" s="102">
        <f>+DATA_REI!E328</f>
        <v>100</v>
      </c>
      <c r="Z331" s="102">
        <f>+DATA_REI!F328</f>
        <v>100</v>
      </c>
      <c r="AA331" s="98">
        <v>4</v>
      </c>
      <c r="AB331" s="100">
        <f t="shared" si="53"/>
        <v>1</v>
      </c>
    </row>
    <row r="332" spans="1:28" x14ac:dyDescent="0.2">
      <c r="A332" s="98">
        <v>16103</v>
      </c>
      <c r="B332" s="98" t="s">
        <v>663</v>
      </c>
      <c r="C332" s="99">
        <f>+DATA_PREV!C338</f>
        <v>0</v>
      </c>
      <c r="D332" s="99">
        <f>+DATA_PREV!D338</f>
        <v>0</v>
      </c>
      <c r="E332" s="99">
        <f>+DATA_PREV!E338</f>
        <v>0</v>
      </c>
      <c r="F332" s="100">
        <f t="shared" si="46"/>
        <v>1</v>
      </c>
      <c r="G332" s="101">
        <f>+DATA_PTES!O330</f>
        <v>767</v>
      </c>
      <c r="H332" s="101">
        <f>+DATA_PTES!P330</f>
        <v>313</v>
      </c>
      <c r="I332" s="101">
        <f>+DATA_PTES!Q330</f>
        <v>1080</v>
      </c>
      <c r="J332" s="100">
        <f t="shared" si="47"/>
        <v>0.71018518518518514</v>
      </c>
      <c r="K332" s="99">
        <f>+DATA_IG!F332</f>
        <v>3700983</v>
      </c>
      <c r="L332" s="99">
        <f>+DATA_IG!U332</f>
        <v>4282341</v>
      </c>
      <c r="M332" s="98">
        <f t="shared" si="48"/>
        <v>0.86424294562249948</v>
      </c>
      <c r="N332" s="100">
        <f t="shared" si="49"/>
        <v>0.11027722242807265</v>
      </c>
      <c r="O332" s="98">
        <f>+DATA_CGR!U334</f>
        <v>1400</v>
      </c>
      <c r="P332" s="100">
        <f t="shared" si="50"/>
        <v>1</v>
      </c>
      <c r="Q332" s="98">
        <f>+DATA_TM!C330</f>
        <v>79.400000000000006</v>
      </c>
      <c r="R332" s="100">
        <f t="shared" si="51"/>
        <v>0.79400000000000004</v>
      </c>
      <c r="S332" s="99">
        <f>+DATA_IRPi!F330</f>
        <v>10290157</v>
      </c>
      <c r="T332" s="99">
        <f>+DATA_IRPi!AB330</f>
        <v>11038415</v>
      </c>
      <c r="U332" s="99">
        <f t="shared" si="52"/>
        <v>748258</v>
      </c>
      <c r="V332" s="100">
        <f t="shared" si="45"/>
        <v>1</v>
      </c>
      <c r="W332" s="102">
        <f>+DATA_REI!C329</f>
        <v>100</v>
      </c>
      <c r="X332" s="102">
        <f>+DATA_REI!D329</f>
        <v>93.65</v>
      </c>
      <c r="Y332" s="102">
        <f>+DATA_REI!E329</f>
        <v>100</v>
      </c>
      <c r="Z332" s="102">
        <f>+DATA_REI!F329</f>
        <v>100</v>
      </c>
      <c r="AA332" s="98">
        <v>4</v>
      </c>
      <c r="AB332" s="100">
        <f t="shared" si="53"/>
        <v>0.98412499999999992</v>
      </c>
    </row>
    <row r="333" spans="1:28" x14ac:dyDescent="0.2">
      <c r="A333" s="98">
        <v>16104</v>
      </c>
      <c r="B333" s="98" t="s">
        <v>664</v>
      </c>
      <c r="C333" s="99">
        <f>+DATA_PREV!C339</f>
        <v>0</v>
      </c>
      <c r="D333" s="99">
        <f>+DATA_PREV!D339</f>
        <v>0</v>
      </c>
      <c r="E333" s="99">
        <f>+DATA_PREV!E339</f>
        <v>0</v>
      </c>
      <c r="F333" s="100">
        <f t="shared" si="46"/>
        <v>1</v>
      </c>
      <c r="G333" s="101">
        <f>+DATA_PTES!O331</f>
        <v>364</v>
      </c>
      <c r="H333" s="101">
        <f>+DATA_PTES!P331</f>
        <v>58</v>
      </c>
      <c r="I333" s="101">
        <f>+DATA_PTES!Q331</f>
        <v>422</v>
      </c>
      <c r="J333" s="100">
        <f t="shared" si="47"/>
        <v>0.86255924170616116</v>
      </c>
      <c r="K333" s="99">
        <f>+DATA_IG!F333</f>
        <v>1042284</v>
      </c>
      <c r="L333" s="99">
        <f>+DATA_IG!U333</f>
        <v>3481659</v>
      </c>
      <c r="M333" s="98">
        <f t="shared" si="48"/>
        <v>0.29936418241993257</v>
      </c>
      <c r="N333" s="100">
        <f t="shared" si="49"/>
        <v>3.8198808215833664E-2</v>
      </c>
      <c r="O333" s="98">
        <f>+DATA_CGR!U335</f>
        <v>1400</v>
      </c>
      <c r="P333" s="100">
        <f t="shared" si="50"/>
        <v>1</v>
      </c>
      <c r="Q333" s="98">
        <f>+DATA_TM!C331</f>
        <v>99.95</v>
      </c>
      <c r="R333" s="100">
        <f t="shared" si="51"/>
        <v>0.99950000000000006</v>
      </c>
      <c r="S333" s="99">
        <f>+DATA_IRPi!F331</f>
        <v>5494305</v>
      </c>
      <c r="T333" s="99">
        <f>+DATA_IRPi!AB331</f>
        <v>5427373</v>
      </c>
      <c r="U333" s="99">
        <f t="shared" si="52"/>
        <v>-66932</v>
      </c>
      <c r="V333" s="100">
        <f t="shared" si="45"/>
        <v>0.99945936236891497</v>
      </c>
      <c r="W333" s="102">
        <f>+DATA_REI!C330</f>
        <v>100</v>
      </c>
      <c r="X333" s="102">
        <f>+DATA_REI!D330</f>
        <v>100</v>
      </c>
      <c r="Y333" s="102">
        <f>+DATA_REI!E330</f>
        <v>100</v>
      </c>
      <c r="Z333" s="102">
        <f>+DATA_REI!F330</f>
        <v>100</v>
      </c>
      <c r="AA333" s="98">
        <v>4</v>
      </c>
      <c r="AB333" s="100">
        <f t="shared" si="53"/>
        <v>1</v>
      </c>
    </row>
    <row r="334" spans="1:28" x14ac:dyDescent="0.2">
      <c r="A334" s="98">
        <v>16105</v>
      </c>
      <c r="B334" s="98" t="s">
        <v>667</v>
      </c>
      <c r="C334" s="99">
        <f>+DATA_PREV!C340</f>
        <v>0</v>
      </c>
      <c r="D334" s="99">
        <f>+DATA_PREV!D340</f>
        <v>0</v>
      </c>
      <c r="E334" s="99">
        <f>+DATA_PREV!E340</f>
        <v>0</v>
      </c>
      <c r="F334" s="100">
        <f t="shared" si="46"/>
        <v>1</v>
      </c>
      <c r="G334" s="101">
        <f>+DATA_PTES!O332</f>
        <v>207</v>
      </c>
      <c r="H334" s="101">
        <f>+DATA_PTES!P332</f>
        <v>67</v>
      </c>
      <c r="I334" s="101">
        <f>+DATA_PTES!Q332</f>
        <v>274</v>
      </c>
      <c r="J334" s="100">
        <f t="shared" si="47"/>
        <v>0.75547445255474455</v>
      </c>
      <c r="K334" s="99">
        <f>+DATA_IG!F334</f>
        <v>1566193</v>
      </c>
      <c r="L334" s="99">
        <f>+DATA_IG!U334</f>
        <v>1941319</v>
      </c>
      <c r="M334" s="98">
        <f t="shared" si="48"/>
        <v>0.80676746068008398</v>
      </c>
      <c r="N334" s="100">
        <f t="shared" si="49"/>
        <v>0.10294336234942224</v>
      </c>
      <c r="O334" s="98">
        <f>+DATA_CGR!U336</f>
        <v>1400</v>
      </c>
      <c r="P334" s="100">
        <f t="shared" si="50"/>
        <v>1</v>
      </c>
      <c r="Q334" s="98">
        <f>+DATA_TM!C332</f>
        <v>91.14</v>
      </c>
      <c r="R334" s="100">
        <f t="shared" si="51"/>
        <v>0.91139999999999999</v>
      </c>
      <c r="S334" s="99">
        <f>+DATA_IRPi!F332</f>
        <v>4242785</v>
      </c>
      <c r="T334" s="99">
        <f>+DATA_IRPi!AB332</f>
        <v>4695930</v>
      </c>
      <c r="U334" s="99">
        <f t="shared" si="52"/>
        <v>453145</v>
      </c>
      <c r="V334" s="100">
        <f t="shared" si="45"/>
        <v>1</v>
      </c>
      <c r="W334" s="102">
        <f>+DATA_REI!C331</f>
        <v>100</v>
      </c>
      <c r="X334" s="102">
        <f>+DATA_REI!D331</f>
        <v>100</v>
      </c>
      <c r="Y334" s="102">
        <f>+DATA_REI!E331</f>
        <v>100</v>
      </c>
      <c r="Z334" s="102">
        <f>+DATA_REI!F331</f>
        <v>100</v>
      </c>
      <c r="AA334" s="98">
        <v>4</v>
      </c>
      <c r="AB334" s="100">
        <f t="shared" si="53"/>
        <v>1</v>
      </c>
    </row>
    <row r="335" spans="1:28" x14ac:dyDescent="0.2">
      <c r="A335" s="98">
        <v>16106</v>
      </c>
      <c r="B335" s="98" t="s">
        <v>668</v>
      </c>
      <c r="C335" s="99">
        <f>+DATA_PREV!C341</f>
        <v>0</v>
      </c>
      <c r="D335" s="99">
        <f>+DATA_PREV!D341</f>
        <v>0</v>
      </c>
      <c r="E335" s="99">
        <f>+DATA_PREV!E341</f>
        <v>0</v>
      </c>
      <c r="F335" s="100">
        <f t="shared" si="46"/>
        <v>1</v>
      </c>
      <c r="G335" s="101">
        <f>+DATA_PTES!O333</f>
        <v>574</v>
      </c>
      <c r="H335" s="101">
        <f>+DATA_PTES!P333</f>
        <v>53</v>
      </c>
      <c r="I335" s="101">
        <f>+DATA_PTES!Q333</f>
        <v>627</v>
      </c>
      <c r="J335" s="100">
        <f t="shared" si="47"/>
        <v>0.91547049441786288</v>
      </c>
      <c r="K335" s="99">
        <f>+DATA_IG!F335</f>
        <v>1595034</v>
      </c>
      <c r="L335" s="99">
        <f>+DATA_IG!U335</f>
        <v>2793449</v>
      </c>
      <c r="M335" s="98">
        <f t="shared" si="48"/>
        <v>0.57099091481534114</v>
      </c>
      <c r="N335" s="100">
        <f t="shared" si="49"/>
        <v>7.2858323503173977E-2</v>
      </c>
      <c r="O335" s="98">
        <f>+DATA_CGR!U337</f>
        <v>1400</v>
      </c>
      <c r="P335" s="100">
        <f t="shared" si="50"/>
        <v>1</v>
      </c>
      <c r="Q335" s="98">
        <f>+DATA_TM!C333</f>
        <v>88.58</v>
      </c>
      <c r="R335" s="100">
        <f t="shared" si="51"/>
        <v>0.88580000000000003</v>
      </c>
      <c r="S335" s="99">
        <f>+DATA_IRPi!F333</f>
        <v>4463549</v>
      </c>
      <c r="T335" s="99">
        <f>+DATA_IRPi!AB333</f>
        <v>5580282</v>
      </c>
      <c r="U335" s="99">
        <f t="shared" si="52"/>
        <v>1116733</v>
      </c>
      <c r="V335" s="100">
        <f t="shared" si="45"/>
        <v>1</v>
      </c>
      <c r="W335" s="102">
        <f>+DATA_REI!C332</f>
        <v>100</v>
      </c>
      <c r="X335" s="102">
        <f>+DATA_REI!D332</f>
        <v>100</v>
      </c>
      <c r="Y335" s="102">
        <f>+DATA_REI!E332</f>
        <v>100</v>
      </c>
      <c r="Z335" s="102">
        <f>+DATA_REI!F332</f>
        <v>100</v>
      </c>
      <c r="AA335" s="98">
        <v>4</v>
      </c>
      <c r="AB335" s="100">
        <f t="shared" si="53"/>
        <v>1</v>
      </c>
    </row>
    <row r="336" spans="1:28" x14ac:dyDescent="0.2">
      <c r="A336" s="98">
        <v>16107</v>
      </c>
      <c r="B336" s="98" t="s">
        <v>670</v>
      </c>
      <c r="C336" s="99">
        <f>+DATA_PREV!C342</f>
        <v>0</v>
      </c>
      <c r="D336" s="99">
        <f>+DATA_PREV!D342</f>
        <v>0</v>
      </c>
      <c r="E336" s="99">
        <f>+DATA_PREV!E342</f>
        <v>0</v>
      </c>
      <c r="F336" s="100">
        <f t="shared" si="46"/>
        <v>1</v>
      </c>
      <c r="G336" s="101">
        <f>+DATA_PTES!O334</f>
        <v>758</v>
      </c>
      <c r="H336" s="101">
        <f>+DATA_PTES!P334</f>
        <v>178</v>
      </c>
      <c r="I336" s="101">
        <f>+DATA_PTES!Q334</f>
        <v>936</v>
      </c>
      <c r="J336" s="100">
        <f t="shared" si="47"/>
        <v>0.80982905982905984</v>
      </c>
      <c r="K336" s="99">
        <f>+DATA_IG!F336</f>
        <v>1655682</v>
      </c>
      <c r="L336" s="99">
        <f>+DATA_IG!U336</f>
        <v>4594358</v>
      </c>
      <c r="M336" s="98">
        <f t="shared" si="48"/>
        <v>0.36037287473026697</v>
      </c>
      <c r="N336" s="100">
        <f t="shared" si="49"/>
        <v>4.5983504829245563E-2</v>
      </c>
      <c r="O336" s="98">
        <f>+DATA_CGR!U338</f>
        <v>1400</v>
      </c>
      <c r="P336" s="100">
        <f t="shared" si="50"/>
        <v>1</v>
      </c>
      <c r="Q336" s="98">
        <f>+DATA_TM!C334</f>
        <v>62.5</v>
      </c>
      <c r="R336" s="100">
        <f t="shared" si="51"/>
        <v>0.625</v>
      </c>
      <c r="S336" s="99">
        <f>+DATA_IRPi!F334</f>
        <v>11075706</v>
      </c>
      <c r="T336" s="99">
        <f>+DATA_IRPi!AB334</f>
        <v>14254155</v>
      </c>
      <c r="U336" s="99">
        <f t="shared" si="52"/>
        <v>3178449</v>
      </c>
      <c r="V336" s="100">
        <f t="shared" si="45"/>
        <v>1</v>
      </c>
      <c r="W336" s="102">
        <f>+DATA_REI!C333</f>
        <v>85.19</v>
      </c>
      <c r="X336" s="102">
        <f>+DATA_REI!D333</f>
        <v>67.86</v>
      </c>
      <c r="Y336" s="102">
        <f>+DATA_REI!E333</f>
        <v>100</v>
      </c>
      <c r="Z336" s="102">
        <f>+DATA_REI!F333</f>
        <v>100</v>
      </c>
      <c r="AA336" s="98">
        <v>4</v>
      </c>
      <c r="AB336" s="100">
        <f t="shared" si="53"/>
        <v>0.88262499999999999</v>
      </c>
    </row>
    <row r="337" spans="1:28" x14ac:dyDescent="0.2">
      <c r="A337" s="98">
        <v>16108</v>
      </c>
      <c r="B337" s="98" t="s">
        <v>674</v>
      </c>
      <c r="C337" s="99">
        <f>+DATA_PREV!C343</f>
        <v>196568315</v>
      </c>
      <c r="D337" s="99">
        <f>+DATA_PREV!D343</f>
        <v>0</v>
      </c>
      <c r="E337" s="99">
        <f>+DATA_PREV!E343</f>
        <v>196568315</v>
      </c>
      <c r="F337" s="100">
        <f t="shared" si="46"/>
        <v>0</v>
      </c>
      <c r="G337" s="101">
        <f>+DATA_PTES!O335</f>
        <v>0</v>
      </c>
      <c r="H337" s="101">
        <f>+DATA_PTES!P335</f>
        <v>0</v>
      </c>
      <c r="I337" s="101">
        <f>+DATA_PTES!Q335</f>
        <v>0</v>
      </c>
      <c r="J337" s="100">
        <f t="shared" si="47"/>
        <v>0</v>
      </c>
      <c r="K337" s="99">
        <f>+DATA_IG!F337</f>
        <v>1044192</v>
      </c>
      <c r="L337" s="99">
        <f>+DATA_IG!U337</f>
        <v>4243290</v>
      </c>
      <c r="M337" s="98">
        <f t="shared" si="48"/>
        <v>0.2460807533776857</v>
      </c>
      <c r="N337" s="100">
        <f t="shared" si="49"/>
        <v>3.1399853609394922E-2</v>
      </c>
      <c r="O337" s="98">
        <f>+DATA_CGR!U339</f>
        <v>1200</v>
      </c>
      <c r="P337" s="100">
        <f t="shared" si="50"/>
        <v>0.8571428571428571</v>
      </c>
      <c r="Q337" s="98">
        <f>+DATA_TM!C335</f>
        <v>78.02</v>
      </c>
      <c r="R337" s="100">
        <f t="shared" si="51"/>
        <v>0.7802</v>
      </c>
      <c r="S337" s="99">
        <f>+DATA_IRPi!F335</f>
        <v>7628505</v>
      </c>
      <c r="T337" s="99">
        <f>+DATA_IRPi!AB335</f>
        <v>6621783</v>
      </c>
      <c r="U337" s="99">
        <f t="shared" si="52"/>
        <v>-1006722</v>
      </c>
      <c r="V337" s="100">
        <f t="shared" si="45"/>
        <v>0.99186828725809462</v>
      </c>
      <c r="W337" s="102">
        <f>+DATA_REI!C334</f>
        <v>3.6999999999999997</v>
      </c>
      <c r="X337" s="102">
        <f>+DATA_REI!D334</f>
        <v>0</v>
      </c>
      <c r="Y337" s="102">
        <f>+DATA_REI!E334</f>
        <v>0</v>
      </c>
      <c r="Z337" s="102">
        <f>+DATA_REI!F334</f>
        <v>100</v>
      </c>
      <c r="AA337" s="98">
        <v>4</v>
      </c>
      <c r="AB337" s="100">
        <f t="shared" si="53"/>
        <v>0.25924999999999998</v>
      </c>
    </row>
    <row r="338" spans="1:28" x14ac:dyDescent="0.2">
      <c r="A338" s="98">
        <v>16109</v>
      </c>
      <c r="B338" s="98" t="s">
        <v>677</v>
      </c>
      <c r="C338" s="99">
        <f>+DATA_PREV!C344</f>
        <v>0</v>
      </c>
      <c r="D338" s="99">
        <f>+DATA_PREV!D344</f>
        <v>0</v>
      </c>
      <c r="E338" s="99">
        <f>+DATA_PREV!E344</f>
        <v>0</v>
      </c>
      <c r="F338" s="100">
        <f t="shared" si="46"/>
        <v>1</v>
      </c>
      <c r="G338" s="101">
        <f>+DATA_PTES!O336</f>
        <v>508</v>
      </c>
      <c r="H338" s="101">
        <f>+DATA_PTES!P336</f>
        <v>91</v>
      </c>
      <c r="I338" s="101">
        <f>+DATA_PTES!Q336</f>
        <v>599</v>
      </c>
      <c r="J338" s="100">
        <f t="shared" si="47"/>
        <v>0.8480801335559266</v>
      </c>
      <c r="K338" s="99">
        <f>+DATA_IG!F338</f>
        <v>1412818</v>
      </c>
      <c r="L338" s="99">
        <f>+DATA_IG!U338</f>
        <v>3325836</v>
      </c>
      <c r="M338" s="98">
        <f t="shared" si="48"/>
        <v>0.42480086209903317</v>
      </c>
      <c r="N338" s="100">
        <f t="shared" si="49"/>
        <v>5.4204502790115135E-2</v>
      </c>
      <c r="O338" s="98">
        <f>+DATA_CGR!U340</f>
        <v>1400</v>
      </c>
      <c r="P338" s="100">
        <f t="shared" si="50"/>
        <v>1</v>
      </c>
      <c r="Q338" s="98">
        <f>+DATA_TM!C336</f>
        <v>58.1</v>
      </c>
      <c r="R338" s="100">
        <f t="shared" si="51"/>
        <v>0.58099999999999996</v>
      </c>
      <c r="S338" s="99">
        <f>+DATA_IRPi!F336</f>
        <v>7691000</v>
      </c>
      <c r="T338" s="99">
        <f>+DATA_IRPi!AB336</f>
        <v>9371876</v>
      </c>
      <c r="U338" s="99">
        <f t="shared" si="52"/>
        <v>1680876</v>
      </c>
      <c r="V338" s="100">
        <f t="shared" si="45"/>
        <v>1</v>
      </c>
      <c r="W338" s="102">
        <f>+DATA_REI!C335</f>
        <v>96.3</v>
      </c>
      <c r="X338" s="102">
        <f>+DATA_REI!D335</f>
        <v>100</v>
      </c>
      <c r="Y338" s="102">
        <f>+DATA_REI!E335</f>
        <v>100</v>
      </c>
      <c r="Z338" s="102">
        <f>+DATA_REI!F335</f>
        <v>100</v>
      </c>
      <c r="AA338" s="98">
        <v>4</v>
      </c>
      <c r="AB338" s="100">
        <f t="shared" si="53"/>
        <v>0.99075000000000002</v>
      </c>
    </row>
    <row r="339" spans="1:28" x14ac:dyDescent="0.2">
      <c r="A339" s="98">
        <v>16201</v>
      </c>
      <c r="B339" s="98" t="s">
        <v>671</v>
      </c>
      <c r="C339" s="99">
        <f>+DATA_PREV!C345</f>
        <v>0</v>
      </c>
      <c r="D339" s="99">
        <f>+DATA_PREV!D345</f>
        <v>0</v>
      </c>
      <c r="E339" s="99">
        <f>+DATA_PREV!E345</f>
        <v>0</v>
      </c>
      <c r="F339" s="100">
        <f t="shared" si="46"/>
        <v>1</v>
      </c>
      <c r="G339" s="101">
        <f>+DATA_PTES!O337</f>
        <v>491</v>
      </c>
      <c r="H339" s="101">
        <f>+DATA_PTES!P337</f>
        <v>56</v>
      </c>
      <c r="I339" s="101">
        <f>+DATA_PTES!Q337</f>
        <v>547</v>
      </c>
      <c r="J339" s="100">
        <f t="shared" si="47"/>
        <v>0.89762340036563071</v>
      </c>
      <c r="K339" s="99">
        <f>+DATA_IG!F339</f>
        <v>856063</v>
      </c>
      <c r="L339" s="99">
        <f>+DATA_IG!U339</f>
        <v>2758011</v>
      </c>
      <c r="M339" s="98">
        <f t="shared" si="48"/>
        <v>0.31039143788766616</v>
      </c>
      <c r="N339" s="100">
        <f t="shared" si="49"/>
        <v>3.9605883749566292E-2</v>
      </c>
      <c r="O339" s="98">
        <f>+DATA_CGR!U341</f>
        <v>1400</v>
      </c>
      <c r="P339" s="100">
        <f t="shared" si="50"/>
        <v>1</v>
      </c>
      <c r="Q339" s="98">
        <f>+DATA_TM!C337</f>
        <v>56.29</v>
      </c>
      <c r="R339" s="100">
        <f t="shared" si="51"/>
        <v>0.56289999999999996</v>
      </c>
      <c r="S339" s="99">
        <f>+DATA_IRPi!F337</f>
        <v>5215000</v>
      </c>
      <c r="T339" s="99">
        <f>+DATA_IRPi!AB337</f>
        <v>5712994</v>
      </c>
      <c r="U339" s="99">
        <f t="shared" si="52"/>
        <v>497994</v>
      </c>
      <c r="V339" s="100">
        <f t="shared" si="45"/>
        <v>1</v>
      </c>
      <c r="W339" s="102">
        <f>+DATA_REI!C336</f>
        <v>81.47999999999999</v>
      </c>
      <c r="X339" s="102">
        <f>+DATA_REI!D336</f>
        <v>88.490000000000009</v>
      </c>
      <c r="Y339" s="102">
        <f>+DATA_REI!E336</f>
        <v>100</v>
      </c>
      <c r="Z339" s="102">
        <f>+DATA_REI!F336</f>
        <v>100</v>
      </c>
      <c r="AA339" s="98">
        <v>4</v>
      </c>
      <c r="AB339" s="100">
        <f t="shared" si="53"/>
        <v>0.92492500000000011</v>
      </c>
    </row>
    <row r="340" spans="1:28" x14ac:dyDescent="0.2">
      <c r="A340" s="98">
        <v>16202</v>
      </c>
      <c r="B340" s="98" t="s">
        <v>660</v>
      </c>
      <c r="C340" s="99">
        <f>+DATA_PREV!C346</f>
        <v>337375526</v>
      </c>
      <c r="D340" s="99">
        <f>+DATA_PREV!D346</f>
        <v>0</v>
      </c>
      <c r="E340" s="99">
        <f>+DATA_PREV!E346</f>
        <v>337375526</v>
      </c>
      <c r="F340" s="100">
        <f t="shared" si="46"/>
        <v>0</v>
      </c>
      <c r="G340" s="101">
        <f>+DATA_PTES!O338</f>
        <v>224</v>
      </c>
      <c r="H340" s="101">
        <f>+DATA_PTES!P338</f>
        <v>12</v>
      </c>
      <c r="I340" s="101">
        <f>+DATA_PTES!Q338</f>
        <v>236</v>
      </c>
      <c r="J340" s="100">
        <f t="shared" si="47"/>
        <v>0.94915254237288138</v>
      </c>
      <c r="K340" s="99">
        <f>+DATA_IG!F340</f>
        <v>754152</v>
      </c>
      <c r="L340" s="99">
        <f>+DATA_IG!U340</f>
        <v>2315208</v>
      </c>
      <c r="M340" s="98">
        <f t="shared" si="48"/>
        <v>0.32573833538930413</v>
      </c>
      <c r="N340" s="100">
        <f t="shared" si="49"/>
        <v>4.1564144719981211E-2</v>
      </c>
      <c r="O340" s="98">
        <f>+DATA_CGR!U342</f>
        <v>1300</v>
      </c>
      <c r="P340" s="100">
        <f t="shared" si="50"/>
        <v>0.9285714285714286</v>
      </c>
      <c r="Q340" s="98">
        <f>+DATA_TM!C338</f>
        <v>77.42</v>
      </c>
      <c r="R340" s="100">
        <f t="shared" si="51"/>
        <v>0.7742</v>
      </c>
      <c r="S340" s="99">
        <f>+DATA_IRPi!F338</f>
        <v>4514500</v>
      </c>
      <c r="T340" s="99">
        <f>+DATA_IRPi!AB338</f>
        <v>4946481</v>
      </c>
      <c r="U340" s="99">
        <f t="shared" si="52"/>
        <v>431981</v>
      </c>
      <c r="V340" s="100">
        <f t="shared" si="45"/>
        <v>1</v>
      </c>
      <c r="W340" s="102">
        <f>+DATA_REI!C337</f>
        <v>74.070000000000007</v>
      </c>
      <c r="X340" s="102">
        <f>+DATA_REI!D337</f>
        <v>80.16</v>
      </c>
      <c r="Y340" s="102">
        <f>+DATA_REI!E337</f>
        <v>100</v>
      </c>
      <c r="Z340" s="102">
        <f>+DATA_REI!F337</f>
        <v>100</v>
      </c>
      <c r="AA340" s="98">
        <v>4</v>
      </c>
      <c r="AB340" s="100">
        <f t="shared" si="53"/>
        <v>0.885575</v>
      </c>
    </row>
    <row r="341" spans="1:28" x14ac:dyDescent="0.2">
      <c r="A341" s="98">
        <v>16203</v>
      </c>
      <c r="B341" s="98" t="s">
        <v>661</v>
      </c>
      <c r="C341" s="99">
        <f>+DATA_PREV!C347</f>
        <v>0</v>
      </c>
      <c r="D341" s="99">
        <f>+DATA_PREV!D347</f>
        <v>0</v>
      </c>
      <c r="E341" s="99">
        <f>+DATA_PREV!E347</f>
        <v>0</v>
      </c>
      <c r="F341" s="100">
        <f t="shared" si="46"/>
        <v>1</v>
      </c>
      <c r="G341" s="101">
        <f>+DATA_PTES!O339</f>
        <v>968</v>
      </c>
      <c r="H341" s="101">
        <f>+DATA_PTES!P339</f>
        <v>97</v>
      </c>
      <c r="I341" s="101">
        <f>+DATA_PTES!Q339</f>
        <v>1065</v>
      </c>
      <c r="J341" s="100">
        <f t="shared" si="47"/>
        <v>0.9089201877934272</v>
      </c>
      <c r="K341" s="99">
        <f>+DATA_IG!F341</f>
        <v>1385991</v>
      </c>
      <c r="L341" s="99">
        <f>+DATA_IG!U341</f>
        <v>2902335</v>
      </c>
      <c r="M341" s="98">
        <f t="shared" si="48"/>
        <v>0.47754342624128504</v>
      </c>
      <c r="N341" s="100">
        <f t="shared" si="49"/>
        <v>6.0934443146356765E-2</v>
      </c>
      <c r="O341" s="98">
        <f>+DATA_CGR!U343</f>
        <v>1400</v>
      </c>
      <c r="P341" s="100">
        <f t="shared" si="50"/>
        <v>1</v>
      </c>
      <c r="Q341" s="98">
        <f>+DATA_TM!C339</f>
        <v>94.69</v>
      </c>
      <c r="R341" s="100">
        <f t="shared" si="51"/>
        <v>0.94689999999999996</v>
      </c>
      <c r="S341" s="99">
        <f>+DATA_IRPi!F339</f>
        <v>6189136</v>
      </c>
      <c r="T341" s="99">
        <f>+DATA_IRPi!AB339</f>
        <v>7181856</v>
      </c>
      <c r="U341" s="99">
        <f t="shared" si="52"/>
        <v>992720</v>
      </c>
      <c r="V341" s="100">
        <f t="shared" si="45"/>
        <v>1</v>
      </c>
      <c r="W341" s="102">
        <f>+DATA_REI!C338</f>
        <v>100</v>
      </c>
      <c r="X341" s="102">
        <f>+DATA_REI!D338</f>
        <v>100</v>
      </c>
      <c r="Y341" s="102">
        <f>+DATA_REI!E338</f>
        <v>100</v>
      </c>
      <c r="Z341" s="102">
        <f>+DATA_REI!F338</f>
        <v>100</v>
      </c>
      <c r="AA341" s="98">
        <v>4</v>
      </c>
      <c r="AB341" s="100">
        <f t="shared" si="53"/>
        <v>1</v>
      </c>
    </row>
    <row r="342" spans="1:28" x14ac:dyDescent="0.2">
      <c r="A342" s="98">
        <v>16204</v>
      </c>
      <c r="B342" s="98" t="s">
        <v>665</v>
      </c>
      <c r="C342" s="99">
        <f>+DATA_PREV!C348</f>
        <v>0</v>
      </c>
      <c r="D342" s="99">
        <f>+DATA_PREV!D348</f>
        <v>0</v>
      </c>
      <c r="E342" s="99">
        <f>+DATA_PREV!E348</f>
        <v>0</v>
      </c>
      <c r="F342" s="100">
        <f t="shared" si="46"/>
        <v>1</v>
      </c>
      <c r="G342" s="101">
        <f>+DATA_PTES!O340</f>
        <v>106</v>
      </c>
      <c r="H342" s="101">
        <f>+DATA_PTES!P340</f>
        <v>4</v>
      </c>
      <c r="I342" s="101">
        <f>+DATA_PTES!Q340</f>
        <v>110</v>
      </c>
      <c r="J342" s="100">
        <f t="shared" si="47"/>
        <v>0.96363636363636362</v>
      </c>
      <c r="K342" s="99">
        <f>+DATA_IG!F342</f>
        <v>501702</v>
      </c>
      <c r="L342" s="99">
        <f>+DATA_IG!U342</f>
        <v>1794411</v>
      </c>
      <c r="M342" s="98">
        <f t="shared" si="48"/>
        <v>0.27959146483163555</v>
      </c>
      <c r="N342" s="100">
        <f t="shared" si="49"/>
        <v>3.5675813511003844E-2</v>
      </c>
      <c r="O342" s="98">
        <f>+DATA_CGR!U344</f>
        <v>1400</v>
      </c>
      <c r="P342" s="100">
        <f t="shared" si="50"/>
        <v>1</v>
      </c>
      <c r="Q342" s="98">
        <f>+DATA_TM!C340</f>
        <v>67.709999999999994</v>
      </c>
      <c r="R342" s="100">
        <f t="shared" si="51"/>
        <v>0.67709999999999992</v>
      </c>
      <c r="S342" s="99">
        <f>+DATA_IRPi!F340</f>
        <v>3235600</v>
      </c>
      <c r="T342" s="99">
        <f>+DATA_IRPi!AB340</f>
        <v>3960645</v>
      </c>
      <c r="U342" s="99">
        <f t="shared" si="52"/>
        <v>725045</v>
      </c>
      <c r="V342" s="100">
        <f t="shared" si="45"/>
        <v>1</v>
      </c>
      <c r="W342" s="102">
        <f>+DATA_REI!C339</f>
        <v>100</v>
      </c>
      <c r="X342" s="102">
        <f>+DATA_REI!D339</f>
        <v>100</v>
      </c>
      <c r="Y342" s="102">
        <f>+DATA_REI!E339</f>
        <v>91.67</v>
      </c>
      <c r="Z342" s="102">
        <f>+DATA_REI!F339</f>
        <v>100</v>
      </c>
      <c r="AA342" s="98">
        <v>4</v>
      </c>
      <c r="AB342" s="100">
        <f t="shared" si="53"/>
        <v>0.97917500000000002</v>
      </c>
    </row>
    <row r="343" spans="1:28" x14ac:dyDescent="0.2">
      <c r="A343" s="98">
        <v>16205</v>
      </c>
      <c r="B343" s="98" t="s">
        <v>669</v>
      </c>
      <c r="C343" s="99">
        <f>+DATA_PREV!C349</f>
        <v>0</v>
      </c>
      <c r="D343" s="99">
        <f>+DATA_PREV!D349</f>
        <v>0</v>
      </c>
      <c r="E343" s="99">
        <f>+DATA_PREV!E349</f>
        <v>0</v>
      </c>
      <c r="F343" s="100">
        <f t="shared" si="46"/>
        <v>1</v>
      </c>
      <c r="G343" s="101">
        <f>+DATA_PTES!O341</f>
        <v>321</v>
      </c>
      <c r="H343" s="101">
        <f>+DATA_PTES!P341</f>
        <v>8</v>
      </c>
      <c r="I343" s="101">
        <f>+DATA_PTES!Q341</f>
        <v>329</v>
      </c>
      <c r="J343" s="100">
        <f t="shared" si="47"/>
        <v>0.9756838905775076</v>
      </c>
      <c r="K343" s="99">
        <f>+DATA_IG!F343</f>
        <v>468247</v>
      </c>
      <c r="L343" s="99">
        <f>+DATA_IG!U343</f>
        <v>1853385</v>
      </c>
      <c r="M343" s="98">
        <f t="shared" si="48"/>
        <v>0.25264421585369473</v>
      </c>
      <c r="N343" s="100">
        <f t="shared" si="49"/>
        <v>3.2237350073822307E-2</v>
      </c>
      <c r="O343" s="98">
        <f>+DATA_CGR!U345</f>
        <v>1400</v>
      </c>
      <c r="P343" s="100">
        <f t="shared" si="50"/>
        <v>1</v>
      </c>
      <c r="Q343" s="98">
        <f>+DATA_TM!C341</f>
        <v>97.63</v>
      </c>
      <c r="R343" s="100">
        <f t="shared" si="51"/>
        <v>0.97629999999999995</v>
      </c>
      <c r="S343" s="99">
        <f>+DATA_IRPi!F341</f>
        <v>3069770</v>
      </c>
      <c r="T343" s="99">
        <f>+DATA_IRPi!AB341</f>
        <v>3834324</v>
      </c>
      <c r="U343" s="99">
        <f t="shared" si="52"/>
        <v>764554</v>
      </c>
      <c r="V343" s="100">
        <f t="shared" si="45"/>
        <v>1</v>
      </c>
      <c r="W343" s="102">
        <f>+DATA_REI!C340</f>
        <v>100</v>
      </c>
      <c r="X343" s="102">
        <f>+DATA_REI!D340</f>
        <v>100</v>
      </c>
      <c r="Y343" s="102">
        <f>+DATA_REI!E340</f>
        <v>100</v>
      </c>
      <c r="Z343" s="102">
        <f>+DATA_REI!F340</f>
        <v>100</v>
      </c>
      <c r="AA343" s="98">
        <v>4</v>
      </c>
      <c r="AB343" s="100">
        <f t="shared" si="53"/>
        <v>1</v>
      </c>
    </row>
    <row r="344" spans="1:28" x14ac:dyDescent="0.2">
      <c r="A344" s="98">
        <v>16206</v>
      </c>
      <c r="B344" s="98" t="s">
        <v>678</v>
      </c>
      <c r="C344" s="99">
        <f>+DATA_PREV!C350</f>
        <v>0</v>
      </c>
      <c r="D344" s="99">
        <f>+DATA_PREV!D350</f>
        <v>0</v>
      </c>
      <c r="E344" s="99">
        <f>+DATA_PREV!E350</f>
        <v>0</v>
      </c>
      <c r="F344" s="100">
        <f t="shared" si="46"/>
        <v>1</v>
      </c>
      <c r="G344" s="101">
        <f>+DATA_PTES!O342</f>
        <v>187</v>
      </c>
      <c r="H344" s="101">
        <f>+DATA_PTES!P342</f>
        <v>11</v>
      </c>
      <c r="I344" s="101">
        <f>+DATA_PTES!Q342</f>
        <v>198</v>
      </c>
      <c r="J344" s="100">
        <f t="shared" si="47"/>
        <v>0.94444444444444442</v>
      </c>
      <c r="K344" s="99">
        <f>+DATA_IG!F344</f>
        <v>1208048</v>
      </c>
      <c r="L344" s="99">
        <f>+DATA_IG!U344</f>
        <v>1944384</v>
      </c>
      <c r="M344" s="98">
        <f t="shared" si="48"/>
        <v>0.62130114216121923</v>
      </c>
      <c r="N344" s="100">
        <f t="shared" si="49"/>
        <v>7.9277898183569104E-2</v>
      </c>
      <c r="O344" s="98">
        <f>+DATA_CGR!U346</f>
        <v>1400</v>
      </c>
      <c r="P344" s="100">
        <f t="shared" si="50"/>
        <v>1</v>
      </c>
      <c r="Q344" s="98">
        <f>+DATA_TM!C342</f>
        <v>80.75</v>
      </c>
      <c r="R344" s="100">
        <f t="shared" si="51"/>
        <v>0.8075</v>
      </c>
      <c r="S344" s="99">
        <f>+DATA_IRPi!F342</f>
        <v>3221089</v>
      </c>
      <c r="T344" s="99">
        <f>+DATA_IRPi!AB342</f>
        <v>4648802</v>
      </c>
      <c r="U344" s="99">
        <f t="shared" si="52"/>
        <v>1427713</v>
      </c>
      <c r="V344" s="100">
        <f t="shared" si="45"/>
        <v>1</v>
      </c>
      <c r="W344" s="102">
        <f>+DATA_REI!C341</f>
        <v>100</v>
      </c>
      <c r="X344" s="102">
        <f>+DATA_REI!D341</f>
        <v>100</v>
      </c>
      <c r="Y344" s="102">
        <f>+DATA_REI!E341</f>
        <v>100</v>
      </c>
      <c r="Z344" s="102">
        <f>+DATA_REI!F341</f>
        <v>100</v>
      </c>
      <c r="AA344" s="98">
        <v>4</v>
      </c>
      <c r="AB344" s="100">
        <f t="shared" si="53"/>
        <v>1</v>
      </c>
    </row>
    <row r="345" spans="1:28" x14ac:dyDescent="0.2">
      <c r="A345" s="98">
        <v>16207</v>
      </c>
      <c r="B345" s="98" t="s">
        <v>676</v>
      </c>
      <c r="C345" s="99">
        <f>+DATA_PREV!C351</f>
        <v>1214961225</v>
      </c>
      <c r="D345" s="99">
        <f>+DATA_PREV!D351</f>
        <v>0</v>
      </c>
      <c r="E345" s="99">
        <f>+DATA_PREV!E351</f>
        <v>1214961225</v>
      </c>
      <c r="F345" s="100">
        <f t="shared" si="46"/>
        <v>0</v>
      </c>
      <c r="G345" s="101">
        <f>+DATA_PTES!O343</f>
        <v>92</v>
      </c>
      <c r="H345" s="101">
        <f>+DATA_PTES!P343</f>
        <v>33</v>
      </c>
      <c r="I345" s="101">
        <f>+DATA_PTES!Q343</f>
        <v>125</v>
      </c>
      <c r="J345" s="100">
        <f t="shared" si="47"/>
        <v>0.73599999999999999</v>
      </c>
      <c r="K345" s="99">
        <f>+DATA_IG!F345</f>
        <v>595286</v>
      </c>
      <c r="L345" s="99">
        <f>+DATA_IG!U345</f>
        <v>2599879</v>
      </c>
      <c r="M345" s="98">
        <f t="shared" si="48"/>
        <v>0.22896680960921642</v>
      </c>
      <c r="N345" s="100">
        <f t="shared" si="49"/>
        <v>2.9216117898115679E-2</v>
      </c>
      <c r="O345" s="98">
        <f>+DATA_CGR!U347</f>
        <v>1200</v>
      </c>
      <c r="P345" s="100">
        <f t="shared" si="50"/>
        <v>0.8571428571428571</v>
      </c>
      <c r="Q345" s="98">
        <f>+DATA_TM!C343</f>
        <v>77.13</v>
      </c>
      <c r="R345" s="100">
        <f t="shared" si="51"/>
        <v>0.77129999999999999</v>
      </c>
      <c r="S345" s="99">
        <f>+DATA_IRPi!F343</f>
        <v>3753460</v>
      </c>
      <c r="T345" s="99">
        <f>+DATA_IRPi!AB343</f>
        <v>3997320</v>
      </c>
      <c r="U345" s="99">
        <f t="shared" si="52"/>
        <v>243860</v>
      </c>
      <c r="V345" s="100">
        <f t="shared" si="45"/>
        <v>1</v>
      </c>
      <c r="W345" s="102">
        <f>+DATA_REI!C342</f>
        <v>100</v>
      </c>
      <c r="X345" s="102">
        <f>+DATA_REI!D342</f>
        <v>100</v>
      </c>
      <c r="Y345" s="102">
        <f>+DATA_REI!E342</f>
        <v>100</v>
      </c>
      <c r="Z345" s="102">
        <f>+DATA_REI!F342</f>
        <v>100</v>
      </c>
      <c r="AA345" s="98">
        <v>4</v>
      </c>
      <c r="AB345" s="100">
        <f t="shared" si="53"/>
        <v>1</v>
      </c>
    </row>
    <row r="346" spans="1:28" x14ac:dyDescent="0.2">
      <c r="A346" s="98">
        <v>16301</v>
      </c>
      <c r="B346" s="98" t="s">
        <v>672</v>
      </c>
      <c r="C346" s="99">
        <f>+DATA_PREV!C352</f>
        <v>0</v>
      </c>
      <c r="D346" s="99">
        <f>+DATA_PREV!D352</f>
        <v>0</v>
      </c>
      <c r="E346" s="99">
        <f>+DATA_PREV!E352</f>
        <v>0</v>
      </c>
      <c r="F346" s="100">
        <f t="shared" si="46"/>
        <v>1</v>
      </c>
      <c r="G346" s="101">
        <f>+DATA_PTES!O344</f>
        <v>3065</v>
      </c>
      <c r="H346" s="101">
        <f>+DATA_PTES!P344</f>
        <v>6</v>
      </c>
      <c r="I346" s="101">
        <f>+DATA_PTES!Q344</f>
        <v>3071</v>
      </c>
      <c r="J346" s="100">
        <f t="shared" si="47"/>
        <v>0.99804623901009448</v>
      </c>
      <c r="K346" s="99">
        <f>+DATA_IG!F346</f>
        <v>3732921</v>
      </c>
      <c r="L346" s="99">
        <f>+DATA_IG!U346</f>
        <v>5706920</v>
      </c>
      <c r="M346" s="98">
        <f t="shared" si="48"/>
        <v>0.65410431546263137</v>
      </c>
      <c r="N346" s="100">
        <f t="shared" si="49"/>
        <v>8.3463576362175301E-2</v>
      </c>
      <c r="O346" s="98">
        <f>+DATA_CGR!U348</f>
        <v>1400</v>
      </c>
      <c r="P346" s="100">
        <f t="shared" si="50"/>
        <v>1</v>
      </c>
      <c r="Q346" s="98">
        <f>+DATA_TM!C344</f>
        <v>77.16</v>
      </c>
      <c r="R346" s="100">
        <f t="shared" si="51"/>
        <v>0.77159999999999995</v>
      </c>
      <c r="S346" s="99">
        <f>+DATA_IRPi!F344</f>
        <v>16040151</v>
      </c>
      <c r="T346" s="99">
        <f>+DATA_IRPi!AB344</f>
        <v>17180224</v>
      </c>
      <c r="U346" s="99">
        <f t="shared" si="52"/>
        <v>1140073</v>
      </c>
      <c r="V346" s="100">
        <f t="shared" si="45"/>
        <v>1</v>
      </c>
      <c r="W346" s="102">
        <f>+DATA_REI!C343</f>
        <v>100</v>
      </c>
      <c r="X346" s="102">
        <f>+DATA_REI!D343</f>
        <v>100</v>
      </c>
      <c r="Y346" s="102">
        <f>+DATA_REI!E343</f>
        <v>100</v>
      </c>
      <c r="Z346" s="102">
        <f>+DATA_REI!F343</f>
        <v>100</v>
      </c>
      <c r="AA346" s="98">
        <v>4</v>
      </c>
      <c r="AB346" s="100">
        <f t="shared" si="53"/>
        <v>1</v>
      </c>
    </row>
    <row r="347" spans="1:28" x14ac:dyDescent="0.2">
      <c r="A347" s="98">
        <v>16302</v>
      </c>
      <c r="B347" s="98" t="s">
        <v>662</v>
      </c>
      <c r="C347" s="99">
        <f>+DATA_PREV!C353</f>
        <v>0</v>
      </c>
      <c r="D347" s="99">
        <f>+DATA_PREV!D353</f>
        <v>0</v>
      </c>
      <c r="E347" s="99">
        <f>+DATA_PREV!E353</f>
        <v>0</v>
      </c>
      <c r="F347" s="100">
        <f t="shared" si="46"/>
        <v>1</v>
      </c>
      <c r="G347" s="101">
        <f>+DATA_PTES!O345</f>
        <v>565</v>
      </c>
      <c r="H347" s="101">
        <f>+DATA_PTES!P345</f>
        <v>16</v>
      </c>
      <c r="I347" s="101">
        <f>+DATA_PTES!Q345</f>
        <v>581</v>
      </c>
      <c r="J347" s="100">
        <f t="shared" si="47"/>
        <v>0.97246127366609292</v>
      </c>
      <c r="K347" s="99">
        <f>+DATA_IG!F347</f>
        <v>1727650</v>
      </c>
      <c r="L347" s="99">
        <f>+DATA_IG!U347</f>
        <v>4226253</v>
      </c>
      <c r="M347" s="98">
        <f t="shared" si="48"/>
        <v>0.40879000854894393</v>
      </c>
      <c r="N347" s="100">
        <f t="shared" si="49"/>
        <v>5.2161521164231305E-2</v>
      </c>
      <c r="O347" s="98">
        <f>+DATA_CGR!U349</f>
        <v>1400</v>
      </c>
      <c r="P347" s="100">
        <f t="shared" si="50"/>
        <v>1</v>
      </c>
      <c r="Q347" s="98">
        <f>+DATA_TM!C345</f>
        <v>83.83</v>
      </c>
      <c r="R347" s="100">
        <f t="shared" si="51"/>
        <v>0.83829999999999993</v>
      </c>
      <c r="S347" s="99">
        <f>+DATA_IRPi!F345</f>
        <v>9388700</v>
      </c>
      <c r="T347" s="99">
        <f>+DATA_IRPi!AB345</f>
        <v>11025678</v>
      </c>
      <c r="U347" s="99">
        <f t="shared" si="52"/>
        <v>1636978</v>
      </c>
      <c r="V347" s="100">
        <f t="shared" si="45"/>
        <v>1</v>
      </c>
      <c r="W347" s="102">
        <f>+DATA_REI!C344</f>
        <v>100</v>
      </c>
      <c r="X347" s="102">
        <f>+DATA_REI!D344</f>
        <v>100</v>
      </c>
      <c r="Y347" s="102">
        <f>+DATA_REI!E344</f>
        <v>100</v>
      </c>
      <c r="Z347" s="102">
        <f>+DATA_REI!F344</f>
        <v>100</v>
      </c>
      <c r="AA347" s="98">
        <v>4</v>
      </c>
      <c r="AB347" s="100">
        <f t="shared" si="53"/>
        <v>1</v>
      </c>
    </row>
    <row r="348" spans="1:28" x14ac:dyDescent="0.2">
      <c r="A348" s="98">
        <v>16303</v>
      </c>
      <c r="B348" s="98" t="s">
        <v>666</v>
      </c>
      <c r="C348" s="99">
        <f>+DATA_PREV!C354</f>
        <v>1000254191</v>
      </c>
      <c r="D348" s="99">
        <f>+DATA_PREV!D354</f>
        <v>0</v>
      </c>
      <c r="E348" s="99">
        <f>+DATA_PREV!E354</f>
        <v>1000254191</v>
      </c>
      <c r="F348" s="100">
        <f t="shared" si="46"/>
        <v>0</v>
      </c>
      <c r="G348" s="101">
        <f>+DATA_PTES!O346</f>
        <v>419</v>
      </c>
      <c r="H348" s="101">
        <f>+DATA_PTES!P346</f>
        <v>176</v>
      </c>
      <c r="I348" s="101">
        <f>+DATA_PTES!Q346</f>
        <v>595</v>
      </c>
      <c r="J348" s="100">
        <f t="shared" si="47"/>
        <v>0.70420168067226896</v>
      </c>
      <c r="K348" s="99">
        <f>+DATA_IG!F348</f>
        <v>1292888</v>
      </c>
      <c r="L348" s="99">
        <f>+DATA_IG!U348</f>
        <v>3513897</v>
      </c>
      <c r="M348" s="98">
        <f t="shared" si="48"/>
        <v>0.36793565662283212</v>
      </c>
      <c r="N348" s="100">
        <f t="shared" si="49"/>
        <v>4.6948514246060287E-2</v>
      </c>
      <c r="O348" s="98">
        <f>+DATA_CGR!U350</f>
        <v>1400</v>
      </c>
      <c r="P348" s="100">
        <f t="shared" si="50"/>
        <v>1</v>
      </c>
      <c r="Q348" s="98">
        <f>+DATA_TM!C346</f>
        <v>82.1</v>
      </c>
      <c r="R348" s="100">
        <f t="shared" si="51"/>
        <v>0.82099999999999995</v>
      </c>
      <c r="S348" s="99">
        <f>+DATA_IRPi!F346</f>
        <v>4302500</v>
      </c>
      <c r="T348" s="99">
        <f>+DATA_IRPi!AB346</f>
        <v>5966481</v>
      </c>
      <c r="U348" s="99">
        <f t="shared" si="52"/>
        <v>1663981</v>
      </c>
      <c r="V348" s="100">
        <f t="shared" si="45"/>
        <v>1</v>
      </c>
      <c r="W348" s="102">
        <f>+DATA_REI!C345</f>
        <v>74.070000000000007</v>
      </c>
      <c r="X348" s="102">
        <f>+DATA_REI!D345</f>
        <v>14.680000000000001</v>
      </c>
      <c r="Y348" s="102">
        <f>+DATA_REI!E345</f>
        <v>100</v>
      </c>
      <c r="Z348" s="102">
        <f>+DATA_REI!F345</f>
        <v>100</v>
      </c>
      <c r="AA348" s="98">
        <v>4</v>
      </c>
      <c r="AB348" s="100">
        <f t="shared" si="53"/>
        <v>0.72187500000000004</v>
      </c>
    </row>
    <row r="349" spans="1:28" x14ac:dyDescent="0.2">
      <c r="A349" s="98">
        <v>16304</v>
      </c>
      <c r="B349" s="98" t="s">
        <v>673</v>
      </c>
      <c r="C349" s="99">
        <f>+DATA_PREV!C355</f>
        <v>0</v>
      </c>
      <c r="D349" s="99">
        <f>+DATA_PREV!D355</f>
        <v>0</v>
      </c>
      <c r="E349" s="99">
        <f>+DATA_PREV!E355</f>
        <v>0</v>
      </c>
      <c r="F349" s="100">
        <f t="shared" si="46"/>
        <v>1</v>
      </c>
      <c r="G349" s="101">
        <f>+DATA_PTES!O347</f>
        <v>260</v>
      </c>
      <c r="H349" s="101">
        <f>+DATA_PTES!P347</f>
        <v>25</v>
      </c>
      <c r="I349" s="101">
        <f>+DATA_PTES!Q347</f>
        <v>285</v>
      </c>
      <c r="J349" s="100">
        <f t="shared" si="47"/>
        <v>0.91228070175438591</v>
      </c>
      <c r="K349" s="99">
        <f>+DATA_IG!F349</f>
        <v>647590</v>
      </c>
      <c r="L349" s="99">
        <f>+DATA_IG!U349</f>
        <v>1801481</v>
      </c>
      <c r="M349" s="98">
        <f t="shared" si="48"/>
        <v>0.35947645298507175</v>
      </c>
      <c r="N349" s="100">
        <f t="shared" si="49"/>
        <v>4.5869121598598475E-2</v>
      </c>
      <c r="O349" s="98">
        <f>+DATA_CGR!U351</f>
        <v>1400</v>
      </c>
      <c r="P349" s="100">
        <f t="shared" si="50"/>
        <v>1</v>
      </c>
      <c r="Q349" s="98">
        <f>+DATA_TM!C347</f>
        <v>97.49</v>
      </c>
      <c r="R349" s="100">
        <f t="shared" si="51"/>
        <v>0.97489999999999999</v>
      </c>
      <c r="S349" s="99">
        <f>+DATA_IRPi!F347</f>
        <v>2662139</v>
      </c>
      <c r="T349" s="99">
        <f>+DATA_IRPi!AB347</f>
        <v>3155156</v>
      </c>
      <c r="U349" s="99">
        <f t="shared" si="52"/>
        <v>493017</v>
      </c>
      <c r="V349" s="100">
        <f t="shared" si="45"/>
        <v>1</v>
      </c>
      <c r="W349" s="102">
        <f>+DATA_REI!C346</f>
        <v>100</v>
      </c>
      <c r="X349" s="102">
        <f>+DATA_REI!D346</f>
        <v>100</v>
      </c>
      <c r="Y349" s="102">
        <f>+DATA_REI!E346</f>
        <v>100</v>
      </c>
      <c r="Z349" s="102">
        <f>+DATA_REI!F346</f>
        <v>100</v>
      </c>
      <c r="AA349" s="98">
        <v>4</v>
      </c>
      <c r="AB349" s="100">
        <f t="shared" si="53"/>
        <v>1</v>
      </c>
    </row>
    <row r="350" spans="1:28" x14ac:dyDescent="0.2">
      <c r="A350" s="98">
        <v>16305</v>
      </c>
      <c r="B350" s="98" t="s">
        <v>675</v>
      </c>
      <c r="C350" s="99">
        <f>+DATA_PREV!C356</f>
        <v>0</v>
      </c>
      <c r="D350" s="99">
        <f>+DATA_PREV!D356</f>
        <v>0</v>
      </c>
      <c r="E350" s="99">
        <f>+DATA_PREV!E356</f>
        <v>0</v>
      </c>
      <c r="F350" s="100">
        <f t="shared" si="46"/>
        <v>1</v>
      </c>
      <c r="G350" s="101">
        <f>+DATA_PTES!O348</f>
        <v>373</v>
      </c>
      <c r="H350" s="101">
        <f>+DATA_PTES!P348</f>
        <v>0</v>
      </c>
      <c r="I350" s="101">
        <f>+DATA_PTES!Q348</f>
        <v>373</v>
      </c>
      <c r="J350" s="100">
        <f t="shared" si="47"/>
        <v>1</v>
      </c>
      <c r="K350" s="99">
        <f>+DATA_IG!F350</f>
        <v>3210243</v>
      </c>
      <c r="L350" s="99">
        <f>+DATA_IG!U350</f>
        <v>2528308</v>
      </c>
      <c r="M350" s="98">
        <f t="shared" si="48"/>
        <v>1.2697199075429102</v>
      </c>
      <c r="N350" s="100">
        <f t="shared" si="49"/>
        <v>0.162015999522688</v>
      </c>
      <c r="O350" s="98">
        <f>+DATA_CGR!U352</f>
        <v>1400</v>
      </c>
      <c r="P350" s="100">
        <f t="shared" si="50"/>
        <v>1</v>
      </c>
      <c r="Q350" s="98">
        <f>+DATA_TM!C348</f>
        <v>87.06</v>
      </c>
      <c r="R350" s="100">
        <f t="shared" si="51"/>
        <v>0.87060000000000004</v>
      </c>
      <c r="S350" s="99">
        <f>+DATA_IRPi!F348</f>
        <v>6536800</v>
      </c>
      <c r="T350" s="99">
        <f>+DATA_IRPi!AB348</f>
        <v>6969020</v>
      </c>
      <c r="U350" s="99">
        <f t="shared" si="52"/>
        <v>432220</v>
      </c>
      <c r="V350" s="100">
        <f t="shared" si="45"/>
        <v>1</v>
      </c>
      <c r="W350" s="102">
        <f>+DATA_REI!C347</f>
        <v>100</v>
      </c>
      <c r="X350" s="102">
        <f>+DATA_REI!D347</f>
        <v>100</v>
      </c>
      <c r="Y350" s="102">
        <f>+DATA_REI!E347</f>
        <v>100</v>
      </c>
      <c r="Z350" s="102">
        <f>+DATA_REI!F347</f>
        <v>100</v>
      </c>
      <c r="AA350" s="98">
        <v>4</v>
      </c>
      <c r="AB350" s="100">
        <f t="shared" si="53"/>
        <v>1</v>
      </c>
    </row>
  </sheetData>
  <sheetProtection algorithmName="SHA-512" hashValue="3j1M4VMzDfv+yN2ha27rJZorG6atF66I8ql3Mz76sBy/QJlAuoBgpXg/SBlkgNx/P0QCbvkM6oO11t/rmyv/yA==" saltValue="ZeEMsO7eZNaHWPxbnEGZ5Q==" spinCount="100000" sheet="1" objects="1" scenarios="1"/>
  <mergeCells count="1">
    <mergeCell ref="V1:V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/>
  <dimension ref="A9:Z357"/>
  <sheetViews>
    <sheetView showGridLines="0" topLeftCell="A9" workbookViewId="0">
      <selection activeCell="A9" sqref="A9"/>
    </sheetView>
  </sheetViews>
  <sheetFormatPr baseColWidth="10" defaultColWidth="0" defaultRowHeight="17.25" customHeight="1" zeroHeight="1" x14ac:dyDescent="0.25"/>
  <cols>
    <col min="1" max="1" width="12.7109375" style="36" bestFit="1" customWidth="1"/>
    <col min="2" max="2" width="29" style="36" customWidth="1"/>
    <col min="3" max="3" width="22.28515625" style="39" customWidth="1"/>
    <col min="4" max="4" width="20.140625" style="39" bestFit="1" customWidth="1"/>
    <col min="5" max="5" width="20.140625" style="36" bestFit="1" customWidth="1"/>
    <col min="6" max="6" width="11.42578125" style="36" hidden="1" customWidth="1"/>
    <col min="7" max="8" width="11.42578125" style="36" hidden="1"/>
    <col min="9" max="17" width="11.42578125" style="52" hidden="1"/>
    <col min="18" max="18" width="11.42578125" style="36" hidden="1"/>
    <col min="19" max="19" width="48.140625" style="36" hidden="1"/>
    <col min="20" max="20" width="11.42578125" style="36" hidden="1"/>
    <col min="21" max="21" width="12.5703125" style="36" hidden="1"/>
    <col min="22" max="22" width="10.42578125" style="36" hidden="1"/>
    <col min="23" max="23" width="17.85546875" style="36" hidden="1"/>
    <col min="24" max="24" width="19" style="36" hidden="1"/>
    <col min="25" max="25" width="8.140625" style="36" hidden="1"/>
    <col min="26" max="26" width="9.28515625" style="36" hidden="1"/>
    <col min="27" max="16384" width="11.42578125" style="36" hidden="1"/>
  </cols>
  <sheetData>
    <row r="9" spans="1:10" ht="17.25" customHeight="1" x14ac:dyDescent="0.25">
      <c r="B9" s="103" t="str">
        <f>"DEUDA PREVISIONAL "&amp;RIGHT('FIGEM 2025'!B2,4)-1</f>
        <v>DEUDA PREVISIONAL 2024</v>
      </c>
    </row>
    <row r="10" spans="1:10" ht="17.25" customHeight="1" x14ac:dyDescent="0.25">
      <c r="B10" s="103" t="s">
        <v>993</v>
      </c>
    </row>
    <row r="11" spans="1:10" ht="17.25" customHeight="1" x14ac:dyDescent="0.25">
      <c r="A11" s="104" t="s">
        <v>679</v>
      </c>
      <c r="B11" s="104" t="s">
        <v>841</v>
      </c>
      <c r="C11" s="104" t="s">
        <v>841</v>
      </c>
      <c r="D11" s="104" t="s">
        <v>1157</v>
      </c>
      <c r="E11" s="104" t="s">
        <v>943</v>
      </c>
      <c r="I11" s="52">
        <v>15000</v>
      </c>
      <c r="J11" s="52">
        <f>+I11/24</f>
        <v>625</v>
      </c>
    </row>
    <row r="12" spans="1:10" ht="17.25" customHeight="1" x14ac:dyDescent="0.25">
      <c r="A12" s="36">
        <v>1101</v>
      </c>
      <c r="B12" s="36" t="s">
        <v>338</v>
      </c>
      <c r="C12" s="39">
        <f>SUMIFS('INFO SP'!$P$15:$P$64,'INFO SP'!$N$15:$N$64,A12,'INFO SP'!$R$15:$R$64,$C$11)</f>
        <v>0</v>
      </c>
      <c r="D12" s="39">
        <f>SUMIFS('INFO SP'!$P$15:$P$64,'INFO SP'!$N$15:$N$64,A12,'INFO SP'!$R$15:$R$64,$D$11)</f>
        <v>0</v>
      </c>
      <c r="E12" s="66">
        <f>+C12+D12</f>
        <v>0</v>
      </c>
    </row>
    <row r="13" spans="1:10" ht="17.25" customHeight="1" x14ac:dyDescent="0.25">
      <c r="A13" s="36">
        <v>1107</v>
      </c>
      <c r="B13" s="36" t="s">
        <v>335</v>
      </c>
      <c r="C13" s="39">
        <f>SUMIFS('INFO SP'!$P$15:$P$64,'INFO SP'!$N$15:$N$64,A13,'INFO SP'!$R$15:$R$64,$C$11)</f>
        <v>0</v>
      </c>
      <c r="D13" s="39">
        <f>SUMIFS('INFO SP'!$P$15:$P$64,'INFO SP'!$N$15:$N$64,A13,'INFO SP'!$R$15:$R$64,$D$11)</f>
        <v>0</v>
      </c>
      <c r="E13" s="66">
        <f t="shared" ref="E13:E76" si="0">+C13+D13</f>
        <v>0</v>
      </c>
    </row>
    <row r="14" spans="1:10" ht="17.25" customHeight="1" x14ac:dyDescent="0.25">
      <c r="A14" s="36">
        <v>1401</v>
      </c>
      <c r="B14" s="36" t="s">
        <v>339</v>
      </c>
      <c r="C14" s="39">
        <f>SUMIFS('INFO SP'!$P$15:$P$64,'INFO SP'!$N$15:$N$64,A14,'INFO SP'!$R$15:$R$64,$C$11)</f>
        <v>0</v>
      </c>
      <c r="D14" s="39">
        <f>SUMIFS('INFO SP'!$P$15:$P$64,'INFO SP'!$N$15:$N$64,A14,'INFO SP'!$R$15:$R$64,$D$11)</f>
        <v>0</v>
      </c>
      <c r="E14" s="66">
        <f t="shared" si="0"/>
        <v>0</v>
      </c>
    </row>
    <row r="15" spans="1:10" ht="17.25" customHeight="1" x14ac:dyDescent="0.25">
      <c r="A15" s="36">
        <v>1402</v>
      </c>
      <c r="B15" s="36" t="s">
        <v>340</v>
      </c>
      <c r="C15" s="39">
        <f>SUMIFS('INFO SP'!$P$15:$P$64,'INFO SP'!$N$15:$N$64,A15,'INFO SP'!$R$15:$R$64,$C$11)</f>
        <v>0</v>
      </c>
      <c r="D15" s="39">
        <f>SUMIFS('INFO SP'!$P$15:$P$64,'INFO SP'!$N$15:$N$64,A15,'INFO SP'!$R$15:$R$64,$D$11)</f>
        <v>0</v>
      </c>
      <c r="E15" s="66">
        <f t="shared" si="0"/>
        <v>0</v>
      </c>
    </row>
    <row r="16" spans="1:10" ht="17.25" customHeight="1" x14ac:dyDescent="0.25">
      <c r="A16" s="36">
        <v>1403</v>
      </c>
      <c r="B16" s="36" t="s">
        <v>334</v>
      </c>
      <c r="C16" s="39">
        <f>SUMIFS('INFO SP'!$P$15:$P$64,'INFO SP'!$N$15:$N$64,A16,'INFO SP'!$R$15:$R$64,$C$11)</f>
        <v>0</v>
      </c>
      <c r="D16" s="39">
        <f>SUMIFS('INFO SP'!$P$15:$P$64,'INFO SP'!$N$15:$N$64,A16,'INFO SP'!$R$15:$R$64,$D$11)</f>
        <v>0</v>
      </c>
      <c r="E16" s="66">
        <f t="shared" si="0"/>
        <v>0</v>
      </c>
    </row>
    <row r="17" spans="1:5" ht="17.25" customHeight="1" x14ac:dyDescent="0.25">
      <c r="A17" s="36">
        <v>1404</v>
      </c>
      <c r="B17" s="36" t="s">
        <v>336</v>
      </c>
      <c r="C17" s="39">
        <f>SUMIFS('INFO SP'!$P$15:$P$64,'INFO SP'!$N$15:$N$64,A17,'INFO SP'!$R$15:$R$64,$C$11)</f>
        <v>0</v>
      </c>
      <c r="D17" s="39">
        <f>SUMIFS('INFO SP'!$P$15:$P$64,'INFO SP'!$N$15:$N$64,A17,'INFO SP'!$R$15:$R$64,$D$11)</f>
        <v>0</v>
      </c>
      <c r="E17" s="66">
        <f t="shared" si="0"/>
        <v>0</v>
      </c>
    </row>
    <row r="18" spans="1:5" ht="17.25" customHeight="1" x14ac:dyDescent="0.25">
      <c r="A18" s="36">
        <v>1405</v>
      </c>
      <c r="B18" s="36" t="s">
        <v>337</v>
      </c>
      <c r="C18" s="39">
        <f>SUMIFS('INFO SP'!$P$15:$P$64,'INFO SP'!$N$15:$N$64,A18,'INFO SP'!$R$15:$R$64,$C$11)</f>
        <v>0</v>
      </c>
      <c r="D18" s="39">
        <f>SUMIFS('INFO SP'!$P$15:$P$64,'INFO SP'!$N$15:$N$64,A18,'INFO SP'!$R$15:$R$64,$D$11)</f>
        <v>0</v>
      </c>
      <c r="E18" s="66">
        <f t="shared" si="0"/>
        <v>0</v>
      </c>
    </row>
    <row r="19" spans="1:5" ht="17.25" customHeight="1" x14ac:dyDescent="0.25">
      <c r="A19" s="36">
        <v>2101</v>
      </c>
      <c r="B19" s="36" t="s">
        <v>341</v>
      </c>
      <c r="C19" s="39">
        <f>SUMIFS('INFO SP'!$P$15:$P$64,'INFO SP'!$N$15:$N$64,A19,'INFO SP'!$R$15:$R$64,$C$11)</f>
        <v>0</v>
      </c>
      <c r="D19" s="39">
        <f>SUMIFS('INFO SP'!$P$15:$P$64,'INFO SP'!$N$15:$N$64,A19,'INFO SP'!$R$15:$R$64,$D$11)</f>
        <v>0</v>
      </c>
      <c r="E19" s="66">
        <f t="shared" si="0"/>
        <v>0</v>
      </c>
    </row>
    <row r="20" spans="1:5" ht="17.25" customHeight="1" x14ac:dyDescent="0.25">
      <c r="A20" s="36">
        <v>2102</v>
      </c>
      <c r="B20" s="36" t="s">
        <v>342</v>
      </c>
      <c r="C20" s="39">
        <f>SUMIFS('INFO SP'!$P$15:$P$64,'INFO SP'!$N$15:$N$64,A20,'INFO SP'!$R$15:$R$64,$C$11)</f>
        <v>0</v>
      </c>
      <c r="D20" s="39">
        <f>SUMIFS('INFO SP'!$P$15:$P$64,'INFO SP'!$N$15:$N$64,A20,'INFO SP'!$R$15:$R$64,$D$11)</f>
        <v>0</v>
      </c>
      <c r="E20" s="66">
        <f t="shared" si="0"/>
        <v>0</v>
      </c>
    </row>
    <row r="21" spans="1:5" ht="17.25" customHeight="1" x14ac:dyDescent="0.25">
      <c r="A21" s="36">
        <v>2103</v>
      </c>
      <c r="B21" s="36" t="s">
        <v>343</v>
      </c>
      <c r="C21" s="39">
        <f>SUMIFS('INFO SP'!$P$15:$P$64,'INFO SP'!$N$15:$N$64,A21,'INFO SP'!$R$15:$R$64,$C$11)</f>
        <v>7256661</v>
      </c>
      <c r="D21" s="39">
        <f>SUMIFS('INFO SP'!$P$15:$P$64,'INFO SP'!$N$15:$N$64,A21,'INFO SP'!$R$15:$R$64,$D$11)</f>
        <v>0</v>
      </c>
      <c r="E21" s="66">
        <f t="shared" si="0"/>
        <v>7256661</v>
      </c>
    </row>
    <row r="22" spans="1:5" ht="17.25" customHeight="1" x14ac:dyDescent="0.25">
      <c r="A22" s="36">
        <v>2104</v>
      </c>
      <c r="B22" s="36" t="s">
        <v>344</v>
      </c>
      <c r="C22" s="39">
        <f>SUMIFS('INFO SP'!$P$15:$P$64,'INFO SP'!$N$15:$N$64,A22,'INFO SP'!$R$15:$R$64,$C$11)</f>
        <v>0</v>
      </c>
      <c r="D22" s="39">
        <f>SUMIFS('INFO SP'!$P$15:$P$64,'INFO SP'!$N$15:$N$64,A22,'INFO SP'!$R$15:$R$64,$D$11)</f>
        <v>0</v>
      </c>
      <c r="E22" s="66">
        <f t="shared" si="0"/>
        <v>0</v>
      </c>
    </row>
    <row r="23" spans="1:5" ht="17.25" customHeight="1" x14ac:dyDescent="0.25">
      <c r="A23" s="36">
        <v>2201</v>
      </c>
      <c r="B23" s="36" t="s">
        <v>345</v>
      </c>
      <c r="C23" s="39">
        <f>SUMIFS('INFO SP'!$P$15:$P$64,'INFO SP'!$N$15:$N$64,A23,'INFO SP'!$R$15:$R$64,$C$11)</f>
        <v>0</v>
      </c>
      <c r="D23" s="39">
        <f>SUMIFS('INFO SP'!$P$15:$P$64,'INFO SP'!$N$15:$N$64,A23,'INFO SP'!$R$15:$R$64,$D$11)</f>
        <v>0</v>
      </c>
      <c r="E23" s="66">
        <f t="shared" si="0"/>
        <v>0</v>
      </c>
    </row>
    <row r="24" spans="1:5" ht="17.25" customHeight="1" x14ac:dyDescent="0.25">
      <c r="A24" s="36">
        <v>2202</v>
      </c>
      <c r="B24" s="36" t="s">
        <v>346</v>
      </c>
      <c r="C24" s="39">
        <f>SUMIFS('INFO SP'!$P$15:$P$64,'INFO SP'!$N$15:$N$64,A24,'INFO SP'!$R$15:$R$64,$C$11)</f>
        <v>0</v>
      </c>
      <c r="D24" s="39">
        <f>SUMIFS('INFO SP'!$P$15:$P$64,'INFO SP'!$N$15:$N$64,A24,'INFO SP'!$R$15:$R$64,$D$11)</f>
        <v>0</v>
      </c>
      <c r="E24" s="66">
        <f t="shared" si="0"/>
        <v>0</v>
      </c>
    </row>
    <row r="25" spans="1:5" ht="17.25" customHeight="1" x14ac:dyDescent="0.25">
      <c r="A25" s="36">
        <v>2203</v>
      </c>
      <c r="B25" s="36" t="s">
        <v>347</v>
      </c>
      <c r="C25" s="39">
        <f>SUMIFS('INFO SP'!$P$15:$P$64,'INFO SP'!$N$15:$N$64,A25,'INFO SP'!$R$15:$R$64,$C$11)</f>
        <v>0</v>
      </c>
      <c r="D25" s="39">
        <f>SUMIFS('INFO SP'!$P$15:$P$64,'INFO SP'!$N$15:$N$64,A25,'INFO SP'!$R$15:$R$64,$D$11)</f>
        <v>0</v>
      </c>
      <c r="E25" s="66">
        <f t="shared" si="0"/>
        <v>0</v>
      </c>
    </row>
    <row r="26" spans="1:5" ht="17.25" customHeight="1" x14ac:dyDescent="0.25">
      <c r="A26" s="36">
        <v>2301</v>
      </c>
      <c r="B26" s="36" t="s">
        <v>348</v>
      </c>
      <c r="C26" s="39">
        <f>SUMIFS('INFO SP'!$P$15:$P$64,'INFO SP'!$N$15:$N$64,A26,'INFO SP'!$R$15:$R$64,$C$11)</f>
        <v>0</v>
      </c>
      <c r="D26" s="39">
        <f>SUMIFS('INFO SP'!$P$15:$P$64,'INFO SP'!$N$15:$N$64,A26,'INFO SP'!$R$15:$R$64,$D$11)</f>
        <v>0</v>
      </c>
      <c r="E26" s="66">
        <f t="shared" si="0"/>
        <v>0</v>
      </c>
    </row>
    <row r="27" spans="1:5" ht="17.25" customHeight="1" x14ac:dyDescent="0.25">
      <c r="A27" s="36">
        <v>2302</v>
      </c>
      <c r="B27" s="36" t="s">
        <v>349</v>
      </c>
      <c r="C27" s="39">
        <f>SUMIFS('INFO SP'!$P$15:$P$64,'INFO SP'!$N$15:$N$64,A27,'INFO SP'!$R$15:$R$64,$C$11)</f>
        <v>0</v>
      </c>
      <c r="D27" s="39">
        <f>SUMIFS('INFO SP'!$P$15:$P$64,'INFO SP'!$N$15:$N$64,A27,'INFO SP'!$R$15:$R$64,$D$11)</f>
        <v>0</v>
      </c>
      <c r="E27" s="66">
        <f t="shared" si="0"/>
        <v>0</v>
      </c>
    </row>
    <row r="28" spans="1:5" ht="17.25" customHeight="1" x14ac:dyDescent="0.25">
      <c r="A28" s="36">
        <v>3101</v>
      </c>
      <c r="B28" s="36" t="s">
        <v>351</v>
      </c>
      <c r="C28" s="39">
        <f>SUMIFS('INFO SP'!$P$15:$P$64,'INFO SP'!$N$15:$N$64,A28,'INFO SP'!$R$15:$R$64,$C$11)</f>
        <v>0</v>
      </c>
      <c r="D28" s="39">
        <f>SUMIFS('INFO SP'!$P$15:$P$64,'INFO SP'!$N$15:$N$64,A28,'INFO SP'!$R$15:$R$64,$D$11)</f>
        <v>0</v>
      </c>
      <c r="E28" s="66">
        <f t="shared" si="0"/>
        <v>0</v>
      </c>
    </row>
    <row r="29" spans="1:5" ht="17.25" customHeight="1" x14ac:dyDescent="0.25">
      <c r="A29" s="36">
        <v>3102</v>
      </c>
      <c r="B29" s="36" t="s">
        <v>352</v>
      </c>
      <c r="C29" s="39">
        <f>SUMIFS('INFO SP'!$P$15:$P$64,'INFO SP'!$N$15:$N$64,A29,'INFO SP'!$R$15:$R$64,$C$11)</f>
        <v>0</v>
      </c>
      <c r="D29" s="39">
        <f>SUMIFS('INFO SP'!$P$15:$P$64,'INFO SP'!$N$15:$N$64,A29,'INFO SP'!$R$15:$R$64,$D$11)</f>
        <v>0</v>
      </c>
      <c r="E29" s="66">
        <f t="shared" si="0"/>
        <v>0</v>
      </c>
    </row>
    <row r="30" spans="1:5" ht="17.25" customHeight="1" x14ac:dyDescent="0.25">
      <c r="A30" s="36">
        <v>3103</v>
      </c>
      <c r="B30" s="36" t="s">
        <v>353</v>
      </c>
      <c r="C30" s="39">
        <f>SUMIFS('INFO SP'!$P$15:$P$64,'INFO SP'!$N$15:$N$64,A30,'INFO SP'!$R$15:$R$64,$C$11)</f>
        <v>0</v>
      </c>
      <c r="D30" s="39">
        <f>SUMIFS('INFO SP'!$P$15:$P$64,'INFO SP'!$N$15:$N$64,A30,'INFO SP'!$R$15:$R$64,$D$11)</f>
        <v>0</v>
      </c>
      <c r="E30" s="66">
        <f t="shared" si="0"/>
        <v>0</v>
      </c>
    </row>
    <row r="31" spans="1:5" ht="17.25" customHeight="1" x14ac:dyDescent="0.25">
      <c r="A31" s="36">
        <v>3201</v>
      </c>
      <c r="B31" s="36" t="s">
        <v>350</v>
      </c>
      <c r="C31" s="39">
        <f>SUMIFS('INFO SP'!$P$15:$P$64,'INFO SP'!$N$15:$N$64,A31,'INFO SP'!$R$15:$R$64,$C$11)</f>
        <v>0</v>
      </c>
      <c r="D31" s="39">
        <f>SUMIFS('INFO SP'!$P$15:$P$64,'INFO SP'!$N$15:$N$64,A31,'INFO SP'!$R$15:$R$64,$D$11)</f>
        <v>0</v>
      </c>
      <c r="E31" s="66">
        <f t="shared" si="0"/>
        <v>0</v>
      </c>
    </row>
    <row r="32" spans="1:5" ht="17.25" customHeight="1" x14ac:dyDescent="0.25">
      <c r="A32" s="36">
        <v>3202</v>
      </c>
      <c r="B32" s="36" t="s">
        <v>354</v>
      </c>
      <c r="C32" s="39">
        <f>SUMIFS('INFO SP'!$P$15:$P$64,'INFO SP'!$N$15:$N$64,A32,'INFO SP'!$R$15:$R$64,$C$11)</f>
        <v>0</v>
      </c>
      <c r="D32" s="39">
        <f>SUMIFS('INFO SP'!$P$15:$P$64,'INFO SP'!$N$15:$N$64,A32,'INFO SP'!$R$15:$R$64,$D$11)</f>
        <v>0</v>
      </c>
      <c r="E32" s="66">
        <f t="shared" si="0"/>
        <v>0</v>
      </c>
    </row>
    <row r="33" spans="1:5" ht="17.25" customHeight="1" x14ac:dyDescent="0.25">
      <c r="A33" s="36">
        <v>3301</v>
      </c>
      <c r="B33" s="36" t="s">
        <v>355</v>
      </c>
      <c r="C33" s="39">
        <f>SUMIFS('INFO SP'!$P$15:$P$64,'INFO SP'!$N$15:$N$64,A33,'INFO SP'!$R$15:$R$64,$C$11)</f>
        <v>0</v>
      </c>
      <c r="D33" s="39">
        <f>SUMIFS('INFO SP'!$P$15:$P$64,'INFO SP'!$N$15:$N$64,A33,'INFO SP'!$R$15:$R$64,$D$11)</f>
        <v>0</v>
      </c>
      <c r="E33" s="66">
        <f t="shared" si="0"/>
        <v>0</v>
      </c>
    </row>
    <row r="34" spans="1:5" ht="17.25" customHeight="1" x14ac:dyDescent="0.25">
      <c r="A34" s="36">
        <v>3302</v>
      </c>
      <c r="B34" s="36" t="s">
        <v>356</v>
      </c>
      <c r="C34" s="39">
        <f>SUMIFS('INFO SP'!$P$15:$P$64,'INFO SP'!$N$15:$N$64,A34,'INFO SP'!$R$15:$R$64,$C$11)</f>
        <v>0</v>
      </c>
      <c r="D34" s="39">
        <f>SUMIFS('INFO SP'!$P$15:$P$64,'INFO SP'!$N$15:$N$64,A34,'INFO SP'!$R$15:$R$64,$D$11)</f>
        <v>0</v>
      </c>
      <c r="E34" s="66">
        <f t="shared" si="0"/>
        <v>0</v>
      </c>
    </row>
    <row r="35" spans="1:5" ht="17.25" customHeight="1" x14ac:dyDescent="0.25">
      <c r="A35" s="36">
        <v>3303</v>
      </c>
      <c r="B35" s="36" t="s">
        <v>357</v>
      </c>
      <c r="C35" s="39">
        <f>SUMIFS('INFO SP'!$P$15:$P$64,'INFO SP'!$N$15:$N$64,A35,'INFO SP'!$R$15:$R$64,$C$11)</f>
        <v>0</v>
      </c>
      <c r="D35" s="39">
        <f>SUMIFS('INFO SP'!$P$15:$P$64,'INFO SP'!$N$15:$N$64,A35,'INFO SP'!$R$15:$R$64,$D$11)</f>
        <v>0</v>
      </c>
      <c r="E35" s="66">
        <f t="shared" si="0"/>
        <v>0</v>
      </c>
    </row>
    <row r="36" spans="1:5" ht="17.25" customHeight="1" x14ac:dyDescent="0.25">
      <c r="A36" s="36">
        <v>3304</v>
      </c>
      <c r="B36" s="36" t="s">
        <v>358</v>
      </c>
      <c r="C36" s="39">
        <f>SUMIFS('INFO SP'!$P$15:$P$64,'INFO SP'!$N$15:$N$64,A36,'INFO SP'!$R$15:$R$64,$C$11)</f>
        <v>0</v>
      </c>
      <c r="D36" s="39">
        <f>SUMIFS('INFO SP'!$P$15:$P$64,'INFO SP'!$N$15:$N$64,A36,'INFO SP'!$R$15:$R$64,$D$11)</f>
        <v>0</v>
      </c>
      <c r="E36" s="66">
        <f t="shared" si="0"/>
        <v>0</v>
      </c>
    </row>
    <row r="37" spans="1:5" ht="17.25" customHeight="1" x14ac:dyDescent="0.25">
      <c r="A37" s="36">
        <v>4101</v>
      </c>
      <c r="B37" s="36" t="s">
        <v>359</v>
      </c>
      <c r="C37" s="39">
        <f>SUMIFS('INFO SP'!$P$15:$P$64,'INFO SP'!$N$15:$N$64,A37,'INFO SP'!$R$15:$R$64,$C$11)</f>
        <v>0</v>
      </c>
      <c r="D37" s="39">
        <f>SUMIFS('INFO SP'!$P$15:$P$64,'INFO SP'!$N$15:$N$64,A37,'INFO SP'!$R$15:$R$64,$D$11)</f>
        <v>31398315584</v>
      </c>
      <c r="E37" s="66">
        <f t="shared" si="0"/>
        <v>31398315584</v>
      </c>
    </row>
    <row r="38" spans="1:5" ht="17.25" customHeight="1" x14ac:dyDescent="0.25">
      <c r="A38" s="36">
        <v>4102</v>
      </c>
      <c r="B38" s="36" t="s">
        <v>360</v>
      </c>
      <c r="C38" s="39">
        <f>SUMIFS('INFO SP'!$P$15:$P$64,'INFO SP'!$N$15:$N$64,A38,'INFO SP'!$R$15:$R$64,$C$11)</f>
        <v>0</v>
      </c>
      <c r="D38" s="39">
        <f>SUMIFS('INFO SP'!$P$15:$P$64,'INFO SP'!$N$15:$N$64,A38,'INFO SP'!$R$15:$R$64,$D$11)</f>
        <v>0</v>
      </c>
      <c r="E38" s="66">
        <f t="shared" si="0"/>
        <v>0</v>
      </c>
    </row>
    <row r="39" spans="1:5" ht="17.25" customHeight="1" x14ac:dyDescent="0.25">
      <c r="A39" s="36">
        <v>4103</v>
      </c>
      <c r="B39" s="36" t="s">
        <v>361</v>
      </c>
      <c r="C39" s="39">
        <f>SUMIFS('INFO SP'!$P$15:$P$64,'INFO SP'!$N$15:$N$64,A39,'INFO SP'!$R$15:$R$64,$C$11)</f>
        <v>0</v>
      </c>
      <c r="D39" s="39">
        <f>SUMIFS('INFO SP'!$P$15:$P$64,'INFO SP'!$N$15:$N$64,A39,'INFO SP'!$R$15:$R$64,$D$11)</f>
        <v>0</v>
      </c>
      <c r="E39" s="66">
        <f t="shared" si="0"/>
        <v>0</v>
      </c>
    </row>
    <row r="40" spans="1:5" ht="17.25" customHeight="1" x14ac:dyDescent="0.25">
      <c r="A40" s="36">
        <v>4104</v>
      </c>
      <c r="B40" s="36" t="s">
        <v>362</v>
      </c>
      <c r="C40" s="39">
        <f>SUMIFS('INFO SP'!$P$15:$P$64,'INFO SP'!$N$15:$N$64,A40,'INFO SP'!$R$15:$R$64,$C$11)</f>
        <v>0</v>
      </c>
      <c r="D40" s="39">
        <f>SUMIFS('INFO SP'!$P$15:$P$64,'INFO SP'!$N$15:$N$64,A40,'INFO SP'!$R$15:$R$64,$D$11)</f>
        <v>0</v>
      </c>
      <c r="E40" s="66">
        <f t="shared" si="0"/>
        <v>0</v>
      </c>
    </row>
    <row r="41" spans="1:5" ht="17.25" customHeight="1" x14ac:dyDescent="0.25">
      <c r="A41" s="36">
        <v>4105</v>
      </c>
      <c r="B41" s="36" t="s">
        <v>363</v>
      </c>
      <c r="C41" s="39">
        <f>SUMIFS('INFO SP'!$P$15:$P$64,'INFO SP'!$N$15:$N$64,A41,'INFO SP'!$R$15:$R$64,$C$11)</f>
        <v>0</v>
      </c>
      <c r="D41" s="39">
        <f>SUMIFS('INFO SP'!$P$15:$P$64,'INFO SP'!$N$15:$N$64,A41,'INFO SP'!$R$15:$R$64,$D$11)</f>
        <v>0</v>
      </c>
      <c r="E41" s="66">
        <f t="shared" si="0"/>
        <v>0</v>
      </c>
    </row>
    <row r="42" spans="1:5" ht="17.25" customHeight="1" x14ac:dyDescent="0.25">
      <c r="A42" s="36">
        <v>4106</v>
      </c>
      <c r="B42" s="36" t="s">
        <v>364</v>
      </c>
      <c r="C42" s="39">
        <f>SUMIFS('INFO SP'!$P$15:$P$64,'INFO SP'!$N$15:$N$64,A42,'INFO SP'!$R$15:$R$64,$C$11)</f>
        <v>0</v>
      </c>
      <c r="D42" s="39">
        <f>SUMIFS('INFO SP'!$P$15:$P$64,'INFO SP'!$N$15:$N$64,A42,'INFO SP'!$R$15:$R$64,$D$11)</f>
        <v>0</v>
      </c>
      <c r="E42" s="66">
        <f t="shared" si="0"/>
        <v>0</v>
      </c>
    </row>
    <row r="43" spans="1:5" ht="17.25" customHeight="1" x14ac:dyDescent="0.25">
      <c r="A43" s="36">
        <v>4201</v>
      </c>
      <c r="B43" s="36" t="s">
        <v>365</v>
      </c>
      <c r="C43" s="39">
        <f>SUMIFS('INFO SP'!$P$15:$P$64,'INFO SP'!$N$15:$N$64,A43,'INFO SP'!$R$15:$R$64,$C$11)</f>
        <v>49017290</v>
      </c>
      <c r="D43" s="39">
        <f>SUMIFS('INFO SP'!$P$15:$P$64,'INFO SP'!$N$15:$N$64,A43,'INFO SP'!$R$15:$R$64,$D$11)</f>
        <v>0</v>
      </c>
      <c r="E43" s="66">
        <f t="shared" si="0"/>
        <v>49017290</v>
      </c>
    </row>
    <row r="44" spans="1:5" ht="17.25" customHeight="1" x14ac:dyDescent="0.25">
      <c r="A44" s="36">
        <v>4202</v>
      </c>
      <c r="B44" s="36" t="s">
        <v>366</v>
      </c>
      <c r="C44" s="39">
        <f>SUMIFS('INFO SP'!$P$15:$P$64,'INFO SP'!$N$15:$N$64,A44,'INFO SP'!$R$15:$R$64,$C$11)</f>
        <v>0</v>
      </c>
      <c r="D44" s="39">
        <f>SUMIFS('INFO SP'!$P$15:$P$64,'INFO SP'!$N$15:$N$64,A44,'INFO SP'!$R$15:$R$64,$D$11)</f>
        <v>0</v>
      </c>
      <c r="E44" s="66">
        <f t="shared" si="0"/>
        <v>0</v>
      </c>
    </row>
    <row r="45" spans="1:5" ht="17.25" customHeight="1" x14ac:dyDescent="0.25">
      <c r="A45" s="36">
        <v>4203</v>
      </c>
      <c r="B45" s="36" t="s">
        <v>367</v>
      </c>
      <c r="C45" s="39">
        <f>SUMIFS('INFO SP'!$P$15:$P$64,'INFO SP'!$N$15:$N$64,A45,'INFO SP'!$R$15:$R$64,$C$11)</f>
        <v>0</v>
      </c>
      <c r="D45" s="39">
        <f>SUMIFS('INFO SP'!$P$15:$P$64,'INFO SP'!$N$15:$N$64,A45,'INFO SP'!$R$15:$R$64,$D$11)</f>
        <v>0</v>
      </c>
      <c r="E45" s="66">
        <f t="shared" si="0"/>
        <v>0</v>
      </c>
    </row>
    <row r="46" spans="1:5" ht="17.25" customHeight="1" x14ac:dyDescent="0.25">
      <c r="A46" s="36">
        <v>4204</v>
      </c>
      <c r="B46" s="36" t="s">
        <v>368</v>
      </c>
      <c r="C46" s="39">
        <f>SUMIFS('INFO SP'!$P$15:$P$64,'INFO SP'!$N$15:$N$64,A46,'INFO SP'!$R$15:$R$64,$C$11)</f>
        <v>965108253</v>
      </c>
      <c r="D46" s="39">
        <f>SUMIFS('INFO SP'!$P$15:$P$64,'INFO SP'!$N$15:$N$64,A46,'INFO SP'!$R$15:$R$64,$D$11)</f>
        <v>0</v>
      </c>
      <c r="E46" s="66">
        <f t="shared" si="0"/>
        <v>965108253</v>
      </c>
    </row>
    <row r="47" spans="1:5" ht="17.25" customHeight="1" x14ac:dyDescent="0.25">
      <c r="A47" s="36">
        <v>4301</v>
      </c>
      <c r="B47" s="36" t="s">
        <v>369</v>
      </c>
      <c r="C47" s="39">
        <f>SUMIFS('INFO SP'!$P$15:$P$64,'INFO SP'!$N$15:$N$64,A47,'INFO SP'!$R$15:$R$64,$C$11)</f>
        <v>0</v>
      </c>
      <c r="D47" s="39">
        <f>SUMIFS('INFO SP'!$P$15:$P$64,'INFO SP'!$N$15:$N$64,A47,'INFO SP'!$R$15:$R$64,$D$11)</f>
        <v>0</v>
      </c>
      <c r="E47" s="66">
        <f t="shared" si="0"/>
        <v>0</v>
      </c>
    </row>
    <row r="48" spans="1:5" ht="17.25" customHeight="1" x14ac:dyDescent="0.25">
      <c r="A48" s="36">
        <v>4302</v>
      </c>
      <c r="B48" s="36" t="s">
        <v>370</v>
      </c>
      <c r="C48" s="39">
        <f>SUMIFS('INFO SP'!$P$15:$P$64,'INFO SP'!$N$15:$N$64,A48,'INFO SP'!$R$15:$R$64,$C$11)</f>
        <v>0</v>
      </c>
      <c r="D48" s="39">
        <f>SUMIFS('INFO SP'!$P$15:$P$64,'INFO SP'!$N$15:$N$64,A48,'INFO SP'!$R$15:$R$64,$D$11)</f>
        <v>0</v>
      </c>
      <c r="E48" s="66">
        <f t="shared" si="0"/>
        <v>0</v>
      </c>
    </row>
    <row r="49" spans="1:5" ht="17.25" customHeight="1" x14ac:dyDescent="0.25">
      <c r="A49" s="36">
        <v>4303</v>
      </c>
      <c r="B49" s="36" t="s">
        <v>371</v>
      </c>
      <c r="C49" s="39">
        <f>SUMIFS('INFO SP'!$P$15:$P$64,'INFO SP'!$N$15:$N$64,A49,'INFO SP'!$R$15:$R$64,$C$11)</f>
        <v>0</v>
      </c>
      <c r="D49" s="39">
        <f>SUMIFS('INFO SP'!$P$15:$P$64,'INFO SP'!$N$15:$N$64,A49,'INFO SP'!$R$15:$R$64,$D$11)</f>
        <v>0</v>
      </c>
      <c r="E49" s="66">
        <f t="shared" si="0"/>
        <v>0</v>
      </c>
    </row>
    <row r="50" spans="1:5" ht="17.25" customHeight="1" x14ac:dyDescent="0.25">
      <c r="A50" s="36">
        <v>4304</v>
      </c>
      <c r="B50" s="36" t="s">
        <v>372</v>
      </c>
      <c r="C50" s="39">
        <f>SUMIFS('INFO SP'!$P$15:$P$64,'INFO SP'!$N$15:$N$64,A50,'INFO SP'!$R$15:$R$64,$C$11)</f>
        <v>0</v>
      </c>
      <c r="D50" s="39">
        <f>SUMIFS('INFO SP'!$P$15:$P$64,'INFO SP'!$N$15:$N$64,A50,'INFO SP'!$R$15:$R$64,$D$11)</f>
        <v>0</v>
      </c>
      <c r="E50" s="66">
        <f t="shared" si="0"/>
        <v>0</v>
      </c>
    </row>
    <row r="51" spans="1:5" ht="17.25" customHeight="1" x14ac:dyDescent="0.25">
      <c r="A51" s="36">
        <v>4305</v>
      </c>
      <c r="B51" s="36" t="s">
        <v>373</v>
      </c>
      <c r="C51" s="39">
        <f>SUMIFS('INFO SP'!$P$15:$P$64,'INFO SP'!$N$15:$N$64,A51,'INFO SP'!$R$15:$R$64,$C$11)</f>
        <v>0</v>
      </c>
      <c r="D51" s="39">
        <f>SUMIFS('INFO SP'!$P$15:$P$64,'INFO SP'!$N$15:$N$64,A51,'INFO SP'!$R$15:$R$64,$D$11)</f>
        <v>0</v>
      </c>
      <c r="E51" s="66">
        <f t="shared" si="0"/>
        <v>0</v>
      </c>
    </row>
    <row r="52" spans="1:5" ht="17.25" customHeight="1" x14ac:dyDescent="0.25">
      <c r="A52" s="36">
        <v>5101</v>
      </c>
      <c r="B52" s="36" t="s">
        <v>375</v>
      </c>
      <c r="C52" s="39">
        <f>SUMIFS('INFO SP'!$P$15:$P$64,'INFO SP'!$N$15:$N$64,A52,'INFO SP'!$R$15:$R$64,$C$11)</f>
        <v>0</v>
      </c>
      <c r="D52" s="39">
        <f>SUMIFS('INFO SP'!$P$15:$P$64,'INFO SP'!$N$15:$N$64,A52,'INFO SP'!$R$15:$R$64,$D$11)</f>
        <v>4781135965</v>
      </c>
      <c r="E52" s="66">
        <f t="shared" si="0"/>
        <v>4781135965</v>
      </c>
    </row>
    <row r="53" spans="1:5" ht="17.25" customHeight="1" x14ac:dyDescent="0.25">
      <c r="A53" s="36">
        <v>5102</v>
      </c>
      <c r="B53" s="36" t="s">
        <v>376</v>
      </c>
      <c r="C53" s="39">
        <f>SUMIFS('INFO SP'!$P$15:$P$64,'INFO SP'!$N$15:$N$64,A53,'INFO SP'!$R$15:$R$64,$C$11)</f>
        <v>0</v>
      </c>
      <c r="D53" s="39">
        <f>SUMIFS('INFO SP'!$P$15:$P$64,'INFO SP'!$N$15:$N$64,A53,'INFO SP'!$R$15:$R$64,$D$11)</f>
        <v>0</v>
      </c>
      <c r="E53" s="66">
        <f t="shared" si="0"/>
        <v>0</v>
      </c>
    </row>
    <row r="54" spans="1:5" ht="17.25" customHeight="1" x14ac:dyDescent="0.25">
      <c r="A54" s="36">
        <v>5103</v>
      </c>
      <c r="B54" s="36" t="s">
        <v>377</v>
      </c>
      <c r="C54" s="39">
        <f>SUMIFS('INFO SP'!$P$15:$P$64,'INFO SP'!$N$15:$N$64,A54,'INFO SP'!$R$15:$R$64,$C$11)</f>
        <v>0</v>
      </c>
      <c r="D54" s="39">
        <f>SUMIFS('INFO SP'!$P$15:$P$64,'INFO SP'!$N$15:$N$64,A54,'INFO SP'!$R$15:$R$64,$D$11)</f>
        <v>0</v>
      </c>
      <c r="E54" s="66">
        <f t="shared" si="0"/>
        <v>0</v>
      </c>
    </row>
    <row r="55" spans="1:5" ht="17.25" customHeight="1" x14ac:dyDescent="0.25">
      <c r="A55" s="36">
        <v>5104</v>
      </c>
      <c r="B55" s="36" t="s">
        <v>378</v>
      </c>
      <c r="C55" s="39">
        <f>SUMIFS('INFO SP'!$P$15:$P$64,'INFO SP'!$N$15:$N$64,A55,'INFO SP'!$R$15:$R$64,$C$11)</f>
        <v>0</v>
      </c>
      <c r="D55" s="39">
        <f>SUMIFS('INFO SP'!$P$15:$P$64,'INFO SP'!$N$15:$N$64,A55,'INFO SP'!$R$15:$R$64,$D$11)</f>
        <v>0</v>
      </c>
      <c r="E55" s="66">
        <f t="shared" si="0"/>
        <v>0</v>
      </c>
    </row>
    <row r="56" spans="1:5" ht="17.25" customHeight="1" x14ac:dyDescent="0.25">
      <c r="A56" s="36">
        <v>5105</v>
      </c>
      <c r="B56" s="36" t="s">
        <v>379</v>
      </c>
      <c r="C56" s="39">
        <f>SUMIFS('INFO SP'!$P$15:$P$64,'INFO SP'!$N$15:$N$64,A56,'INFO SP'!$R$15:$R$64,$C$11)</f>
        <v>0</v>
      </c>
      <c r="D56" s="39">
        <f>SUMIFS('INFO SP'!$P$15:$P$64,'INFO SP'!$N$15:$N$64,A56,'INFO SP'!$R$15:$R$64,$D$11)</f>
        <v>0</v>
      </c>
      <c r="E56" s="66">
        <f t="shared" si="0"/>
        <v>0</v>
      </c>
    </row>
    <row r="57" spans="1:5" ht="17.25" customHeight="1" x14ac:dyDescent="0.25">
      <c r="A57" s="36">
        <v>5107</v>
      </c>
      <c r="B57" s="36" t="s">
        <v>380</v>
      </c>
      <c r="C57" s="39">
        <f>SUMIFS('INFO SP'!$P$15:$P$64,'INFO SP'!$N$15:$N$64,A57,'INFO SP'!$R$15:$R$64,$C$11)</f>
        <v>0</v>
      </c>
      <c r="D57" s="39">
        <f>SUMIFS('INFO SP'!$P$15:$P$64,'INFO SP'!$N$15:$N$64,A57,'INFO SP'!$R$15:$R$64,$D$11)</f>
        <v>0</v>
      </c>
      <c r="E57" s="66">
        <f t="shared" si="0"/>
        <v>0</v>
      </c>
    </row>
    <row r="58" spans="1:5" ht="17.25" customHeight="1" x14ac:dyDescent="0.25">
      <c r="A58" s="36">
        <v>5109</v>
      </c>
      <c r="B58" s="36" t="s">
        <v>381</v>
      </c>
      <c r="C58" s="39">
        <f>SUMIFS('INFO SP'!$P$15:$P$64,'INFO SP'!$N$15:$N$64,A58,'INFO SP'!$R$15:$R$64,$C$11)</f>
        <v>0</v>
      </c>
      <c r="D58" s="39">
        <f>SUMIFS('INFO SP'!$P$15:$P$64,'INFO SP'!$N$15:$N$64,A58,'INFO SP'!$R$15:$R$64,$D$11)</f>
        <v>248722339</v>
      </c>
      <c r="E58" s="66">
        <f t="shared" si="0"/>
        <v>248722339</v>
      </c>
    </row>
    <row r="59" spans="1:5" ht="17.25" customHeight="1" x14ac:dyDescent="0.25">
      <c r="A59" s="36">
        <v>5201</v>
      </c>
      <c r="B59" s="36" t="s">
        <v>382</v>
      </c>
      <c r="C59" s="39">
        <f>SUMIFS('INFO SP'!$P$15:$P$64,'INFO SP'!$N$15:$N$64,A59,'INFO SP'!$R$15:$R$64,$C$11)</f>
        <v>0</v>
      </c>
      <c r="D59" s="39">
        <f>SUMIFS('INFO SP'!$P$15:$P$64,'INFO SP'!$N$15:$N$64,A59,'INFO SP'!$R$15:$R$64,$D$11)</f>
        <v>0</v>
      </c>
      <c r="E59" s="66">
        <f t="shared" si="0"/>
        <v>0</v>
      </c>
    </row>
    <row r="60" spans="1:5" ht="17.25" customHeight="1" x14ac:dyDescent="0.25">
      <c r="A60" s="36">
        <v>5301</v>
      </c>
      <c r="B60" s="36" t="s">
        <v>383</v>
      </c>
      <c r="C60" s="39">
        <f>SUMIFS('INFO SP'!$P$15:$P$64,'INFO SP'!$N$15:$N$64,A60,'INFO SP'!$R$15:$R$64,$C$11)</f>
        <v>0</v>
      </c>
      <c r="D60" s="39">
        <f>SUMIFS('INFO SP'!$P$15:$P$64,'INFO SP'!$N$15:$N$64,A60,'INFO SP'!$R$15:$R$64,$D$11)</f>
        <v>0</v>
      </c>
      <c r="E60" s="66">
        <f t="shared" si="0"/>
        <v>0</v>
      </c>
    </row>
    <row r="61" spans="1:5" ht="17.25" customHeight="1" x14ac:dyDescent="0.25">
      <c r="A61" s="36">
        <v>5302</v>
      </c>
      <c r="B61" s="36" t="s">
        <v>384</v>
      </c>
      <c r="C61" s="39">
        <f>SUMIFS('INFO SP'!$P$15:$P$64,'INFO SP'!$N$15:$N$64,A61,'INFO SP'!$R$15:$R$64,$C$11)</f>
        <v>0</v>
      </c>
      <c r="D61" s="39">
        <f>SUMIFS('INFO SP'!$P$15:$P$64,'INFO SP'!$N$15:$N$64,A61,'INFO SP'!$R$15:$R$64,$D$11)</f>
        <v>0</v>
      </c>
      <c r="E61" s="66">
        <f t="shared" si="0"/>
        <v>0</v>
      </c>
    </row>
    <row r="62" spans="1:5" ht="17.25" customHeight="1" x14ac:dyDescent="0.25">
      <c r="A62" s="36">
        <v>5303</v>
      </c>
      <c r="B62" s="36" t="s">
        <v>385</v>
      </c>
      <c r="C62" s="39">
        <f>SUMIFS('INFO SP'!$P$15:$P$64,'INFO SP'!$N$15:$N$64,A62,'INFO SP'!$R$15:$R$64,$C$11)</f>
        <v>0</v>
      </c>
      <c r="D62" s="39">
        <f>SUMIFS('INFO SP'!$P$15:$P$64,'INFO SP'!$N$15:$N$64,A62,'INFO SP'!$R$15:$R$64,$D$11)</f>
        <v>0</v>
      </c>
      <c r="E62" s="66">
        <f t="shared" si="0"/>
        <v>0</v>
      </c>
    </row>
    <row r="63" spans="1:5" ht="17.25" customHeight="1" x14ac:dyDescent="0.25">
      <c r="A63" s="36">
        <v>5304</v>
      </c>
      <c r="B63" s="36" t="s">
        <v>386</v>
      </c>
      <c r="C63" s="39">
        <f>SUMIFS('INFO SP'!$P$15:$P$64,'INFO SP'!$N$15:$N$64,A63,'INFO SP'!$R$15:$R$64,$C$11)</f>
        <v>0</v>
      </c>
      <c r="D63" s="39">
        <f>SUMIFS('INFO SP'!$P$15:$P$64,'INFO SP'!$N$15:$N$64,A63,'INFO SP'!$R$15:$R$64,$D$11)</f>
        <v>0</v>
      </c>
      <c r="E63" s="66">
        <f t="shared" si="0"/>
        <v>0</v>
      </c>
    </row>
    <row r="64" spans="1:5" ht="17.25" customHeight="1" x14ac:dyDescent="0.25">
      <c r="A64" s="36">
        <v>5401</v>
      </c>
      <c r="B64" s="36" t="s">
        <v>387</v>
      </c>
      <c r="C64" s="39">
        <f>SUMIFS('INFO SP'!$P$15:$P$64,'INFO SP'!$N$15:$N$64,A64,'INFO SP'!$R$15:$R$64,$C$11)</f>
        <v>0</v>
      </c>
      <c r="D64" s="39">
        <f>SUMIFS('INFO SP'!$P$15:$P$64,'INFO SP'!$N$15:$N$64,A64,'INFO SP'!$R$15:$R$64,$D$11)</f>
        <v>0</v>
      </c>
      <c r="E64" s="66">
        <f t="shared" si="0"/>
        <v>0</v>
      </c>
    </row>
    <row r="65" spans="1:5" ht="17.25" customHeight="1" x14ac:dyDescent="0.25">
      <c r="A65" s="36">
        <v>5402</v>
      </c>
      <c r="B65" s="36" t="s">
        <v>388</v>
      </c>
      <c r="C65" s="39">
        <f>SUMIFS('INFO SP'!$P$15:$P$64,'INFO SP'!$N$15:$N$64,A65,'INFO SP'!$R$15:$R$64,$C$11)</f>
        <v>0</v>
      </c>
      <c r="D65" s="39">
        <f>SUMIFS('INFO SP'!$P$15:$P$64,'INFO SP'!$N$15:$N$64,A65,'INFO SP'!$R$15:$R$64,$D$11)</f>
        <v>0</v>
      </c>
      <c r="E65" s="66">
        <f t="shared" si="0"/>
        <v>0</v>
      </c>
    </row>
    <row r="66" spans="1:5" ht="17.25" customHeight="1" x14ac:dyDescent="0.25">
      <c r="A66" s="36">
        <v>5403</v>
      </c>
      <c r="B66" s="36" t="s">
        <v>389</v>
      </c>
      <c r="C66" s="39">
        <f>SUMIFS('INFO SP'!$P$15:$P$64,'INFO SP'!$N$15:$N$64,A66,'INFO SP'!$R$15:$R$64,$C$11)</f>
        <v>0</v>
      </c>
      <c r="D66" s="39">
        <f>SUMIFS('INFO SP'!$P$15:$P$64,'INFO SP'!$N$15:$N$64,A66,'INFO SP'!$R$15:$R$64,$D$11)</f>
        <v>0</v>
      </c>
      <c r="E66" s="66">
        <f t="shared" si="0"/>
        <v>0</v>
      </c>
    </row>
    <row r="67" spans="1:5" ht="17.25" customHeight="1" x14ac:dyDescent="0.25">
      <c r="A67" s="36">
        <v>5404</v>
      </c>
      <c r="B67" s="36" t="s">
        <v>390</v>
      </c>
      <c r="C67" s="39">
        <f>SUMIFS('INFO SP'!$P$15:$P$64,'INFO SP'!$N$15:$N$64,A67,'INFO SP'!$R$15:$R$64,$C$11)</f>
        <v>0</v>
      </c>
      <c r="D67" s="39">
        <f>SUMIFS('INFO SP'!$P$15:$P$64,'INFO SP'!$N$15:$N$64,A67,'INFO SP'!$R$15:$R$64,$D$11)</f>
        <v>0</v>
      </c>
      <c r="E67" s="66">
        <f t="shared" si="0"/>
        <v>0</v>
      </c>
    </row>
    <row r="68" spans="1:5" ht="17.25" customHeight="1" x14ac:dyDescent="0.25">
      <c r="A68" s="36">
        <v>5405</v>
      </c>
      <c r="B68" s="36" t="s">
        <v>391</v>
      </c>
      <c r="C68" s="39">
        <f>SUMIFS('INFO SP'!$P$15:$P$64,'INFO SP'!$N$15:$N$64,A68,'INFO SP'!$R$15:$R$64,$C$11)</f>
        <v>0</v>
      </c>
      <c r="D68" s="39">
        <f>SUMIFS('INFO SP'!$P$15:$P$64,'INFO SP'!$N$15:$N$64,A68,'INFO SP'!$R$15:$R$64,$D$11)</f>
        <v>0</v>
      </c>
      <c r="E68" s="66">
        <f t="shared" si="0"/>
        <v>0</v>
      </c>
    </row>
    <row r="69" spans="1:5" ht="17.25" customHeight="1" x14ac:dyDescent="0.25">
      <c r="A69" s="36">
        <v>5501</v>
      </c>
      <c r="B69" s="36" t="s">
        <v>392</v>
      </c>
      <c r="C69" s="39">
        <f>SUMIFS('INFO SP'!$P$15:$P$64,'INFO SP'!$N$15:$N$64,A69,'INFO SP'!$R$15:$R$64,$C$11)</f>
        <v>0</v>
      </c>
      <c r="D69" s="39">
        <f>SUMIFS('INFO SP'!$P$15:$P$64,'INFO SP'!$N$15:$N$64,A69,'INFO SP'!$R$15:$R$64,$D$11)</f>
        <v>0</v>
      </c>
      <c r="E69" s="66">
        <f t="shared" si="0"/>
        <v>0</v>
      </c>
    </row>
    <row r="70" spans="1:5" ht="17.25" customHeight="1" x14ac:dyDescent="0.25">
      <c r="A70" s="36">
        <v>5502</v>
      </c>
      <c r="B70" s="36" t="s">
        <v>374</v>
      </c>
      <c r="C70" s="39">
        <f>SUMIFS('INFO SP'!$P$15:$P$64,'INFO SP'!$N$15:$N$64,A70,'INFO SP'!$R$15:$R$64,$C$11)</f>
        <v>0</v>
      </c>
      <c r="D70" s="39">
        <f>SUMIFS('INFO SP'!$P$15:$P$64,'INFO SP'!$N$15:$N$64,A70,'INFO SP'!$R$15:$R$64,$D$11)</f>
        <v>0</v>
      </c>
      <c r="E70" s="66">
        <f t="shared" si="0"/>
        <v>0</v>
      </c>
    </row>
    <row r="71" spans="1:5" ht="17.25" customHeight="1" x14ac:dyDescent="0.25">
      <c r="A71" s="36">
        <v>5503</v>
      </c>
      <c r="B71" s="36" t="s">
        <v>393</v>
      </c>
      <c r="C71" s="39">
        <f>SUMIFS('INFO SP'!$P$15:$P$64,'INFO SP'!$N$15:$N$64,A71,'INFO SP'!$R$15:$R$64,$C$11)</f>
        <v>0</v>
      </c>
      <c r="D71" s="39">
        <f>SUMIFS('INFO SP'!$P$15:$P$64,'INFO SP'!$N$15:$N$64,A71,'INFO SP'!$R$15:$R$64,$D$11)</f>
        <v>0</v>
      </c>
      <c r="E71" s="66">
        <f t="shared" si="0"/>
        <v>0</v>
      </c>
    </row>
    <row r="72" spans="1:5" ht="17.25" customHeight="1" x14ac:dyDescent="0.25">
      <c r="A72" s="36">
        <v>5504</v>
      </c>
      <c r="B72" s="36" t="s">
        <v>394</v>
      </c>
      <c r="C72" s="39">
        <f>SUMIFS('INFO SP'!$P$15:$P$64,'INFO SP'!$N$15:$N$64,A72,'INFO SP'!$R$15:$R$64,$C$11)</f>
        <v>0</v>
      </c>
      <c r="D72" s="39">
        <f>SUMIFS('INFO SP'!$P$15:$P$64,'INFO SP'!$N$15:$N$64,A72,'INFO SP'!$R$15:$R$64,$D$11)</f>
        <v>0</v>
      </c>
      <c r="E72" s="66">
        <f t="shared" si="0"/>
        <v>0</v>
      </c>
    </row>
    <row r="73" spans="1:5" ht="17.25" customHeight="1" x14ac:dyDescent="0.25">
      <c r="A73" s="36">
        <v>5506</v>
      </c>
      <c r="B73" s="36" t="s">
        <v>395</v>
      </c>
      <c r="C73" s="39">
        <f>SUMIFS('INFO SP'!$P$15:$P$64,'INFO SP'!$N$15:$N$64,A73,'INFO SP'!$R$15:$R$64,$C$11)</f>
        <v>0</v>
      </c>
      <c r="D73" s="39">
        <f>SUMIFS('INFO SP'!$P$15:$P$64,'INFO SP'!$N$15:$N$64,A73,'INFO SP'!$R$15:$R$64,$D$11)</f>
        <v>0</v>
      </c>
      <c r="E73" s="66">
        <f t="shared" si="0"/>
        <v>0</v>
      </c>
    </row>
    <row r="74" spans="1:5" ht="17.25" customHeight="1" x14ac:dyDescent="0.25">
      <c r="A74" s="36">
        <v>5601</v>
      </c>
      <c r="B74" s="36" t="s">
        <v>396</v>
      </c>
      <c r="C74" s="39">
        <f>SUMIFS('INFO SP'!$P$15:$P$64,'INFO SP'!$N$15:$N$64,A74,'INFO SP'!$R$15:$R$64,$C$11)</f>
        <v>0</v>
      </c>
      <c r="D74" s="39">
        <f>SUMIFS('INFO SP'!$P$15:$P$64,'INFO SP'!$N$15:$N$64,A74,'INFO SP'!$R$15:$R$64,$D$11)</f>
        <v>0</v>
      </c>
      <c r="E74" s="66">
        <f t="shared" si="0"/>
        <v>0</v>
      </c>
    </row>
    <row r="75" spans="1:5" ht="17.25" customHeight="1" x14ac:dyDescent="0.25">
      <c r="A75" s="36">
        <v>5602</v>
      </c>
      <c r="B75" s="36" t="s">
        <v>397</v>
      </c>
      <c r="C75" s="39">
        <f>SUMIFS('INFO SP'!$P$15:$P$64,'INFO SP'!$N$15:$N$64,A75,'INFO SP'!$R$15:$R$64,$C$11)</f>
        <v>0</v>
      </c>
      <c r="D75" s="39">
        <f>SUMIFS('INFO SP'!$P$15:$P$64,'INFO SP'!$N$15:$N$64,A75,'INFO SP'!$R$15:$R$64,$D$11)</f>
        <v>0</v>
      </c>
      <c r="E75" s="66">
        <f t="shared" si="0"/>
        <v>0</v>
      </c>
    </row>
    <row r="76" spans="1:5" ht="17.25" customHeight="1" x14ac:dyDescent="0.25">
      <c r="A76" s="36">
        <v>5603</v>
      </c>
      <c r="B76" s="36" t="s">
        <v>398</v>
      </c>
      <c r="C76" s="39">
        <f>SUMIFS('INFO SP'!$P$15:$P$64,'INFO SP'!$N$15:$N$64,A76,'INFO SP'!$R$15:$R$64,$C$11)</f>
        <v>0</v>
      </c>
      <c r="D76" s="39">
        <f>SUMIFS('INFO SP'!$P$15:$P$64,'INFO SP'!$N$15:$N$64,A76,'INFO SP'!$R$15:$R$64,$D$11)</f>
        <v>0</v>
      </c>
      <c r="E76" s="66">
        <f t="shared" si="0"/>
        <v>0</v>
      </c>
    </row>
    <row r="77" spans="1:5" ht="17.25" customHeight="1" x14ac:dyDescent="0.25">
      <c r="A77" s="36">
        <v>5604</v>
      </c>
      <c r="B77" s="36" t="s">
        <v>399</v>
      </c>
      <c r="C77" s="39">
        <f>SUMIFS('INFO SP'!$P$15:$P$64,'INFO SP'!$N$15:$N$64,A77,'INFO SP'!$R$15:$R$64,$C$11)</f>
        <v>0</v>
      </c>
      <c r="D77" s="39">
        <f>SUMIFS('INFO SP'!$P$15:$P$64,'INFO SP'!$N$15:$N$64,A77,'INFO SP'!$R$15:$R$64,$D$11)</f>
        <v>0</v>
      </c>
      <c r="E77" s="66">
        <f t="shared" ref="E77:E140" si="1">+C77+D77</f>
        <v>0</v>
      </c>
    </row>
    <row r="78" spans="1:5" ht="17.25" customHeight="1" x14ac:dyDescent="0.25">
      <c r="A78" s="36">
        <v>5605</v>
      </c>
      <c r="B78" s="36" t="s">
        <v>400</v>
      </c>
      <c r="C78" s="39">
        <f>SUMIFS('INFO SP'!$P$15:$P$64,'INFO SP'!$N$15:$N$64,A78,'INFO SP'!$R$15:$R$64,$C$11)</f>
        <v>1245892</v>
      </c>
      <c r="D78" s="39">
        <f>SUMIFS('INFO SP'!$P$15:$P$64,'INFO SP'!$N$15:$N$64,A78,'INFO SP'!$R$15:$R$64,$D$11)</f>
        <v>0</v>
      </c>
      <c r="E78" s="66">
        <f t="shared" si="1"/>
        <v>1245892</v>
      </c>
    </row>
    <row r="79" spans="1:5" ht="17.25" customHeight="1" x14ac:dyDescent="0.25">
      <c r="A79" s="36">
        <v>5606</v>
      </c>
      <c r="B79" s="36" t="s">
        <v>401</v>
      </c>
      <c r="C79" s="39">
        <f>SUMIFS('INFO SP'!$P$15:$P$64,'INFO SP'!$N$15:$N$64,A79,'INFO SP'!$R$15:$R$64,$C$11)</f>
        <v>0</v>
      </c>
      <c r="D79" s="39">
        <f>SUMIFS('INFO SP'!$P$15:$P$64,'INFO SP'!$N$15:$N$64,A79,'INFO SP'!$R$15:$R$64,$D$11)</f>
        <v>0</v>
      </c>
      <c r="E79" s="66">
        <f t="shared" si="1"/>
        <v>0</v>
      </c>
    </row>
    <row r="80" spans="1:5" ht="17.25" customHeight="1" x14ac:dyDescent="0.25">
      <c r="A80" s="36">
        <v>5701</v>
      </c>
      <c r="B80" s="36" t="s">
        <v>402</v>
      </c>
      <c r="C80" s="39">
        <f>SUMIFS('INFO SP'!$P$15:$P$64,'INFO SP'!$N$15:$N$64,A80,'INFO SP'!$R$15:$R$64,$C$11)</f>
        <v>0</v>
      </c>
      <c r="D80" s="39">
        <f>SUMIFS('INFO SP'!$P$15:$P$64,'INFO SP'!$N$15:$N$64,A80,'INFO SP'!$R$15:$R$64,$D$11)</f>
        <v>0</v>
      </c>
      <c r="E80" s="66">
        <f t="shared" si="1"/>
        <v>0</v>
      </c>
    </row>
    <row r="81" spans="1:5" ht="17.25" customHeight="1" x14ac:dyDescent="0.25">
      <c r="A81" s="36">
        <v>5702</v>
      </c>
      <c r="B81" s="36" t="s">
        <v>403</v>
      </c>
      <c r="C81" s="39">
        <f>SUMIFS('INFO SP'!$P$15:$P$64,'INFO SP'!$N$15:$N$64,A81,'INFO SP'!$R$15:$R$64,$C$11)</f>
        <v>0</v>
      </c>
      <c r="D81" s="39">
        <f>SUMIFS('INFO SP'!$P$15:$P$64,'INFO SP'!$N$15:$N$64,A81,'INFO SP'!$R$15:$R$64,$D$11)</f>
        <v>0</v>
      </c>
      <c r="E81" s="66">
        <f t="shared" si="1"/>
        <v>0</v>
      </c>
    </row>
    <row r="82" spans="1:5" ht="17.25" customHeight="1" x14ac:dyDescent="0.25">
      <c r="A82" s="36">
        <v>5703</v>
      </c>
      <c r="B82" s="36" t="s">
        <v>411</v>
      </c>
      <c r="C82" s="39">
        <f>SUMIFS('INFO SP'!$P$15:$P$64,'INFO SP'!$N$15:$N$64,A82,'INFO SP'!$R$15:$R$64,$C$11)</f>
        <v>0</v>
      </c>
      <c r="D82" s="39">
        <f>SUMIFS('INFO SP'!$P$15:$P$64,'INFO SP'!$N$15:$N$64,A82,'INFO SP'!$R$15:$R$64,$D$11)</f>
        <v>0</v>
      </c>
      <c r="E82" s="66">
        <f t="shared" si="1"/>
        <v>0</v>
      </c>
    </row>
    <row r="83" spans="1:5" ht="17.25" customHeight="1" x14ac:dyDescent="0.25">
      <c r="A83" s="36">
        <v>5704</v>
      </c>
      <c r="B83" s="36" t="s">
        <v>404</v>
      </c>
      <c r="C83" s="39">
        <f>SUMIFS('INFO SP'!$P$15:$P$64,'INFO SP'!$N$15:$N$64,A83,'INFO SP'!$R$15:$R$64,$C$11)</f>
        <v>0</v>
      </c>
      <c r="D83" s="39">
        <f>SUMIFS('INFO SP'!$P$15:$P$64,'INFO SP'!$N$15:$N$64,A83,'INFO SP'!$R$15:$R$64,$D$11)</f>
        <v>0</v>
      </c>
      <c r="E83" s="66">
        <f t="shared" si="1"/>
        <v>0</v>
      </c>
    </row>
    <row r="84" spans="1:5" ht="17.25" customHeight="1" x14ac:dyDescent="0.25">
      <c r="A84" s="36">
        <v>5705</v>
      </c>
      <c r="B84" s="36" t="s">
        <v>405</v>
      </c>
      <c r="C84" s="39">
        <f>SUMIFS('INFO SP'!$P$15:$P$64,'INFO SP'!$N$15:$N$64,A84,'INFO SP'!$R$15:$R$64,$C$11)</f>
        <v>0</v>
      </c>
      <c r="D84" s="39">
        <f>SUMIFS('INFO SP'!$P$15:$P$64,'INFO SP'!$N$15:$N$64,A84,'INFO SP'!$R$15:$R$64,$D$11)</f>
        <v>0</v>
      </c>
      <c r="E84" s="66">
        <f t="shared" si="1"/>
        <v>0</v>
      </c>
    </row>
    <row r="85" spans="1:5" ht="17.25" customHeight="1" x14ac:dyDescent="0.25">
      <c r="A85" s="36">
        <v>5706</v>
      </c>
      <c r="B85" s="36" t="s">
        <v>406</v>
      </c>
      <c r="C85" s="39">
        <f>SUMIFS('INFO SP'!$P$15:$P$64,'INFO SP'!$N$15:$N$64,A85,'INFO SP'!$R$15:$R$64,$C$11)</f>
        <v>0</v>
      </c>
      <c r="D85" s="39">
        <f>SUMIFS('INFO SP'!$P$15:$P$64,'INFO SP'!$N$15:$N$64,A85,'INFO SP'!$R$15:$R$64,$D$11)</f>
        <v>0</v>
      </c>
      <c r="E85" s="66">
        <f t="shared" si="1"/>
        <v>0</v>
      </c>
    </row>
    <row r="86" spans="1:5" ht="17.25" customHeight="1" x14ac:dyDescent="0.25">
      <c r="A86" s="36">
        <v>5801</v>
      </c>
      <c r="B86" s="36" t="s">
        <v>407</v>
      </c>
      <c r="C86" s="39">
        <f>SUMIFS('INFO SP'!$P$15:$P$64,'INFO SP'!$N$15:$N$64,A86,'INFO SP'!$R$15:$R$64,$C$11)</f>
        <v>0</v>
      </c>
      <c r="D86" s="39">
        <f>SUMIFS('INFO SP'!$P$15:$P$64,'INFO SP'!$N$15:$N$64,A86,'INFO SP'!$R$15:$R$64,$D$11)</f>
        <v>597837365</v>
      </c>
      <c r="E86" s="66">
        <f t="shared" si="1"/>
        <v>597837365</v>
      </c>
    </row>
    <row r="87" spans="1:5" ht="17.25" customHeight="1" x14ac:dyDescent="0.25">
      <c r="A87" s="36">
        <v>5802</v>
      </c>
      <c r="B87" s="36" t="s">
        <v>408</v>
      </c>
      <c r="C87" s="39">
        <f>SUMIFS('INFO SP'!$P$15:$P$64,'INFO SP'!$N$15:$N$64,A87,'INFO SP'!$R$15:$R$64,$C$11)</f>
        <v>0</v>
      </c>
      <c r="D87" s="39">
        <f>SUMIFS('INFO SP'!$P$15:$P$64,'INFO SP'!$N$15:$N$64,A87,'INFO SP'!$R$15:$R$64,$D$11)</f>
        <v>0</v>
      </c>
      <c r="E87" s="66">
        <f t="shared" si="1"/>
        <v>0</v>
      </c>
    </row>
    <row r="88" spans="1:5" ht="17.25" customHeight="1" x14ac:dyDescent="0.25">
      <c r="A88" s="36">
        <v>5803</v>
      </c>
      <c r="B88" s="36" t="s">
        <v>409</v>
      </c>
      <c r="C88" s="39">
        <f>SUMIFS('INFO SP'!$P$15:$P$64,'INFO SP'!$N$15:$N$64,A88,'INFO SP'!$R$15:$R$64,$C$11)</f>
        <v>0</v>
      </c>
      <c r="D88" s="39">
        <f>SUMIFS('INFO SP'!$P$15:$P$64,'INFO SP'!$N$15:$N$64,A88,'INFO SP'!$R$15:$R$64,$D$11)</f>
        <v>0</v>
      </c>
      <c r="E88" s="66">
        <f t="shared" si="1"/>
        <v>0</v>
      </c>
    </row>
    <row r="89" spans="1:5" ht="17.25" customHeight="1" x14ac:dyDescent="0.25">
      <c r="A89" s="36">
        <v>5804</v>
      </c>
      <c r="B89" s="36" t="s">
        <v>410</v>
      </c>
      <c r="C89" s="39">
        <f>SUMIFS('INFO SP'!$P$15:$P$64,'INFO SP'!$N$15:$N$64,A89,'INFO SP'!$R$15:$R$64,$C$11)</f>
        <v>0</v>
      </c>
      <c r="D89" s="39">
        <f>SUMIFS('INFO SP'!$P$15:$P$64,'INFO SP'!$N$15:$N$64,A89,'INFO SP'!$R$15:$R$64,$D$11)</f>
        <v>0</v>
      </c>
      <c r="E89" s="66">
        <f t="shared" si="1"/>
        <v>0</v>
      </c>
    </row>
    <row r="90" spans="1:5" ht="17.25" customHeight="1" x14ac:dyDescent="0.25">
      <c r="A90" s="36">
        <v>6101</v>
      </c>
      <c r="B90" s="36" t="s">
        <v>412</v>
      </c>
      <c r="C90" s="39">
        <f>SUMIFS('INFO SP'!$P$15:$P$64,'INFO SP'!$N$15:$N$64,A90,'INFO SP'!$R$15:$R$64,$C$11)</f>
        <v>0</v>
      </c>
      <c r="D90" s="39">
        <f>SUMIFS('INFO SP'!$P$15:$P$64,'INFO SP'!$N$15:$N$64,A90,'INFO SP'!$R$15:$R$64,$D$11)</f>
        <v>0</v>
      </c>
      <c r="E90" s="66">
        <f t="shared" si="1"/>
        <v>0</v>
      </c>
    </row>
    <row r="91" spans="1:5" ht="17.25" customHeight="1" x14ac:dyDescent="0.25">
      <c r="A91" s="36">
        <v>6102</v>
      </c>
      <c r="B91" s="36" t="s">
        <v>413</v>
      </c>
      <c r="C91" s="39">
        <f>SUMIFS('INFO SP'!$P$15:$P$64,'INFO SP'!$N$15:$N$64,A91,'INFO SP'!$R$15:$R$64,$C$11)</f>
        <v>0</v>
      </c>
      <c r="D91" s="39">
        <f>SUMIFS('INFO SP'!$P$15:$P$64,'INFO SP'!$N$15:$N$64,A91,'INFO SP'!$R$15:$R$64,$D$11)</f>
        <v>0</v>
      </c>
      <c r="E91" s="66">
        <f t="shared" si="1"/>
        <v>0</v>
      </c>
    </row>
    <row r="92" spans="1:5" ht="17.25" customHeight="1" x14ac:dyDescent="0.25">
      <c r="A92" s="36">
        <v>6103</v>
      </c>
      <c r="B92" s="36" t="s">
        <v>414</v>
      </c>
      <c r="C92" s="39">
        <f>SUMIFS('INFO SP'!$P$15:$P$64,'INFO SP'!$N$15:$N$64,A92,'INFO SP'!$R$15:$R$64,$C$11)</f>
        <v>0</v>
      </c>
      <c r="D92" s="39">
        <f>SUMIFS('INFO SP'!$P$15:$P$64,'INFO SP'!$N$15:$N$64,A92,'INFO SP'!$R$15:$R$64,$D$11)</f>
        <v>0</v>
      </c>
      <c r="E92" s="66">
        <f t="shared" si="1"/>
        <v>0</v>
      </c>
    </row>
    <row r="93" spans="1:5" ht="17.25" customHeight="1" x14ac:dyDescent="0.25">
      <c r="A93" s="36">
        <v>6104</v>
      </c>
      <c r="B93" s="36" t="s">
        <v>415</v>
      </c>
      <c r="C93" s="39">
        <f>SUMIFS('INFO SP'!$P$15:$P$64,'INFO SP'!$N$15:$N$64,A93,'INFO SP'!$R$15:$R$64,$C$11)</f>
        <v>0</v>
      </c>
      <c r="D93" s="39">
        <f>SUMIFS('INFO SP'!$P$15:$P$64,'INFO SP'!$N$15:$N$64,A93,'INFO SP'!$R$15:$R$64,$D$11)</f>
        <v>0</v>
      </c>
      <c r="E93" s="66">
        <f t="shared" si="1"/>
        <v>0</v>
      </c>
    </row>
    <row r="94" spans="1:5" ht="17.25" customHeight="1" x14ac:dyDescent="0.25">
      <c r="A94" s="36">
        <v>6105</v>
      </c>
      <c r="B94" s="36" t="s">
        <v>416</v>
      </c>
      <c r="C94" s="39">
        <f>SUMIFS('INFO SP'!$P$15:$P$64,'INFO SP'!$N$15:$N$64,A94,'INFO SP'!$R$15:$R$64,$C$11)</f>
        <v>0</v>
      </c>
      <c r="D94" s="39">
        <f>SUMIFS('INFO SP'!$P$15:$P$64,'INFO SP'!$N$15:$N$64,A94,'INFO SP'!$R$15:$R$64,$D$11)</f>
        <v>0</v>
      </c>
      <c r="E94" s="66">
        <f t="shared" si="1"/>
        <v>0</v>
      </c>
    </row>
    <row r="95" spans="1:5" ht="17.25" customHeight="1" x14ac:dyDescent="0.25">
      <c r="A95" s="36">
        <v>6106</v>
      </c>
      <c r="B95" s="36" t="s">
        <v>417</v>
      </c>
      <c r="C95" s="39">
        <f>SUMIFS('INFO SP'!$P$15:$P$64,'INFO SP'!$N$15:$N$64,A95,'INFO SP'!$R$15:$R$64,$C$11)</f>
        <v>0</v>
      </c>
      <c r="D95" s="39">
        <f>SUMIFS('INFO SP'!$P$15:$P$64,'INFO SP'!$N$15:$N$64,A95,'INFO SP'!$R$15:$R$64,$D$11)</f>
        <v>0</v>
      </c>
      <c r="E95" s="66">
        <f t="shared" si="1"/>
        <v>0</v>
      </c>
    </row>
    <row r="96" spans="1:5" ht="17.25" customHeight="1" x14ac:dyDescent="0.25">
      <c r="A96" s="36">
        <v>6107</v>
      </c>
      <c r="B96" s="36" t="s">
        <v>418</v>
      </c>
      <c r="C96" s="39">
        <f>SUMIFS('INFO SP'!$P$15:$P$64,'INFO SP'!$N$15:$N$64,A96,'INFO SP'!$R$15:$R$64,$C$11)</f>
        <v>0</v>
      </c>
      <c r="D96" s="39">
        <f>SUMIFS('INFO SP'!$P$15:$P$64,'INFO SP'!$N$15:$N$64,A96,'INFO SP'!$R$15:$R$64,$D$11)</f>
        <v>0</v>
      </c>
      <c r="E96" s="66">
        <f t="shared" si="1"/>
        <v>0</v>
      </c>
    </row>
    <row r="97" spans="1:5" ht="17.25" customHeight="1" x14ac:dyDescent="0.25">
      <c r="A97" s="36">
        <v>6108</v>
      </c>
      <c r="B97" s="36" t="s">
        <v>419</v>
      </c>
      <c r="C97" s="39">
        <f>SUMIFS('INFO SP'!$P$15:$P$64,'INFO SP'!$N$15:$N$64,A97,'INFO SP'!$R$15:$R$64,$C$11)</f>
        <v>0</v>
      </c>
      <c r="D97" s="39">
        <f>SUMIFS('INFO SP'!$P$15:$P$64,'INFO SP'!$N$15:$N$64,A97,'INFO SP'!$R$15:$R$64,$D$11)</f>
        <v>0</v>
      </c>
      <c r="E97" s="66">
        <f t="shared" si="1"/>
        <v>0</v>
      </c>
    </row>
    <row r="98" spans="1:5" ht="17.25" customHeight="1" x14ac:dyDescent="0.25">
      <c r="A98" s="36">
        <v>6109</v>
      </c>
      <c r="B98" s="36" t="s">
        <v>420</v>
      </c>
      <c r="C98" s="39">
        <f>SUMIFS('INFO SP'!$P$15:$P$64,'INFO SP'!$N$15:$N$64,A98,'INFO SP'!$R$15:$R$64,$C$11)</f>
        <v>0</v>
      </c>
      <c r="D98" s="39">
        <f>SUMIFS('INFO SP'!$P$15:$P$64,'INFO SP'!$N$15:$N$64,A98,'INFO SP'!$R$15:$R$64,$D$11)</f>
        <v>0</v>
      </c>
      <c r="E98" s="66">
        <f t="shared" si="1"/>
        <v>0</v>
      </c>
    </row>
    <row r="99" spans="1:5" ht="17.25" customHeight="1" x14ac:dyDescent="0.25">
      <c r="A99" s="36">
        <v>6110</v>
      </c>
      <c r="B99" s="36" t="s">
        <v>421</v>
      </c>
      <c r="C99" s="39">
        <f>SUMIFS('INFO SP'!$P$15:$P$64,'INFO SP'!$N$15:$N$64,A99,'INFO SP'!$R$15:$R$64,$C$11)</f>
        <v>0</v>
      </c>
      <c r="D99" s="39">
        <f>SUMIFS('INFO SP'!$P$15:$P$64,'INFO SP'!$N$15:$N$64,A99,'INFO SP'!$R$15:$R$64,$D$11)</f>
        <v>0</v>
      </c>
      <c r="E99" s="66">
        <f t="shared" si="1"/>
        <v>0</v>
      </c>
    </row>
    <row r="100" spans="1:5" ht="17.25" customHeight="1" x14ac:dyDescent="0.25">
      <c r="A100" s="36">
        <v>6111</v>
      </c>
      <c r="B100" s="36" t="s">
        <v>422</v>
      </c>
      <c r="C100" s="39">
        <f>SUMIFS('INFO SP'!$P$15:$P$64,'INFO SP'!$N$15:$N$64,A100,'INFO SP'!$R$15:$R$64,$C$11)</f>
        <v>0</v>
      </c>
      <c r="D100" s="39">
        <f>SUMIFS('INFO SP'!$P$15:$P$64,'INFO SP'!$N$15:$N$64,A100,'INFO SP'!$R$15:$R$64,$D$11)</f>
        <v>0</v>
      </c>
      <c r="E100" s="66">
        <f t="shared" si="1"/>
        <v>0</v>
      </c>
    </row>
    <row r="101" spans="1:5" ht="17.25" customHeight="1" x14ac:dyDescent="0.25">
      <c r="A101" s="36">
        <v>6112</v>
      </c>
      <c r="B101" s="36" t="s">
        <v>423</v>
      </c>
      <c r="C101" s="39">
        <f>SUMIFS('INFO SP'!$P$15:$P$64,'INFO SP'!$N$15:$N$64,A101,'INFO SP'!$R$15:$R$64,$C$11)</f>
        <v>0</v>
      </c>
      <c r="D101" s="39">
        <f>SUMIFS('INFO SP'!$P$15:$P$64,'INFO SP'!$N$15:$N$64,A101,'INFO SP'!$R$15:$R$64,$D$11)</f>
        <v>0</v>
      </c>
      <c r="E101" s="66">
        <f t="shared" si="1"/>
        <v>0</v>
      </c>
    </row>
    <row r="102" spans="1:5" ht="17.25" customHeight="1" x14ac:dyDescent="0.25">
      <c r="A102" s="36">
        <v>6113</v>
      </c>
      <c r="B102" s="36" t="s">
        <v>424</v>
      </c>
      <c r="C102" s="39">
        <f>SUMIFS('INFO SP'!$P$15:$P$64,'INFO SP'!$N$15:$N$64,A102,'INFO SP'!$R$15:$R$64,$C$11)</f>
        <v>0</v>
      </c>
      <c r="D102" s="39">
        <f>SUMIFS('INFO SP'!$P$15:$P$64,'INFO SP'!$N$15:$N$64,A102,'INFO SP'!$R$15:$R$64,$D$11)</f>
        <v>0</v>
      </c>
      <c r="E102" s="66">
        <f t="shared" si="1"/>
        <v>0</v>
      </c>
    </row>
    <row r="103" spans="1:5" ht="17.25" customHeight="1" x14ac:dyDescent="0.25">
      <c r="A103" s="36">
        <v>6114</v>
      </c>
      <c r="B103" s="36" t="s">
        <v>425</v>
      </c>
      <c r="C103" s="39">
        <f>SUMIFS('INFO SP'!$P$15:$P$64,'INFO SP'!$N$15:$N$64,A103,'INFO SP'!$R$15:$R$64,$C$11)</f>
        <v>0</v>
      </c>
      <c r="D103" s="39">
        <f>SUMIFS('INFO SP'!$P$15:$P$64,'INFO SP'!$N$15:$N$64,A103,'INFO SP'!$R$15:$R$64,$D$11)</f>
        <v>0</v>
      </c>
      <c r="E103" s="66">
        <f t="shared" si="1"/>
        <v>0</v>
      </c>
    </row>
    <row r="104" spans="1:5" ht="17.25" customHeight="1" x14ac:dyDescent="0.25">
      <c r="A104" s="36">
        <v>6115</v>
      </c>
      <c r="B104" s="36" t="s">
        <v>426</v>
      </c>
      <c r="C104" s="39">
        <f>SUMIFS('INFO SP'!$P$15:$P$64,'INFO SP'!$N$15:$N$64,A104,'INFO SP'!$R$15:$R$64,$C$11)</f>
        <v>0</v>
      </c>
      <c r="D104" s="39">
        <f>SUMIFS('INFO SP'!$P$15:$P$64,'INFO SP'!$N$15:$N$64,A104,'INFO SP'!$R$15:$R$64,$D$11)</f>
        <v>0</v>
      </c>
      <c r="E104" s="66">
        <f t="shared" si="1"/>
        <v>0</v>
      </c>
    </row>
    <row r="105" spans="1:5" ht="17.25" customHeight="1" x14ac:dyDescent="0.25">
      <c r="A105" s="36">
        <v>6116</v>
      </c>
      <c r="B105" s="36" t="s">
        <v>427</v>
      </c>
      <c r="C105" s="39">
        <f>SUMIFS('INFO SP'!$P$15:$P$64,'INFO SP'!$N$15:$N$64,A105,'INFO SP'!$R$15:$R$64,$C$11)</f>
        <v>0</v>
      </c>
      <c r="D105" s="39">
        <f>SUMIFS('INFO SP'!$P$15:$P$64,'INFO SP'!$N$15:$N$64,A105,'INFO SP'!$R$15:$R$64,$D$11)</f>
        <v>0</v>
      </c>
      <c r="E105" s="66">
        <f t="shared" si="1"/>
        <v>0</v>
      </c>
    </row>
    <row r="106" spans="1:5" ht="17.25" customHeight="1" x14ac:dyDescent="0.25">
      <c r="A106" s="36">
        <v>6117</v>
      </c>
      <c r="B106" s="36" t="s">
        <v>428</v>
      </c>
      <c r="C106" s="39">
        <f>SUMIFS('INFO SP'!$P$15:$P$64,'INFO SP'!$N$15:$N$64,A106,'INFO SP'!$R$15:$R$64,$C$11)</f>
        <v>0</v>
      </c>
      <c r="D106" s="39">
        <f>SUMIFS('INFO SP'!$P$15:$P$64,'INFO SP'!$N$15:$N$64,A106,'INFO SP'!$R$15:$R$64,$D$11)</f>
        <v>513282403</v>
      </c>
      <c r="E106" s="66">
        <f t="shared" si="1"/>
        <v>513282403</v>
      </c>
    </row>
    <row r="107" spans="1:5" ht="17.25" customHeight="1" x14ac:dyDescent="0.25">
      <c r="A107" s="36">
        <v>6201</v>
      </c>
      <c r="B107" s="36" t="s">
        <v>429</v>
      </c>
      <c r="C107" s="39">
        <f>SUMIFS('INFO SP'!$P$15:$P$64,'INFO SP'!$N$15:$N$64,A107,'INFO SP'!$R$15:$R$64,$C$11)</f>
        <v>0</v>
      </c>
      <c r="D107" s="39">
        <f>SUMIFS('INFO SP'!$P$15:$P$64,'INFO SP'!$N$15:$N$64,A107,'INFO SP'!$R$15:$R$64,$D$11)</f>
        <v>0</v>
      </c>
      <c r="E107" s="66">
        <f t="shared" si="1"/>
        <v>0</v>
      </c>
    </row>
    <row r="108" spans="1:5" ht="17.25" customHeight="1" x14ac:dyDescent="0.25">
      <c r="A108" s="36">
        <v>6202</v>
      </c>
      <c r="B108" s="36" t="s">
        <v>430</v>
      </c>
      <c r="C108" s="39">
        <f>SUMIFS('INFO SP'!$P$15:$P$64,'INFO SP'!$N$15:$N$64,A108,'INFO SP'!$R$15:$R$64,$C$11)</f>
        <v>0</v>
      </c>
      <c r="D108" s="39">
        <f>SUMIFS('INFO SP'!$P$15:$P$64,'INFO SP'!$N$15:$N$64,A108,'INFO SP'!$R$15:$R$64,$D$11)</f>
        <v>0</v>
      </c>
      <c r="E108" s="66">
        <f t="shared" si="1"/>
        <v>0</v>
      </c>
    </row>
    <row r="109" spans="1:5" ht="17.25" customHeight="1" x14ac:dyDescent="0.25">
      <c r="A109" s="36">
        <v>6203</v>
      </c>
      <c r="B109" s="36" t="s">
        <v>431</v>
      </c>
      <c r="C109" s="39">
        <f>SUMIFS('INFO SP'!$P$15:$P$64,'INFO SP'!$N$15:$N$64,A109,'INFO SP'!$R$15:$R$64,$C$11)</f>
        <v>0</v>
      </c>
      <c r="D109" s="39">
        <f>SUMIFS('INFO SP'!$P$15:$P$64,'INFO SP'!$N$15:$N$64,A109,'INFO SP'!$R$15:$R$64,$D$11)</f>
        <v>0</v>
      </c>
      <c r="E109" s="66">
        <f t="shared" si="1"/>
        <v>0</v>
      </c>
    </row>
    <row r="110" spans="1:5" ht="17.25" customHeight="1" x14ac:dyDescent="0.25">
      <c r="A110" s="36">
        <v>6204</v>
      </c>
      <c r="B110" s="36" t="s">
        <v>444</v>
      </c>
      <c r="C110" s="39">
        <f>SUMIFS('INFO SP'!$P$15:$P$64,'INFO SP'!$N$15:$N$64,A110,'INFO SP'!$R$15:$R$64,$C$11)</f>
        <v>0</v>
      </c>
      <c r="D110" s="39">
        <f>SUMIFS('INFO SP'!$P$15:$P$64,'INFO SP'!$N$15:$N$64,A110,'INFO SP'!$R$15:$R$64,$D$11)</f>
        <v>0</v>
      </c>
      <c r="E110" s="66">
        <f t="shared" si="1"/>
        <v>0</v>
      </c>
    </row>
    <row r="111" spans="1:5" ht="17.25" customHeight="1" x14ac:dyDescent="0.25">
      <c r="A111" s="36">
        <v>6205</v>
      </c>
      <c r="B111" s="36" t="s">
        <v>432</v>
      </c>
      <c r="C111" s="39">
        <f>SUMIFS('INFO SP'!$P$15:$P$64,'INFO SP'!$N$15:$N$64,A111,'INFO SP'!$R$15:$R$64,$C$11)</f>
        <v>0</v>
      </c>
      <c r="D111" s="39">
        <f>SUMIFS('INFO SP'!$P$15:$P$64,'INFO SP'!$N$15:$N$64,A111,'INFO SP'!$R$15:$R$64,$D$11)</f>
        <v>0</v>
      </c>
      <c r="E111" s="66">
        <f t="shared" si="1"/>
        <v>0</v>
      </c>
    </row>
    <row r="112" spans="1:5" ht="17.25" customHeight="1" x14ac:dyDescent="0.25">
      <c r="A112" s="36">
        <v>6206</v>
      </c>
      <c r="B112" s="36" t="s">
        <v>433</v>
      </c>
      <c r="C112" s="39">
        <f>SUMIFS('INFO SP'!$P$15:$P$64,'INFO SP'!$N$15:$N$64,A112,'INFO SP'!$R$15:$R$64,$C$11)</f>
        <v>0</v>
      </c>
      <c r="D112" s="39">
        <f>SUMIFS('INFO SP'!$P$15:$P$64,'INFO SP'!$N$15:$N$64,A112,'INFO SP'!$R$15:$R$64,$D$11)</f>
        <v>0</v>
      </c>
      <c r="E112" s="66">
        <f t="shared" si="1"/>
        <v>0</v>
      </c>
    </row>
    <row r="113" spans="1:5" ht="17.25" customHeight="1" x14ac:dyDescent="0.25">
      <c r="A113" s="36">
        <v>6301</v>
      </c>
      <c r="B113" s="36" t="s">
        <v>434</v>
      </c>
      <c r="C113" s="39">
        <f>SUMIFS('INFO SP'!$P$15:$P$64,'INFO SP'!$N$15:$N$64,A113,'INFO SP'!$R$15:$R$64,$C$11)</f>
        <v>0</v>
      </c>
      <c r="D113" s="39">
        <f>SUMIFS('INFO SP'!$P$15:$P$64,'INFO SP'!$N$15:$N$64,A113,'INFO SP'!$R$15:$R$64,$D$11)</f>
        <v>3758062843</v>
      </c>
      <c r="E113" s="66">
        <f t="shared" si="1"/>
        <v>3758062843</v>
      </c>
    </row>
    <row r="114" spans="1:5" ht="17.25" customHeight="1" x14ac:dyDescent="0.25">
      <c r="A114" s="36">
        <v>6302</v>
      </c>
      <c r="B114" s="36" t="s">
        <v>435</v>
      </c>
      <c r="C114" s="39">
        <f>SUMIFS('INFO SP'!$P$15:$P$64,'INFO SP'!$N$15:$N$64,A114,'INFO SP'!$R$15:$R$64,$C$11)</f>
        <v>0</v>
      </c>
      <c r="D114" s="39">
        <f>SUMIFS('INFO SP'!$P$15:$P$64,'INFO SP'!$N$15:$N$64,A114,'INFO SP'!$R$15:$R$64,$D$11)</f>
        <v>0</v>
      </c>
      <c r="E114" s="66">
        <f t="shared" si="1"/>
        <v>0</v>
      </c>
    </row>
    <row r="115" spans="1:5" ht="17.25" customHeight="1" x14ac:dyDescent="0.25">
      <c r="A115" s="36">
        <v>6303</v>
      </c>
      <c r="B115" s="36" t="s">
        <v>436</v>
      </c>
      <c r="C115" s="39">
        <f>SUMIFS('INFO SP'!$P$15:$P$64,'INFO SP'!$N$15:$N$64,A115,'INFO SP'!$R$15:$R$64,$C$11)</f>
        <v>2194709001</v>
      </c>
      <c r="D115" s="39">
        <f>SUMIFS('INFO SP'!$P$15:$P$64,'INFO SP'!$N$15:$N$64,A115,'INFO SP'!$R$15:$R$64,$D$11)</f>
        <v>0</v>
      </c>
      <c r="E115" s="66">
        <f t="shared" si="1"/>
        <v>2194709001</v>
      </c>
    </row>
    <row r="116" spans="1:5" ht="17.25" customHeight="1" x14ac:dyDescent="0.25">
      <c r="A116" s="36">
        <v>6304</v>
      </c>
      <c r="B116" s="36" t="s">
        <v>437</v>
      </c>
      <c r="C116" s="39">
        <f>SUMIFS('INFO SP'!$P$15:$P$64,'INFO SP'!$N$15:$N$64,A116,'INFO SP'!$R$15:$R$64,$C$11)</f>
        <v>3400970</v>
      </c>
      <c r="D116" s="39">
        <f>SUMIFS('INFO SP'!$P$15:$P$64,'INFO SP'!$N$15:$N$64,A116,'INFO SP'!$R$15:$R$64,$D$11)</f>
        <v>0</v>
      </c>
      <c r="E116" s="66">
        <f t="shared" si="1"/>
        <v>3400970</v>
      </c>
    </row>
    <row r="117" spans="1:5" ht="17.25" customHeight="1" x14ac:dyDescent="0.25">
      <c r="A117" s="36">
        <v>6305</v>
      </c>
      <c r="B117" s="36" t="s">
        <v>438</v>
      </c>
      <c r="C117" s="39">
        <f>SUMIFS('INFO SP'!$P$15:$P$64,'INFO SP'!$N$15:$N$64,A117,'INFO SP'!$R$15:$R$64,$C$11)</f>
        <v>0</v>
      </c>
      <c r="D117" s="39">
        <f>SUMIFS('INFO SP'!$P$15:$P$64,'INFO SP'!$N$15:$N$64,A117,'INFO SP'!$R$15:$R$64,$D$11)</f>
        <v>0</v>
      </c>
      <c r="E117" s="66">
        <f t="shared" si="1"/>
        <v>0</v>
      </c>
    </row>
    <row r="118" spans="1:5" ht="17.25" customHeight="1" x14ac:dyDescent="0.25">
      <c r="A118" s="36">
        <v>6306</v>
      </c>
      <c r="B118" s="36" t="s">
        <v>439</v>
      </c>
      <c r="C118" s="39">
        <f>SUMIFS('INFO SP'!$P$15:$P$64,'INFO SP'!$N$15:$N$64,A118,'INFO SP'!$R$15:$R$64,$C$11)</f>
        <v>0</v>
      </c>
      <c r="D118" s="39">
        <f>SUMIFS('INFO SP'!$P$15:$P$64,'INFO SP'!$N$15:$N$64,A118,'INFO SP'!$R$15:$R$64,$D$11)</f>
        <v>0</v>
      </c>
      <c r="E118" s="66">
        <f t="shared" si="1"/>
        <v>0</v>
      </c>
    </row>
    <row r="119" spans="1:5" ht="17.25" customHeight="1" x14ac:dyDescent="0.25">
      <c r="A119" s="36">
        <v>6307</v>
      </c>
      <c r="B119" s="36" t="s">
        <v>440</v>
      </c>
      <c r="C119" s="39">
        <f>SUMIFS('INFO SP'!$P$15:$P$64,'INFO SP'!$N$15:$N$64,A119,'INFO SP'!$R$15:$R$64,$C$11)</f>
        <v>0</v>
      </c>
      <c r="D119" s="39">
        <f>SUMIFS('INFO SP'!$P$15:$P$64,'INFO SP'!$N$15:$N$64,A119,'INFO SP'!$R$15:$R$64,$D$11)</f>
        <v>0</v>
      </c>
      <c r="E119" s="66">
        <f t="shared" si="1"/>
        <v>0</v>
      </c>
    </row>
    <row r="120" spans="1:5" ht="17.25" customHeight="1" x14ac:dyDescent="0.25">
      <c r="A120" s="36">
        <v>6308</v>
      </c>
      <c r="B120" s="36" t="s">
        <v>441</v>
      </c>
      <c r="C120" s="39">
        <f>SUMIFS('INFO SP'!$P$15:$P$64,'INFO SP'!$N$15:$N$64,A120,'INFO SP'!$R$15:$R$64,$C$11)</f>
        <v>0</v>
      </c>
      <c r="D120" s="39">
        <f>SUMIFS('INFO SP'!$P$15:$P$64,'INFO SP'!$N$15:$N$64,A120,'INFO SP'!$R$15:$R$64,$D$11)</f>
        <v>0</v>
      </c>
      <c r="E120" s="66">
        <f t="shared" si="1"/>
        <v>0</v>
      </c>
    </row>
    <row r="121" spans="1:5" ht="17.25" customHeight="1" x14ac:dyDescent="0.25">
      <c r="A121" s="36">
        <v>6309</v>
      </c>
      <c r="B121" s="36" t="s">
        <v>442</v>
      </c>
      <c r="C121" s="39">
        <f>SUMIFS('INFO SP'!$P$15:$P$64,'INFO SP'!$N$15:$N$64,A121,'INFO SP'!$R$15:$R$64,$C$11)</f>
        <v>0</v>
      </c>
      <c r="D121" s="39">
        <f>SUMIFS('INFO SP'!$P$15:$P$64,'INFO SP'!$N$15:$N$64,A121,'INFO SP'!$R$15:$R$64,$D$11)</f>
        <v>0</v>
      </c>
      <c r="E121" s="66">
        <f t="shared" si="1"/>
        <v>0</v>
      </c>
    </row>
    <row r="122" spans="1:5" ht="17.25" customHeight="1" x14ac:dyDescent="0.25">
      <c r="A122" s="36">
        <v>6310</v>
      </c>
      <c r="B122" s="36" t="s">
        <v>443</v>
      </c>
      <c r="C122" s="39">
        <f>SUMIFS('INFO SP'!$P$15:$P$64,'INFO SP'!$N$15:$N$64,A122,'INFO SP'!$R$15:$R$64,$C$11)</f>
        <v>0</v>
      </c>
      <c r="D122" s="39">
        <f>SUMIFS('INFO SP'!$P$15:$P$64,'INFO SP'!$N$15:$N$64,A122,'INFO SP'!$R$15:$R$64,$D$11)</f>
        <v>0</v>
      </c>
      <c r="E122" s="66">
        <f t="shared" si="1"/>
        <v>0</v>
      </c>
    </row>
    <row r="123" spans="1:5" ht="17.25" customHeight="1" x14ac:dyDescent="0.25">
      <c r="A123" s="36">
        <v>7101</v>
      </c>
      <c r="B123" s="36" t="s">
        <v>445</v>
      </c>
      <c r="C123" s="39">
        <f>SUMIFS('INFO SP'!$P$15:$P$64,'INFO SP'!$N$15:$N$64,A123,'INFO SP'!$R$15:$R$64,$C$11)</f>
        <v>0</v>
      </c>
      <c r="D123" s="39">
        <f>SUMIFS('INFO SP'!$P$15:$P$64,'INFO SP'!$N$15:$N$64,A123,'INFO SP'!$R$15:$R$64,$D$11)</f>
        <v>0</v>
      </c>
      <c r="E123" s="66">
        <f t="shared" si="1"/>
        <v>0</v>
      </c>
    </row>
    <row r="124" spans="1:5" ht="17.25" customHeight="1" x14ac:dyDescent="0.25">
      <c r="A124" s="36">
        <v>7102</v>
      </c>
      <c r="B124" s="36" t="s">
        <v>446</v>
      </c>
      <c r="C124" s="39">
        <f>SUMIFS('INFO SP'!$P$15:$P$64,'INFO SP'!$N$15:$N$64,A124,'INFO SP'!$R$15:$R$64,$C$11)</f>
        <v>340652174</v>
      </c>
      <c r="D124" s="39">
        <f>SUMIFS('INFO SP'!$P$15:$P$64,'INFO SP'!$N$15:$N$64,A124,'INFO SP'!$R$15:$R$64,$D$11)</f>
        <v>0</v>
      </c>
      <c r="E124" s="66">
        <f t="shared" si="1"/>
        <v>340652174</v>
      </c>
    </row>
    <row r="125" spans="1:5" ht="17.25" customHeight="1" x14ac:dyDescent="0.25">
      <c r="A125" s="36">
        <v>7103</v>
      </c>
      <c r="B125" s="36" t="s">
        <v>447</v>
      </c>
      <c r="C125" s="39">
        <f>SUMIFS('INFO SP'!$P$15:$P$64,'INFO SP'!$N$15:$N$64,A125,'INFO SP'!$R$15:$R$64,$C$11)</f>
        <v>0</v>
      </c>
      <c r="D125" s="39">
        <f>SUMIFS('INFO SP'!$P$15:$P$64,'INFO SP'!$N$15:$N$64,A125,'INFO SP'!$R$15:$R$64,$D$11)</f>
        <v>0</v>
      </c>
      <c r="E125" s="66">
        <f t="shared" si="1"/>
        <v>0</v>
      </c>
    </row>
    <row r="126" spans="1:5" ht="17.25" customHeight="1" x14ac:dyDescent="0.25">
      <c r="A126" s="36">
        <v>7104</v>
      </c>
      <c r="B126" s="36" t="s">
        <v>448</v>
      </c>
      <c r="C126" s="39">
        <f>SUMIFS('INFO SP'!$P$15:$P$64,'INFO SP'!$N$15:$N$64,A126,'INFO SP'!$R$15:$R$64,$C$11)</f>
        <v>0</v>
      </c>
      <c r="D126" s="39">
        <f>SUMIFS('INFO SP'!$P$15:$P$64,'INFO SP'!$N$15:$N$64,A126,'INFO SP'!$R$15:$R$64,$D$11)</f>
        <v>0</v>
      </c>
      <c r="E126" s="66">
        <f t="shared" si="1"/>
        <v>0</v>
      </c>
    </row>
    <row r="127" spans="1:5" ht="17.25" customHeight="1" x14ac:dyDescent="0.25">
      <c r="A127" s="36">
        <v>7105</v>
      </c>
      <c r="B127" s="36" t="s">
        <v>449</v>
      </c>
      <c r="C127" s="39">
        <f>SUMIFS('INFO SP'!$P$15:$P$64,'INFO SP'!$N$15:$N$64,A127,'INFO SP'!$R$15:$R$64,$C$11)</f>
        <v>0</v>
      </c>
      <c r="D127" s="39">
        <f>SUMIFS('INFO SP'!$P$15:$P$64,'INFO SP'!$N$15:$N$64,A127,'INFO SP'!$R$15:$R$64,$D$11)</f>
        <v>0</v>
      </c>
      <c r="E127" s="66">
        <f t="shared" si="1"/>
        <v>0</v>
      </c>
    </row>
    <row r="128" spans="1:5" ht="17.25" customHeight="1" x14ac:dyDescent="0.25">
      <c r="A128" s="36">
        <v>7106</v>
      </c>
      <c r="B128" s="36" t="s">
        <v>450</v>
      </c>
      <c r="C128" s="39">
        <f>SUMIFS('INFO SP'!$P$15:$P$64,'INFO SP'!$N$15:$N$64,A128,'INFO SP'!$R$15:$R$64,$C$11)</f>
        <v>0</v>
      </c>
      <c r="D128" s="39">
        <f>SUMIFS('INFO SP'!$P$15:$P$64,'INFO SP'!$N$15:$N$64,A128,'INFO SP'!$R$15:$R$64,$D$11)</f>
        <v>0</v>
      </c>
      <c r="E128" s="66">
        <f t="shared" si="1"/>
        <v>0</v>
      </c>
    </row>
    <row r="129" spans="1:5" ht="17.25" customHeight="1" x14ac:dyDescent="0.25">
      <c r="A129" s="36">
        <v>7107</v>
      </c>
      <c r="B129" s="36" t="s">
        <v>451</v>
      </c>
      <c r="C129" s="39">
        <f>SUMIFS('INFO SP'!$P$15:$P$64,'INFO SP'!$N$15:$N$64,A129,'INFO SP'!$R$15:$R$64,$C$11)</f>
        <v>0</v>
      </c>
      <c r="D129" s="39">
        <f>SUMIFS('INFO SP'!$P$15:$P$64,'INFO SP'!$N$15:$N$64,A129,'INFO SP'!$R$15:$R$64,$D$11)</f>
        <v>0</v>
      </c>
      <c r="E129" s="66">
        <f t="shared" si="1"/>
        <v>0</v>
      </c>
    </row>
    <row r="130" spans="1:5" ht="17.25" customHeight="1" x14ac:dyDescent="0.25">
      <c r="A130" s="36">
        <v>7108</v>
      </c>
      <c r="B130" s="36" t="s">
        <v>452</v>
      </c>
      <c r="C130" s="39">
        <f>SUMIFS('INFO SP'!$P$15:$P$64,'INFO SP'!$N$15:$N$64,A130,'INFO SP'!$R$15:$R$64,$C$11)</f>
        <v>28288441</v>
      </c>
      <c r="D130" s="39">
        <f>SUMIFS('INFO SP'!$P$15:$P$64,'INFO SP'!$N$15:$N$64,A130,'INFO SP'!$R$15:$R$64,$D$11)</f>
        <v>0</v>
      </c>
      <c r="E130" s="66">
        <f t="shared" si="1"/>
        <v>28288441</v>
      </c>
    </row>
    <row r="131" spans="1:5" ht="17.25" customHeight="1" x14ac:dyDescent="0.25">
      <c r="A131" s="36">
        <v>7109</v>
      </c>
      <c r="B131" s="36" t="s">
        <v>453</v>
      </c>
      <c r="C131" s="39">
        <f>SUMIFS('INFO SP'!$P$15:$P$64,'INFO SP'!$N$15:$N$64,A131,'INFO SP'!$R$15:$R$64,$C$11)</f>
        <v>0</v>
      </c>
      <c r="D131" s="39">
        <f>SUMIFS('INFO SP'!$P$15:$P$64,'INFO SP'!$N$15:$N$64,A131,'INFO SP'!$R$15:$R$64,$D$11)</f>
        <v>0</v>
      </c>
      <c r="E131" s="66">
        <f t="shared" si="1"/>
        <v>0</v>
      </c>
    </row>
    <row r="132" spans="1:5" ht="17.25" customHeight="1" x14ac:dyDescent="0.25">
      <c r="A132" s="36">
        <v>7110</v>
      </c>
      <c r="B132" s="36" t="s">
        <v>454</v>
      </c>
      <c r="C132" s="39">
        <f>SUMIFS('INFO SP'!$P$15:$P$64,'INFO SP'!$N$15:$N$64,A132,'INFO SP'!$R$15:$R$64,$C$11)</f>
        <v>0</v>
      </c>
      <c r="D132" s="39">
        <f>SUMIFS('INFO SP'!$P$15:$P$64,'INFO SP'!$N$15:$N$64,A132,'INFO SP'!$R$15:$R$64,$D$11)</f>
        <v>0</v>
      </c>
      <c r="E132" s="66">
        <f t="shared" si="1"/>
        <v>0</v>
      </c>
    </row>
    <row r="133" spans="1:5" ht="17.25" customHeight="1" x14ac:dyDescent="0.25">
      <c r="A133" s="36">
        <v>7201</v>
      </c>
      <c r="B133" s="36" t="s">
        <v>455</v>
      </c>
      <c r="C133" s="39">
        <f>SUMIFS('INFO SP'!$P$15:$P$64,'INFO SP'!$N$15:$N$64,A133,'INFO SP'!$R$15:$R$64,$C$11)</f>
        <v>0</v>
      </c>
      <c r="D133" s="39">
        <f>SUMIFS('INFO SP'!$P$15:$P$64,'INFO SP'!$N$15:$N$64,A133,'INFO SP'!$R$15:$R$64,$D$11)</f>
        <v>0</v>
      </c>
      <c r="E133" s="66">
        <f t="shared" si="1"/>
        <v>0</v>
      </c>
    </row>
    <row r="134" spans="1:5" ht="17.25" customHeight="1" x14ac:dyDescent="0.25">
      <c r="A134" s="36">
        <v>7202</v>
      </c>
      <c r="B134" s="36" t="s">
        <v>456</v>
      </c>
      <c r="C134" s="39">
        <f>SUMIFS('INFO SP'!$P$15:$P$64,'INFO SP'!$N$15:$N$64,A134,'INFO SP'!$R$15:$R$64,$C$11)</f>
        <v>0</v>
      </c>
      <c r="D134" s="39">
        <f>SUMIFS('INFO SP'!$P$15:$P$64,'INFO SP'!$N$15:$N$64,A134,'INFO SP'!$R$15:$R$64,$D$11)</f>
        <v>0</v>
      </c>
      <c r="E134" s="66">
        <f t="shared" si="1"/>
        <v>0</v>
      </c>
    </row>
    <row r="135" spans="1:5" ht="17.25" customHeight="1" x14ac:dyDescent="0.25">
      <c r="A135" s="36">
        <v>7203</v>
      </c>
      <c r="B135" s="36" t="s">
        <v>457</v>
      </c>
      <c r="C135" s="39">
        <f>SUMIFS('INFO SP'!$P$15:$P$64,'INFO SP'!$N$15:$N$64,A135,'INFO SP'!$R$15:$R$64,$C$11)</f>
        <v>0</v>
      </c>
      <c r="D135" s="39">
        <f>SUMIFS('INFO SP'!$P$15:$P$64,'INFO SP'!$N$15:$N$64,A135,'INFO SP'!$R$15:$R$64,$D$11)</f>
        <v>0</v>
      </c>
      <c r="E135" s="66">
        <f t="shared" si="1"/>
        <v>0</v>
      </c>
    </row>
    <row r="136" spans="1:5" ht="17.25" customHeight="1" x14ac:dyDescent="0.25">
      <c r="A136" s="36">
        <v>7301</v>
      </c>
      <c r="B136" s="36" t="s">
        <v>458</v>
      </c>
      <c r="C136" s="39">
        <f>SUMIFS('INFO SP'!$P$15:$P$64,'INFO SP'!$N$15:$N$64,A136,'INFO SP'!$R$15:$R$64,$C$11)</f>
        <v>0</v>
      </c>
      <c r="D136" s="39">
        <f>SUMIFS('INFO SP'!$P$15:$P$64,'INFO SP'!$N$15:$N$64,A136,'INFO SP'!$R$15:$R$64,$D$11)</f>
        <v>0</v>
      </c>
      <c r="E136" s="66">
        <f t="shared" si="1"/>
        <v>0</v>
      </c>
    </row>
    <row r="137" spans="1:5" ht="17.25" customHeight="1" x14ac:dyDescent="0.25">
      <c r="A137" s="36">
        <v>7302</v>
      </c>
      <c r="B137" s="36" t="s">
        <v>459</v>
      </c>
      <c r="C137" s="39">
        <f>SUMIFS('INFO SP'!$P$15:$P$64,'INFO SP'!$N$15:$N$64,A137,'INFO SP'!$R$15:$R$64,$C$11)</f>
        <v>0</v>
      </c>
      <c r="D137" s="39">
        <f>SUMIFS('INFO SP'!$P$15:$P$64,'INFO SP'!$N$15:$N$64,A137,'INFO SP'!$R$15:$R$64,$D$11)</f>
        <v>0</v>
      </c>
      <c r="E137" s="66">
        <f t="shared" si="1"/>
        <v>0</v>
      </c>
    </row>
    <row r="138" spans="1:5" ht="17.25" customHeight="1" x14ac:dyDescent="0.25">
      <c r="A138" s="36">
        <v>7303</v>
      </c>
      <c r="B138" s="36" t="s">
        <v>460</v>
      </c>
      <c r="C138" s="39">
        <f>SUMIFS('INFO SP'!$P$15:$P$64,'INFO SP'!$N$15:$N$64,A138,'INFO SP'!$R$15:$R$64,$C$11)</f>
        <v>0</v>
      </c>
      <c r="D138" s="39">
        <f>SUMIFS('INFO SP'!$P$15:$P$64,'INFO SP'!$N$15:$N$64,A138,'INFO SP'!$R$15:$R$64,$D$11)</f>
        <v>0</v>
      </c>
      <c r="E138" s="66">
        <f t="shared" si="1"/>
        <v>0</v>
      </c>
    </row>
    <row r="139" spans="1:5" ht="17.25" customHeight="1" x14ac:dyDescent="0.25">
      <c r="A139" s="36">
        <v>7304</v>
      </c>
      <c r="B139" s="36" t="s">
        <v>461</v>
      </c>
      <c r="C139" s="39">
        <f>SUMIFS('INFO SP'!$P$15:$P$64,'INFO SP'!$N$15:$N$64,A139,'INFO SP'!$R$15:$R$64,$C$11)</f>
        <v>0</v>
      </c>
      <c r="D139" s="39">
        <f>SUMIFS('INFO SP'!$P$15:$P$64,'INFO SP'!$N$15:$N$64,A139,'INFO SP'!$R$15:$R$64,$D$11)</f>
        <v>0</v>
      </c>
      <c r="E139" s="66">
        <f t="shared" si="1"/>
        <v>0</v>
      </c>
    </row>
    <row r="140" spans="1:5" ht="17.25" customHeight="1" x14ac:dyDescent="0.25">
      <c r="A140" s="36">
        <v>7305</v>
      </c>
      <c r="B140" s="36" t="s">
        <v>462</v>
      </c>
      <c r="C140" s="39">
        <f>SUMIFS('INFO SP'!$P$15:$P$64,'INFO SP'!$N$15:$N$64,A140,'INFO SP'!$R$15:$R$64,$C$11)</f>
        <v>0</v>
      </c>
      <c r="D140" s="39">
        <f>SUMIFS('INFO SP'!$P$15:$P$64,'INFO SP'!$N$15:$N$64,A140,'INFO SP'!$R$15:$R$64,$D$11)</f>
        <v>0</v>
      </c>
      <c r="E140" s="66">
        <f t="shared" si="1"/>
        <v>0</v>
      </c>
    </row>
    <row r="141" spans="1:5" ht="17.25" customHeight="1" x14ac:dyDescent="0.25">
      <c r="A141" s="36">
        <v>7306</v>
      </c>
      <c r="B141" s="36" t="s">
        <v>463</v>
      </c>
      <c r="C141" s="39">
        <f>SUMIFS('INFO SP'!$P$15:$P$64,'INFO SP'!$N$15:$N$64,A141,'INFO SP'!$R$15:$R$64,$C$11)</f>
        <v>0</v>
      </c>
      <c r="D141" s="39">
        <f>SUMIFS('INFO SP'!$P$15:$P$64,'INFO SP'!$N$15:$N$64,A141,'INFO SP'!$R$15:$R$64,$D$11)</f>
        <v>0</v>
      </c>
      <c r="E141" s="66">
        <f t="shared" ref="E141:E204" si="2">+C141+D141</f>
        <v>0</v>
      </c>
    </row>
    <row r="142" spans="1:5" ht="17.25" customHeight="1" x14ac:dyDescent="0.25">
      <c r="A142" s="36">
        <v>7307</v>
      </c>
      <c r="B142" s="36" t="s">
        <v>464</v>
      </c>
      <c r="C142" s="39">
        <f>SUMIFS('INFO SP'!$P$15:$P$64,'INFO SP'!$N$15:$N$64,A142,'INFO SP'!$R$15:$R$64,$C$11)</f>
        <v>0</v>
      </c>
      <c r="D142" s="39">
        <f>SUMIFS('INFO SP'!$P$15:$P$64,'INFO SP'!$N$15:$N$64,A142,'INFO SP'!$R$15:$R$64,$D$11)</f>
        <v>0</v>
      </c>
      <c r="E142" s="66">
        <f t="shared" si="2"/>
        <v>0</v>
      </c>
    </row>
    <row r="143" spans="1:5" ht="17.25" customHeight="1" x14ac:dyDescent="0.25">
      <c r="A143" s="36">
        <v>7308</v>
      </c>
      <c r="B143" s="36" t="s">
        <v>465</v>
      </c>
      <c r="C143" s="39">
        <f>SUMIFS('INFO SP'!$P$15:$P$64,'INFO SP'!$N$15:$N$64,A143,'INFO SP'!$R$15:$R$64,$C$11)</f>
        <v>0</v>
      </c>
      <c r="D143" s="39">
        <f>SUMIFS('INFO SP'!$P$15:$P$64,'INFO SP'!$N$15:$N$64,A143,'INFO SP'!$R$15:$R$64,$D$11)</f>
        <v>0</v>
      </c>
      <c r="E143" s="66">
        <f t="shared" si="2"/>
        <v>0</v>
      </c>
    </row>
    <row r="144" spans="1:5" ht="17.25" customHeight="1" x14ac:dyDescent="0.25">
      <c r="A144" s="36">
        <v>7309</v>
      </c>
      <c r="B144" s="36" t="s">
        <v>466</v>
      </c>
      <c r="C144" s="39">
        <f>SUMIFS('INFO SP'!$P$15:$P$64,'INFO SP'!$N$15:$N$64,A144,'INFO SP'!$R$15:$R$64,$C$11)</f>
        <v>0</v>
      </c>
      <c r="D144" s="39">
        <f>SUMIFS('INFO SP'!$P$15:$P$64,'INFO SP'!$N$15:$N$64,A144,'INFO SP'!$R$15:$R$64,$D$11)</f>
        <v>0</v>
      </c>
      <c r="E144" s="66">
        <f t="shared" si="2"/>
        <v>0</v>
      </c>
    </row>
    <row r="145" spans="1:5" ht="17.25" customHeight="1" x14ac:dyDescent="0.25">
      <c r="A145" s="36">
        <v>7401</v>
      </c>
      <c r="B145" s="36" t="s">
        <v>467</v>
      </c>
      <c r="C145" s="39">
        <f>SUMIFS('INFO SP'!$P$15:$P$64,'INFO SP'!$N$15:$N$64,A145,'INFO SP'!$R$15:$R$64,$C$11)</f>
        <v>55247672</v>
      </c>
      <c r="D145" s="39">
        <f>SUMIFS('INFO SP'!$P$15:$P$64,'INFO SP'!$N$15:$N$64,A145,'INFO SP'!$R$15:$R$64,$D$11)</f>
        <v>0</v>
      </c>
      <c r="E145" s="66">
        <f t="shared" si="2"/>
        <v>55247672</v>
      </c>
    </row>
    <row r="146" spans="1:5" ht="17.25" customHeight="1" x14ac:dyDescent="0.25">
      <c r="A146" s="36">
        <v>7402</v>
      </c>
      <c r="B146" s="36" t="s">
        <v>468</v>
      </c>
      <c r="C146" s="39">
        <f>SUMIFS('INFO SP'!$P$15:$P$64,'INFO SP'!$N$15:$N$64,A146,'INFO SP'!$R$15:$R$64,$C$11)</f>
        <v>0</v>
      </c>
      <c r="D146" s="39">
        <f>SUMIFS('INFO SP'!$P$15:$P$64,'INFO SP'!$N$15:$N$64,A146,'INFO SP'!$R$15:$R$64,$D$11)</f>
        <v>1121628203</v>
      </c>
      <c r="E146" s="66">
        <f t="shared" si="2"/>
        <v>1121628203</v>
      </c>
    </row>
    <row r="147" spans="1:5" ht="17.25" customHeight="1" x14ac:dyDescent="0.25">
      <c r="A147" s="36">
        <v>7403</v>
      </c>
      <c r="B147" s="36" t="s">
        <v>469</v>
      </c>
      <c r="C147" s="39">
        <f>SUMIFS('INFO SP'!$P$15:$P$64,'INFO SP'!$N$15:$N$64,A147,'INFO SP'!$R$15:$R$64,$C$11)</f>
        <v>0</v>
      </c>
      <c r="D147" s="39">
        <f>SUMIFS('INFO SP'!$P$15:$P$64,'INFO SP'!$N$15:$N$64,A147,'INFO SP'!$R$15:$R$64,$D$11)</f>
        <v>0</v>
      </c>
      <c r="E147" s="66">
        <f t="shared" si="2"/>
        <v>0</v>
      </c>
    </row>
    <row r="148" spans="1:5" ht="17.25" customHeight="1" x14ac:dyDescent="0.25">
      <c r="A148" s="36">
        <v>7404</v>
      </c>
      <c r="B148" s="36" t="s">
        <v>470</v>
      </c>
      <c r="C148" s="39">
        <f>SUMIFS('INFO SP'!$P$15:$P$64,'INFO SP'!$N$15:$N$64,A148,'INFO SP'!$R$15:$R$64,$C$11)</f>
        <v>0</v>
      </c>
      <c r="D148" s="39">
        <f>SUMIFS('INFO SP'!$P$15:$P$64,'INFO SP'!$N$15:$N$64,A148,'INFO SP'!$R$15:$R$64,$D$11)</f>
        <v>0</v>
      </c>
      <c r="E148" s="66">
        <f t="shared" si="2"/>
        <v>0</v>
      </c>
    </row>
    <row r="149" spans="1:5" ht="17.25" customHeight="1" x14ac:dyDescent="0.25">
      <c r="A149" s="36">
        <v>7405</v>
      </c>
      <c r="B149" s="36" t="s">
        <v>471</v>
      </c>
      <c r="C149" s="39">
        <f>SUMIFS('INFO SP'!$P$15:$P$64,'INFO SP'!$N$15:$N$64,A149,'INFO SP'!$R$15:$R$64,$C$11)</f>
        <v>0</v>
      </c>
      <c r="D149" s="39">
        <f>SUMIFS('INFO SP'!$P$15:$P$64,'INFO SP'!$N$15:$N$64,A149,'INFO SP'!$R$15:$R$64,$D$11)</f>
        <v>0</v>
      </c>
      <c r="E149" s="66">
        <f t="shared" si="2"/>
        <v>0</v>
      </c>
    </row>
    <row r="150" spans="1:5" ht="17.25" customHeight="1" x14ac:dyDescent="0.25">
      <c r="A150" s="36">
        <v>7406</v>
      </c>
      <c r="B150" s="36" t="s">
        <v>472</v>
      </c>
      <c r="C150" s="39">
        <f>SUMIFS('INFO SP'!$P$15:$P$64,'INFO SP'!$N$15:$N$64,A150,'INFO SP'!$R$15:$R$64,$C$11)</f>
        <v>0</v>
      </c>
      <c r="D150" s="39">
        <f>SUMIFS('INFO SP'!$P$15:$P$64,'INFO SP'!$N$15:$N$64,A150,'INFO SP'!$R$15:$R$64,$D$11)</f>
        <v>0</v>
      </c>
      <c r="E150" s="66">
        <f t="shared" si="2"/>
        <v>0</v>
      </c>
    </row>
    <row r="151" spans="1:5" ht="17.25" customHeight="1" x14ac:dyDescent="0.25">
      <c r="A151" s="36">
        <v>7407</v>
      </c>
      <c r="B151" s="36" t="s">
        <v>473</v>
      </c>
      <c r="C151" s="39">
        <f>SUMIFS('INFO SP'!$P$15:$P$64,'INFO SP'!$N$15:$N$64,A151,'INFO SP'!$R$15:$R$64,$C$11)</f>
        <v>12182899119</v>
      </c>
      <c r="D151" s="39">
        <f>SUMIFS('INFO SP'!$P$15:$P$64,'INFO SP'!$N$15:$N$64,A151,'INFO SP'!$R$15:$R$64,$D$11)</f>
        <v>0</v>
      </c>
      <c r="E151" s="66">
        <f t="shared" si="2"/>
        <v>12182899119</v>
      </c>
    </row>
    <row r="152" spans="1:5" ht="17.25" customHeight="1" x14ac:dyDescent="0.25">
      <c r="A152" s="36">
        <v>7408</v>
      </c>
      <c r="B152" s="36" t="s">
        <v>474</v>
      </c>
      <c r="C152" s="39">
        <f>SUMIFS('INFO SP'!$P$15:$P$64,'INFO SP'!$N$15:$N$64,A152,'INFO SP'!$R$15:$R$64,$C$11)</f>
        <v>0</v>
      </c>
      <c r="D152" s="39">
        <f>SUMIFS('INFO SP'!$P$15:$P$64,'INFO SP'!$N$15:$N$64,A152,'INFO SP'!$R$15:$R$64,$D$11)</f>
        <v>0</v>
      </c>
      <c r="E152" s="66">
        <f t="shared" si="2"/>
        <v>0</v>
      </c>
    </row>
    <row r="153" spans="1:5" ht="17.25" customHeight="1" x14ac:dyDescent="0.25">
      <c r="A153" s="36">
        <v>8101</v>
      </c>
      <c r="B153" s="36" t="s">
        <v>475</v>
      </c>
      <c r="C153" s="39">
        <f>SUMIFS('INFO SP'!$P$15:$P$64,'INFO SP'!$N$15:$N$64,A153,'INFO SP'!$R$15:$R$64,$C$11)</f>
        <v>0</v>
      </c>
      <c r="D153" s="39">
        <f>SUMIFS('INFO SP'!$P$15:$P$64,'INFO SP'!$N$15:$N$64,A153,'INFO SP'!$R$15:$R$64,$D$11)</f>
        <v>0</v>
      </c>
      <c r="E153" s="66">
        <f t="shared" si="2"/>
        <v>0</v>
      </c>
    </row>
    <row r="154" spans="1:5" ht="17.25" customHeight="1" x14ac:dyDescent="0.25">
      <c r="A154" s="36">
        <v>8102</v>
      </c>
      <c r="B154" s="36" t="s">
        <v>476</v>
      </c>
      <c r="C154" s="39">
        <f>SUMIFS('INFO SP'!$P$15:$P$64,'INFO SP'!$N$15:$N$64,A154,'INFO SP'!$R$15:$R$64,$C$11)</f>
        <v>14499553</v>
      </c>
      <c r="D154" s="39">
        <f>SUMIFS('INFO SP'!$P$15:$P$64,'INFO SP'!$N$15:$N$64,A154,'INFO SP'!$R$15:$R$64,$D$11)</f>
        <v>0</v>
      </c>
      <c r="E154" s="66">
        <f t="shared" si="2"/>
        <v>14499553</v>
      </c>
    </row>
    <row r="155" spans="1:5" ht="17.25" customHeight="1" x14ac:dyDescent="0.25">
      <c r="A155" s="36">
        <v>8103</v>
      </c>
      <c r="B155" s="36" t="s">
        <v>477</v>
      </c>
      <c r="C155" s="39">
        <f>SUMIFS('INFO SP'!$P$15:$P$64,'INFO SP'!$N$15:$N$64,A155,'INFO SP'!$R$15:$R$64,$C$11)</f>
        <v>0</v>
      </c>
      <c r="D155" s="39">
        <f>SUMIFS('INFO SP'!$P$15:$P$64,'INFO SP'!$N$15:$N$64,A155,'INFO SP'!$R$15:$R$64,$D$11)</f>
        <v>0</v>
      </c>
      <c r="E155" s="66">
        <f t="shared" si="2"/>
        <v>0</v>
      </c>
    </row>
    <row r="156" spans="1:5" ht="17.25" customHeight="1" x14ac:dyDescent="0.25">
      <c r="A156" s="36">
        <v>8104</v>
      </c>
      <c r="B156" s="36" t="s">
        <v>478</v>
      </c>
      <c r="C156" s="39">
        <f>SUMIFS('INFO SP'!$P$15:$P$64,'INFO SP'!$N$15:$N$64,A156,'INFO SP'!$R$15:$R$64,$C$11)</f>
        <v>0</v>
      </c>
      <c r="D156" s="39">
        <f>SUMIFS('INFO SP'!$P$15:$P$64,'INFO SP'!$N$15:$N$64,A156,'INFO SP'!$R$15:$R$64,$D$11)</f>
        <v>0</v>
      </c>
      <c r="E156" s="66">
        <f t="shared" si="2"/>
        <v>0</v>
      </c>
    </row>
    <row r="157" spans="1:5" ht="17.25" customHeight="1" x14ac:dyDescent="0.25">
      <c r="A157" s="36">
        <v>8105</v>
      </c>
      <c r="B157" s="36" t="s">
        <v>479</v>
      </c>
      <c r="C157" s="39">
        <f>SUMIFS('INFO SP'!$P$15:$P$64,'INFO SP'!$N$15:$N$64,A157,'INFO SP'!$R$15:$R$64,$C$11)</f>
        <v>0</v>
      </c>
      <c r="D157" s="39">
        <f>SUMIFS('INFO SP'!$P$15:$P$64,'INFO SP'!$N$15:$N$64,A157,'INFO SP'!$R$15:$R$64,$D$11)</f>
        <v>0</v>
      </c>
      <c r="E157" s="66">
        <f t="shared" si="2"/>
        <v>0</v>
      </c>
    </row>
    <row r="158" spans="1:5" ht="17.25" customHeight="1" x14ac:dyDescent="0.25">
      <c r="A158" s="36">
        <v>8106</v>
      </c>
      <c r="B158" s="36" t="s">
        <v>480</v>
      </c>
      <c r="C158" s="39">
        <f>SUMIFS('INFO SP'!$P$15:$P$64,'INFO SP'!$N$15:$N$64,A158,'INFO SP'!$R$15:$R$64,$C$11)</f>
        <v>13151222136</v>
      </c>
      <c r="D158" s="39">
        <f>SUMIFS('INFO SP'!$P$15:$P$64,'INFO SP'!$N$15:$N$64,A158,'INFO SP'!$R$15:$R$64,$D$11)</f>
        <v>0</v>
      </c>
      <c r="E158" s="66">
        <f t="shared" si="2"/>
        <v>13151222136</v>
      </c>
    </row>
    <row r="159" spans="1:5" ht="17.25" customHeight="1" x14ac:dyDescent="0.25">
      <c r="A159" s="36">
        <v>8107</v>
      </c>
      <c r="B159" s="36" t="s">
        <v>481</v>
      </c>
      <c r="C159" s="39">
        <f>SUMIFS('INFO SP'!$P$15:$P$64,'INFO SP'!$N$15:$N$64,A159,'INFO SP'!$R$15:$R$64,$C$11)</f>
        <v>0</v>
      </c>
      <c r="D159" s="39">
        <f>SUMIFS('INFO SP'!$P$15:$P$64,'INFO SP'!$N$15:$N$64,A159,'INFO SP'!$R$15:$R$64,$D$11)</f>
        <v>0</v>
      </c>
      <c r="E159" s="66">
        <f t="shared" si="2"/>
        <v>0</v>
      </c>
    </row>
    <row r="160" spans="1:5" ht="17.25" customHeight="1" x14ac:dyDescent="0.25">
      <c r="A160" s="36">
        <v>8108</v>
      </c>
      <c r="B160" s="36" t="s">
        <v>482</v>
      </c>
      <c r="C160" s="39">
        <f>SUMIFS('INFO SP'!$P$15:$P$64,'INFO SP'!$N$15:$N$64,A160,'INFO SP'!$R$15:$R$64,$C$11)</f>
        <v>0</v>
      </c>
      <c r="D160" s="39">
        <f>SUMIFS('INFO SP'!$P$15:$P$64,'INFO SP'!$N$15:$N$64,A160,'INFO SP'!$R$15:$R$64,$D$11)</f>
        <v>0</v>
      </c>
      <c r="E160" s="66">
        <f t="shared" si="2"/>
        <v>0</v>
      </c>
    </row>
    <row r="161" spans="1:5" ht="17.25" customHeight="1" x14ac:dyDescent="0.25">
      <c r="A161" s="36">
        <v>8109</v>
      </c>
      <c r="B161" s="36" t="s">
        <v>483</v>
      </c>
      <c r="C161" s="39">
        <f>SUMIFS('INFO SP'!$P$15:$P$64,'INFO SP'!$N$15:$N$64,A161,'INFO SP'!$R$15:$R$64,$C$11)</f>
        <v>0</v>
      </c>
      <c r="D161" s="39">
        <f>SUMIFS('INFO SP'!$P$15:$P$64,'INFO SP'!$N$15:$N$64,A161,'INFO SP'!$R$15:$R$64,$D$11)</f>
        <v>0</v>
      </c>
      <c r="E161" s="66">
        <f t="shared" si="2"/>
        <v>0</v>
      </c>
    </row>
    <row r="162" spans="1:5" ht="17.25" customHeight="1" x14ac:dyDescent="0.25">
      <c r="A162" s="36">
        <v>8110</v>
      </c>
      <c r="B162" s="36" t="s">
        <v>484</v>
      </c>
      <c r="C162" s="39">
        <f>SUMIFS('INFO SP'!$P$15:$P$64,'INFO SP'!$N$15:$N$64,A162,'INFO SP'!$R$15:$R$64,$C$11)</f>
        <v>0</v>
      </c>
      <c r="D162" s="39">
        <f>SUMIFS('INFO SP'!$P$15:$P$64,'INFO SP'!$N$15:$N$64,A162,'INFO SP'!$R$15:$R$64,$D$11)</f>
        <v>0</v>
      </c>
      <c r="E162" s="66">
        <f t="shared" si="2"/>
        <v>0</v>
      </c>
    </row>
    <row r="163" spans="1:5" ht="17.25" customHeight="1" x14ac:dyDescent="0.25">
      <c r="A163" s="36">
        <v>8111</v>
      </c>
      <c r="B163" s="36" t="s">
        <v>485</v>
      </c>
      <c r="C163" s="39">
        <f>SUMIFS('INFO SP'!$P$15:$P$64,'INFO SP'!$N$15:$N$64,A163,'INFO SP'!$R$15:$R$64,$C$11)</f>
        <v>192428860</v>
      </c>
      <c r="D163" s="39">
        <f>SUMIFS('INFO SP'!$P$15:$P$64,'INFO SP'!$N$15:$N$64,A163,'INFO SP'!$R$15:$R$64,$D$11)</f>
        <v>0</v>
      </c>
      <c r="E163" s="66">
        <f t="shared" si="2"/>
        <v>192428860</v>
      </c>
    </row>
    <row r="164" spans="1:5" ht="17.25" customHeight="1" x14ac:dyDescent="0.25">
      <c r="A164" s="36">
        <v>8112</v>
      </c>
      <c r="B164" s="36" t="s">
        <v>486</v>
      </c>
      <c r="C164" s="39">
        <f>SUMIFS('INFO SP'!$P$15:$P$64,'INFO SP'!$N$15:$N$64,A164,'INFO SP'!$R$15:$R$64,$C$11)</f>
        <v>0</v>
      </c>
      <c r="D164" s="39">
        <f>SUMIFS('INFO SP'!$P$15:$P$64,'INFO SP'!$N$15:$N$64,A164,'INFO SP'!$R$15:$R$64,$D$11)</f>
        <v>0</v>
      </c>
      <c r="E164" s="66">
        <f t="shared" si="2"/>
        <v>0</v>
      </c>
    </row>
    <row r="165" spans="1:5" ht="17.25" customHeight="1" x14ac:dyDescent="0.25">
      <c r="A165" s="36">
        <v>8201</v>
      </c>
      <c r="B165" s="36" t="s">
        <v>487</v>
      </c>
      <c r="C165" s="39">
        <f>SUMIFS('INFO SP'!$P$15:$P$64,'INFO SP'!$N$15:$N$64,A165,'INFO SP'!$R$15:$R$64,$C$11)</f>
        <v>0</v>
      </c>
      <c r="D165" s="39">
        <f>SUMIFS('INFO SP'!$P$15:$P$64,'INFO SP'!$N$15:$N$64,A165,'INFO SP'!$R$15:$R$64,$D$11)</f>
        <v>0</v>
      </c>
      <c r="E165" s="66">
        <f t="shared" si="2"/>
        <v>0</v>
      </c>
    </row>
    <row r="166" spans="1:5" ht="17.25" customHeight="1" x14ac:dyDescent="0.25">
      <c r="A166" s="36">
        <v>8202</v>
      </c>
      <c r="B166" s="36" t="s">
        <v>488</v>
      </c>
      <c r="C166" s="39">
        <f>SUMIFS('INFO SP'!$P$15:$P$64,'INFO SP'!$N$15:$N$64,A166,'INFO SP'!$R$15:$R$64,$C$11)</f>
        <v>0</v>
      </c>
      <c r="D166" s="39">
        <f>SUMIFS('INFO SP'!$P$15:$P$64,'INFO SP'!$N$15:$N$64,A166,'INFO SP'!$R$15:$R$64,$D$11)</f>
        <v>0</v>
      </c>
      <c r="E166" s="66">
        <f t="shared" si="2"/>
        <v>0</v>
      </c>
    </row>
    <row r="167" spans="1:5" ht="17.25" customHeight="1" x14ac:dyDescent="0.25">
      <c r="A167" s="36">
        <v>8203</v>
      </c>
      <c r="B167" s="36" t="s">
        <v>489</v>
      </c>
      <c r="C167" s="39">
        <f>SUMIFS('INFO SP'!$P$15:$P$64,'INFO SP'!$N$15:$N$64,A167,'INFO SP'!$R$15:$R$64,$C$11)</f>
        <v>0</v>
      </c>
      <c r="D167" s="39">
        <f>SUMIFS('INFO SP'!$P$15:$P$64,'INFO SP'!$N$15:$N$64,A167,'INFO SP'!$R$15:$R$64,$D$11)</f>
        <v>0</v>
      </c>
      <c r="E167" s="66">
        <f t="shared" si="2"/>
        <v>0</v>
      </c>
    </row>
    <row r="168" spans="1:5" ht="17.25" customHeight="1" x14ac:dyDescent="0.25">
      <c r="A168" s="36">
        <v>8204</v>
      </c>
      <c r="B168" s="36" t="s">
        <v>490</v>
      </c>
      <c r="C168" s="39">
        <f>SUMIFS('INFO SP'!$P$15:$P$64,'INFO SP'!$N$15:$N$64,A168,'INFO SP'!$R$15:$R$64,$C$11)</f>
        <v>0</v>
      </c>
      <c r="D168" s="39">
        <f>SUMIFS('INFO SP'!$P$15:$P$64,'INFO SP'!$N$15:$N$64,A168,'INFO SP'!$R$15:$R$64,$D$11)</f>
        <v>0</v>
      </c>
      <c r="E168" s="66">
        <f t="shared" si="2"/>
        <v>0</v>
      </c>
    </row>
    <row r="169" spans="1:5" ht="17.25" customHeight="1" x14ac:dyDescent="0.25">
      <c r="A169" s="36">
        <v>8205</v>
      </c>
      <c r="B169" s="36" t="s">
        <v>491</v>
      </c>
      <c r="C169" s="39">
        <f>SUMIFS('INFO SP'!$P$15:$P$64,'INFO SP'!$N$15:$N$64,A169,'INFO SP'!$R$15:$R$64,$C$11)</f>
        <v>0</v>
      </c>
      <c r="D169" s="39">
        <f>SUMIFS('INFO SP'!$P$15:$P$64,'INFO SP'!$N$15:$N$64,A169,'INFO SP'!$R$15:$R$64,$D$11)</f>
        <v>0</v>
      </c>
      <c r="E169" s="66">
        <f t="shared" si="2"/>
        <v>0</v>
      </c>
    </row>
    <row r="170" spans="1:5" ht="17.25" customHeight="1" x14ac:dyDescent="0.25">
      <c r="A170" s="36">
        <v>8206</v>
      </c>
      <c r="B170" s="36" t="s">
        <v>506</v>
      </c>
      <c r="C170" s="39">
        <f>SUMIFS('INFO SP'!$P$15:$P$64,'INFO SP'!$N$15:$N$64,A170,'INFO SP'!$R$15:$R$64,$C$11)</f>
        <v>0</v>
      </c>
      <c r="D170" s="39">
        <f>SUMIFS('INFO SP'!$P$15:$P$64,'INFO SP'!$N$15:$N$64,A170,'INFO SP'!$R$15:$R$64,$D$11)</f>
        <v>0</v>
      </c>
      <c r="E170" s="66">
        <f t="shared" si="2"/>
        <v>0</v>
      </c>
    </row>
    <row r="171" spans="1:5" ht="17.25" customHeight="1" x14ac:dyDescent="0.25">
      <c r="A171" s="36">
        <v>8207</v>
      </c>
      <c r="B171" s="36" t="s">
        <v>507</v>
      </c>
      <c r="C171" s="39">
        <f>SUMIFS('INFO SP'!$P$15:$P$64,'INFO SP'!$N$15:$N$64,A171,'INFO SP'!$R$15:$R$64,$C$11)</f>
        <v>0</v>
      </c>
      <c r="D171" s="39">
        <f>SUMIFS('INFO SP'!$P$15:$P$64,'INFO SP'!$N$15:$N$64,A171,'INFO SP'!$R$15:$R$64,$D$11)</f>
        <v>0</v>
      </c>
      <c r="E171" s="66">
        <f t="shared" si="2"/>
        <v>0</v>
      </c>
    </row>
    <row r="172" spans="1:5" ht="17.25" customHeight="1" x14ac:dyDescent="0.25">
      <c r="A172" s="36">
        <v>8301</v>
      </c>
      <c r="B172" s="36" t="s">
        <v>492</v>
      </c>
      <c r="C172" s="39">
        <f>SUMIFS('INFO SP'!$P$15:$P$64,'INFO SP'!$N$15:$N$64,A172,'INFO SP'!$R$15:$R$64,$C$11)</f>
        <v>0</v>
      </c>
      <c r="D172" s="39">
        <f>SUMIFS('INFO SP'!$P$15:$P$64,'INFO SP'!$N$15:$N$64,A172,'INFO SP'!$R$15:$R$64,$D$11)</f>
        <v>0</v>
      </c>
      <c r="E172" s="66">
        <f t="shared" si="2"/>
        <v>0</v>
      </c>
    </row>
    <row r="173" spans="1:5" ht="17.25" customHeight="1" x14ac:dyDescent="0.25">
      <c r="A173" s="36">
        <v>8302</v>
      </c>
      <c r="B173" s="36" t="s">
        <v>493</v>
      </c>
      <c r="C173" s="39">
        <f>SUMIFS('INFO SP'!$P$15:$P$64,'INFO SP'!$N$15:$N$64,A173,'INFO SP'!$R$15:$R$64,$C$11)</f>
        <v>0</v>
      </c>
      <c r="D173" s="39">
        <f>SUMIFS('INFO SP'!$P$15:$P$64,'INFO SP'!$N$15:$N$64,A173,'INFO SP'!$R$15:$R$64,$D$11)</f>
        <v>0</v>
      </c>
      <c r="E173" s="66">
        <f t="shared" si="2"/>
        <v>0</v>
      </c>
    </row>
    <row r="174" spans="1:5" ht="17.25" customHeight="1" x14ac:dyDescent="0.25">
      <c r="A174" s="36">
        <v>8303</v>
      </c>
      <c r="B174" s="36" t="s">
        <v>494</v>
      </c>
      <c r="C174" s="39">
        <f>SUMIFS('INFO SP'!$P$15:$P$64,'INFO SP'!$N$15:$N$64,A174,'INFO SP'!$R$15:$R$64,$C$11)</f>
        <v>0</v>
      </c>
      <c r="D174" s="39">
        <f>SUMIFS('INFO SP'!$P$15:$P$64,'INFO SP'!$N$15:$N$64,A174,'INFO SP'!$R$15:$R$64,$D$11)</f>
        <v>0</v>
      </c>
      <c r="E174" s="66">
        <f t="shared" si="2"/>
        <v>0</v>
      </c>
    </row>
    <row r="175" spans="1:5" ht="17.25" customHeight="1" x14ac:dyDescent="0.25">
      <c r="A175" s="36">
        <v>8304</v>
      </c>
      <c r="B175" s="36" t="s">
        <v>495</v>
      </c>
      <c r="C175" s="39">
        <f>SUMIFS('INFO SP'!$P$15:$P$64,'INFO SP'!$N$15:$N$64,A175,'INFO SP'!$R$15:$R$64,$C$11)</f>
        <v>0</v>
      </c>
      <c r="D175" s="39">
        <f>SUMIFS('INFO SP'!$P$15:$P$64,'INFO SP'!$N$15:$N$64,A175,'INFO SP'!$R$15:$R$64,$D$11)</f>
        <v>0</v>
      </c>
      <c r="E175" s="66">
        <f t="shared" si="2"/>
        <v>0</v>
      </c>
    </row>
    <row r="176" spans="1:5" ht="17.25" customHeight="1" x14ac:dyDescent="0.25">
      <c r="A176" s="36">
        <v>8305</v>
      </c>
      <c r="B176" s="36" t="s">
        <v>496</v>
      </c>
      <c r="C176" s="39">
        <f>SUMIFS('INFO SP'!$P$15:$P$64,'INFO SP'!$N$15:$N$64,A176,'INFO SP'!$R$15:$R$64,$C$11)</f>
        <v>0</v>
      </c>
      <c r="D176" s="39">
        <f>SUMIFS('INFO SP'!$P$15:$P$64,'INFO SP'!$N$15:$N$64,A176,'INFO SP'!$R$15:$R$64,$D$11)</f>
        <v>0</v>
      </c>
      <c r="E176" s="66">
        <f t="shared" si="2"/>
        <v>0</v>
      </c>
    </row>
    <row r="177" spans="1:5" ht="17.25" customHeight="1" x14ac:dyDescent="0.25">
      <c r="A177" s="36">
        <v>8306</v>
      </c>
      <c r="B177" s="36" t="s">
        <v>497</v>
      </c>
      <c r="C177" s="39">
        <f>SUMIFS('INFO SP'!$P$15:$P$64,'INFO SP'!$N$15:$N$64,A177,'INFO SP'!$R$15:$R$64,$C$11)</f>
        <v>0</v>
      </c>
      <c r="D177" s="39">
        <f>SUMIFS('INFO SP'!$P$15:$P$64,'INFO SP'!$N$15:$N$64,A177,'INFO SP'!$R$15:$R$64,$D$11)</f>
        <v>0</v>
      </c>
      <c r="E177" s="66">
        <f t="shared" si="2"/>
        <v>0</v>
      </c>
    </row>
    <row r="178" spans="1:5" ht="17.25" customHeight="1" x14ac:dyDescent="0.25">
      <c r="A178" s="36">
        <v>8307</v>
      </c>
      <c r="B178" s="36" t="s">
        <v>498</v>
      </c>
      <c r="C178" s="39">
        <f>SUMIFS('INFO SP'!$P$15:$P$64,'INFO SP'!$N$15:$N$64,A178,'INFO SP'!$R$15:$R$64,$C$11)</f>
        <v>0</v>
      </c>
      <c r="D178" s="39">
        <f>SUMIFS('INFO SP'!$P$15:$P$64,'INFO SP'!$N$15:$N$64,A178,'INFO SP'!$R$15:$R$64,$D$11)</f>
        <v>0</v>
      </c>
      <c r="E178" s="66">
        <f t="shared" si="2"/>
        <v>0</v>
      </c>
    </row>
    <row r="179" spans="1:5" ht="17.25" customHeight="1" x14ac:dyDescent="0.25">
      <c r="A179" s="36">
        <v>8308</v>
      </c>
      <c r="B179" s="36" t="s">
        <v>499</v>
      </c>
      <c r="C179" s="39">
        <f>SUMIFS('INFO SP'!$P$15:$P$64,'INFO SP'!$N$15:$N$64,A179,'INFO SP'!$R$15:$R$64,$C$11)</f>
        <v>0</v>
      </c>
      <c r="D179" s="39">
        <f>SUMIFS('INFO SP'!$P$15:$P$64,'INFO SP'!$N$15:$N$64,A179,'INFO SP'!$R$15:$R$64,$D$11)</f>
        <v>0</v>
      </c>
      <c r="E179" s="66">
        <f t="shared" si="2"/>
        <v>0</v>
      </c>
    </row>
    <row r="180" spans="1:5" ht="17.25" customHeight="1" x14ac:dyDescent="0.25">
      <c r="A180" s="36">
        <v>8309</v>
      </c>
      <c r="B180" s="36" t="s">
        <v>500</v>
      </c>
      <c r="C180" s="39">
        <f>SUMIFS('INFO SP'!$P$15:$P$64,'INFO SP'!$N$15:$N$64,A180,'INFO SP'!$R$15:$R$64,$C$11)</f>
        <v>0</v>
      </c>
      <c r="D180" s="39">
        <f>SUMIFS('INFO SP'!$P$15:$P$64,'INFO SP'!$N$15:$N$64,A180,'INFO SP'!$R$15:$R$64,$D$11)</f>
        <v>0</v>
      </c>
      <c r="E180" s="66">
        <f t="shared" si="2"/>
        <v>0</v>
      </c>
    </row>
    <row r="181" spans="1:5" ht="17.25" customHeight="1" x14ac:dyDescent="0.25">
      <c r="A181" s="36">
        <v>8310</v>
      </c>
      <c r="B181" s="36" t="s">
        <v>501</v>
      </c>
      <c r="C181" s="39">
        <f>SUMIFS('INFO SP'!$P$15:$P$64,'INFO SP'!$N$15:$N$64,A181,'INFO SP'!$R$15:$R$64,$C$11)</f>
        <v>0</v>
      </c>
      <c r="D181" s="39">
        <f>SUMIFS('INFO SP'!$P$15:$P$64,'INFO SP'!$N$15:$N$64,A181,'INFO SP'!$R$15:$R$64,$D$11)</f>
        <v>0</v>
      </c>
      <c r="E181" s="66">
        <f t="shared" si="2"/>
        <v>0</v>
      </c>
    </row>
    <row r="182" spans="1:5" ht="17.25" customHeight="1" x14ac:dyDescent="0.25">
      <c r="A182" s="36">
        <v>8311</v>
      </c>
      <c r="B182" s="36" t="s">
        <v>502</v>
      </c>
      <c r="C182" s="39">
        <f>SUMIFS('INFO SP'!$P$15:$P$64,'INFO SP'!$N$15:$N$64,A182,'INFO SP'!$R$15:$R$64,$C$11)</f>
        <v>0</v>
      </c>
      <c r="D182" s="39">
        <f>SUMIFS('INFO SP'!$P$15:$P$64,'INFO SP'!$N$15:$N$64,A182,'INFO SP'!$R$15:$R$64,$D$11)</f>
        <v>0</v>
      </c>
      <c r="E182" s="66">
        <f t="shared" si="2"/>
        <v>0</v>
      </c>
    </row>
    <row r="183" spans="1:5" ht="17.25" customHeight="1" x14ac:dyDescent="0.25">
      <c r="A183" s="36">
        <v>8312</v>
      </c>
      <c r="B183" s="36" t="s">
        <v>503</v>
      </c>
      <c r="C183" s="39">
        <f>SUMIFS('INFO SP'!$P$15:$P$64,'INFO SP'!$N$15:$N$64,A183,'INFO SP'!$R$15:$R$64,$C$11)</f>
        <v>0</v>
      </c>
      <c r="D183" s="39">
        <f>SUMIFS('INFO SP'!$P$15:$P$64,'INFO SP'!$N$15:$N$64,A183,'INFO SP'!$R$15:$R$64,$D$11)</f>
        <v>0</v>
      </c>
      <c r="E183" s="66">
        <f t="shared" si="2"/>
        <v>0</v>
      </c>
    </row>
    <row r="184" spans="1:5" ht="17.25" customHeight="1" x14ac:dyDescent="0.25">
      <c r="A184" s="36">
        <v>8313</v>
      </c>
      <c r="B184" s="36" t="s">
        <v>504</v>
      </c>
      <c r="C184" s="39">
        <f>SUMIFS('INFO SP'!$P$15:$P$64,'INFO SP'!$N$15:$N$64,A184,'INFO SP'!$R$15:$R$64,$C$11)</f>
        <v>0</v>
      </c>
      <c r="D184" s="39">
        <f>SUMIFS('INFO SP'!$P$15:$P$64,'INFO SP'!$N$15:$N$64,A184,'INFO SP'!$R$15:$R$64,$D$11)</f>
        <v>0</v>
      </c>
      <c r="E184" s="66">
        <f t="shared" si="2"/>
        <v>0</v>
      </c>
    </row>
    <row r="185" spans="1:5" ht="17.25" customHeight="1" x14ac:dyDescent="0.25">
      <c r="A185" s="36">
        <v>8314</v>
      </c>
      <c r="B185" s="36" t="s">
        <v>505</v>
      </c>
      <c r="C185" s="39">
        <f>SUMIFS('INFO SP'!$P$15:$P$64,'INFO SP'!$N$15:$N$64,A185,'INFO SP'!$R$15:$R$64,$C$11)</f>
        <v>0</v>
      </c>
      <c r="D185" s="39">
        <f>SUMIFS('INFO SP'!$P$15:$P$64,'INFO SP'!$N$15:$N$64,A185,'INFO SP'!$R$15:$R$64,$D$11)</f>
        <v>0</v>
      </c>
      <c r="E185" s="66">
        <f t="shared" si="2"/>
        <v>0</v>
      </c>
    </row>
    <row r="186" spans="1:5" ht="17.25" customHeight="1" x14ac:dyDescent="0.25">
      <c r="A186" s="36">
        <v>9101</v>
      </c>
      <c r="B186" s="36" t="s">
        <v>509</v>
      </c>
      <c r="C186" s="39">
        <f>SUMIFS('INFO SP'!$P$15:$P$64,'INFO SP'!$N$15:$N$64,A186,'INFO SP'!$R$15:$R$64,$C$11)</f>
        <v>0</v>
      </c>
      <c r="D186" s="39">
        <f>SUMIFS('INFO SP'!$P$15:$P$64,'INFO SP'!$N$15:$N$64,A186,'INFO SP'!$R$15:$R$64,$D$11)</f>
        <v>0</v>
      </c>
      <c r="E186" s="66">
        <f t="shared" si="2"/>
        <v>0</v>
      </c>
    </row>
    <row r="187" spans="1:5" ht="17.25" customHeight="1" x14ac:dyDescent="0.25">
      <c r="A187" s="36">
        <v>9102</v>
      </c>
      <c r="B187" s="36" t="s">
        <v>510</v>
      </c>
      <c r="C187" s="39">
        <f>SUMIFS('INFO SP'!$P$15:$P$64,'INFO SP'!$N$15:$N$64,A187,'INFO SP'!$R$15:$R$64,$C$11)</f>
        <v>0</v>
      </c>
      <c r="D187" s="39">
        <f>SUMIFS('INFO SP'!$P$15:$P$64,'INFO SP'!$N$15:$N$64,A187,'INFO SP'!$R$15:$R$64,$D$11)</f>
        <v>0</v>
      </c>
      <c r="E187" s="66">
        <f t="shared" si="2"/>
        <v>0</v>
      </c>
    </row>
    <row r="188" spans="1:5" ht="17.25" customHeight="1" x14ac:dyDescent="0.25">
      <c r="A188" s="36">
        <v>9103</v>
      </c>
      <c r="B188" s="36" t="s">
        <v>511</v>
      </c>
      <c r="C188" s="39">
        <f>SUMIFS('INFO SP'!$P$15:$P$64,'INFO SP'!$N$15:$N$64,A188,'INFO SP'!$R$15:$R$64,$C$11)</f>
        <v>0</v>
      </c>
      <c r="D188" s="39">
        <f>SUMIFS('INFO SP'!$P$15:$P$64,'INFO SP'!$N$15:$N$64,A188,'INFO SP'!$R$15:$R$64,$D$11)</f>
        <v>0</v>
      </c>
      <c r="E188" s="66">
        <f t="shared" si="2"/>
        <v>0</v>
      </c>
    </row>
    <row r="189" spans="1:5" ht="17.25" customHeight="1" x14ac:dyDescent="0.25">
      <c r="A189" s="36">
        <v>9104</v>
      </c>
      <c r="B189" s="36" t="s">
        <v>512</v>
      </c>
      <c r="C189" s="39">
        <f>SUMIFS('INFO SP'!$P$15:$P$64,'INFO SP'!$N$15:$N$64,A189,'INFO SP'!$R$15:$R$64,$C$11)</f>
        <v>3608501206</v>
      </c>
      <c r="D189" s="39">
        <f>SUMIFS('INFO SP'!$P$15:$P$64,'INFO SP'!$N$15:$N$64,A189,'INFO SP'!$R$15:$R$64,$D$11)</f>
        <v>0</v>
      </c>
      <c r="E189" s="66">
        <f t="shared" si="2"/>
        <v>3608501206</v>
      </c>
    </row>
    <row r="190" spans="1:5" ht="17.25" customHeight="1" x14ac:dyDescent="0.25">
      <c r="A190" s="36">
        <v>9105</v>
      </c>
      <c r="B190" s="36" t="s">
        <v>513</v>
      </c>
      <c r="C190" s="39">
        <f>SUMIFS('INFO SP'!$P$15:$P$64,'INFO SP'!$N$15:$N$64,A190,'INFO SP'!$R$15:$R$64,$C$11)</f>
        <v>0</v>
      </c>
      <c r="D190" s="39">
        <f>SUMIFS('INFO SP'!$P$15:$P$64,'INFO SP'!$N$15:$N$64,A190,'INFO SP'!$R$15:$R$64,$D$11)</f>
        <v>0</v>
      </c>
      <c r="E190" s="66">
        <f t="shared" si="2"/>
        <v>0</v>
      </c>
    </row>
    <row r="191" spans="1:5" ht="17.25" customHeight="1" x14ac:dyDescent="0.25">
      <c r="A191" s="36">
        <v>9106</v>
      </c>
      <c r="B191" s="36" t="s">
        <v>514</v>
      </c>
      <c r="C191" s="39">
        <f>SUMIFS('INFO SP'!$P$15:$P$64,'INFO SP'!$N$15:$N$64,A191,'INFO SP'!$R$15:$R$64,$C$11)</f>
        <v>0</v>
      </c>
      <c r="D191" s="39">
        <f>SUMIFS('INFO SP'!$P$15:$P$64,'INFO SP'!$N$15:$N$64,A191,'INFO SP'!$R$15:$R$64,$D$11)</f>
        <v>0</v>
      </c>
      <c r="E191" s="66">
        <f t="shared" si="2"/>
        <v>0</v>
      </c>
    </row>
    <row r="192" spans="1:5" ht="17.25" customHeight="1" x14ac:dyDescent="0.25">
      <c r="A192" s="36">
        <v>9107</v>
      </c>
      <c r="B192" s="36" t="s">
        <v>515</v>
      </c>
      <c r="C192" s="39">
        <f>SUMIFS('INFO SP'!$P$15:$P$64,'INFO SP'!$N$15:$N$64,A192,'INFO SP'!$R$15:$R$64,$C$11)</f>
        <v>0</v>
      </c>
      <c r="D192" s="39">
        <f>SUMIFS('INFO SP'!$P$15:$P$64,'INFO SP'!$N$15:$N$64,A192,'INFO SP'!$R$15:$R$64,$D$11)</f>
        <v>0</v>
      </c>
      <c r="E192" s="66">
        <f t="shared" si="2"/>
        <v>0</v>
      </c>
    </row>
    <row r="193" spans="1:5" ht="17.25" customHeight="1" x14ac:dyDescent="0.25">
      <c r="A193" s="36">
        <v>9108</v>
      </c>
      <c r="B193" s="36" t="s">
        <v>516</v>
      </c>
      <c r="C193" s="39">
        <f>SUMIFS('INFO SP'!$P$15:$P$64,'INFO SP'!$N$15:$N$64,A193,'INFO SP'!$R$15:$R$64,$C$11)</f>
        <v>0</v>
      </c>
      <c r="D193" s="39">
        <f>SUMIFS('INFO SP'!$P$15:$P$64,'INFO SP'!$N$15:$N$64,A193,'INFO SP'!$R$15:$R$64,$D$11)</f>
        <v>0</v>
      </c>
      <c r="E193" s="66">
        <f t="shared" si="2"/>
        <v>0</v>
      </c>
    </row>
    <row r="194" spans="1:5" ht="17.25" customHeight="1" x14ac:dyDescent="0.25">
      <c r="A194" s="36">
        <v>9109</v>
      </c>
      <c r="B194" s="36" t="s">
        <v>517</v>
      </c>
      <c r="C194" s="39">
        <f>SUMIFS('INFO SP'!$P$15:$P$64,'INFO SP'!$N$15:$N$64,A194,'INFO SP'!$R$15:$R$64,$C$11)</f>
        <v>0</v>
      </c>
      <c r="D194" s="39">
        <f>SUMIFS('INFO SP'!$P$15:$P$64,'INFO SP'!$N$15:$N$64,A194,'INFO SP'!$R$15:$R$64,$D$11)</f>
        <v>0</v>
      </c>
      <c r="E194" s="66">
        <f t="shared" si="2"/>
        <v>0</v>
      </c>
    </row>
    <row r="195" spans="1:5" ht="17.25" customHeight="1" x14ac:dyDescent="0.25">
      <c r="A195" s="36">
        <v>9110</v>
      </c>
      <c r="B195" s="36" t="s">
        <v>518</v>
      </c>
      <c r="C195" s="39">
        <f>SUMIFS('INFO SP'!$P$15:$P$64,'INFO SP'!$N$15:$N$64,A195,'INFO SP'!$R$15:$R$64,$C$11)</f>
        <v>0</v>
      </c>
      <c r="D195" s="39">
        <f>SUMIFS('INFO SP'!$P$15:$P$64,'INFO SP'!$N$15:$N$64,A195,'INFO SP'!$R$15:$R$64,$D$11)</f>
        <v>0</v>
      </c>
      <c r="E195" s="66">
        <f t="shared" si="2"/>
        <v>0</v>
      </c>
    </row>
    <row r="196" spans="1:5" ht="17.25" customHeight="1" x14ac:dyDescent="0.25">
      <c r="A196" s="36">
        <v>9111</v>
      </c>
      <c r="B196" s="36" t="s">
        <v>519</v>
      </c>
      <c r="C196" s="39">
        <f>SUMIFS('INFO SP'!$P$15:$P$64,'INFO SP'!$N$15:$N$64,A196,'INFO SP'!$R$15:$R$64,$C$11)</f>
        <v>0</v>
      </c>
      <c r="D196" s="39">
        <f>SUMIFS('INFO SP'!$P$15:$P$64,'INFO SP'!$N$15:$N$64,A196,'INFO SP'!$R$15:$R$64,$D$11)</f>
        <v>0</v>
      </c>
      <c r="E196" s="66">
        <f t="shared" si="2"/>
        <v>0</v>
      </c>
    </row>
    <row r="197" spans="1:5" ht="17.25" customHeight="1" x14ac:dyDescent="0.25">
      <c r="A197" s="36">
        <v>9112</v>
      </c>
      <c r="B197" s="36" t="s">
        <v>520</v>
      </c>
      <c r="C197" s="39">
        <f>SUMIFS('INFO SP'!$P$15:$P$64,'INFO SP'!$N$15:$N$64,A197,'INFO SP'!$R$15:$R$64,$C$11)</f>
        <v>0</v>
      </c>
      <c r="D197" s="39">
        <f>SUMIFS('INFO SP'!$P$15:$P$64,'INFO SP'!$N$15:$N$64,A197,'INFO SP'!$R$15:$R$64,$D$11)</f>
        <v>0</v>
      </c>
      <c r="E197" s="66">
        <f t="shared" si="2"/>
        <v>0</v>
      </c>
    </row>
    <row r="198" spans="1:5" ht="17.25" customHeight="1" x14ac:dyDescent="0.25">
      <c r="A198" s="36">
        <v>9113</v>
      </c>
      <c r="B198" s="36" t="s">
        <v>521</v>
      </c>
      <c r="C198" s="39">
        <f>SUMIFS('INFO SP'!$P$15:$P$64,'INFO SP'!$N$15:$N$64,A198,'INFO SP'!$R$15:$R$64,$C$11)</f>
        <v>0</v>
      </c>
      <c r="D198" s="39">
        <f>SUMIFS('INFO SP'!$P$15:$P$64,'INFO SP'!$N$15:$N$64,A198,'INFO SP'!$R$15:$R$64,$D$11)</f>
        <v>0</v>
      </c>
      <c r="E198" s="66">
        <f t="shared" si="2"/>
        <v>0</v>
      </c>
    </row>
    <row r="199" spans="1:5" ht="17.25" customHeight="1" x14ac:dyDescent="0.25">
      <c r="A199" s="36">
        <v>9114</v>
      </c>
      <c r="B199" s="36" t="s">
        <v>522</v>
      </c>
      <c r="C199" s="39">
        <f>SUMIFS('INFO SP'!$P$15:$P$64,'INFO SP'!$N$15:$N$64,A199,'INFO SP'!$R$15:$R$64,$C$11)</f>
        <v>0</v>
      </c>
      <c r="D199" s="39">
        <f>SUMIFS('INFO SP'!$P$15:$P$64,'INFO SP'!$N$15:$N$64,A199,'INFO SP'!$R$15:$R$64,$D$11)</f>
        <v>0</v>
      </c>
      <c r="E199" s="66">
        <f t="shared" si="2"/>
        <v>0</v>
      </c>
    </row>
    <row r="200" spans="1:5" ht="17.25" customHeight="1" x14ac:dyDescent="0.25">
      <c r="A200" s="36">
        <v>9115</v>
      </c>
      <c r="B200" s="36" t="s">
        <v>523</v>
      </c>
      <c r="C200" s="39">
        <f>SUMIFS('INFO SP'!$P$15:$P$64,'INFO SP'!$N$15:$N$64,A200,'INFO SP'!$R$15:$R$64,$C$11)</f>
        <v>0</v>
      </c>
      <c r="D200" s="39">
        <f>SUMIFS('INFO SP'!$P$15:$P$64,'INFO SP'!$N$15:$N$64,A200,'INFO SP'!$R$15:$R$64,$D$11)</f>
        <v>0</v>
      </c>
      <c r="E200" s="66">
        <f t="shared" si="2"/>
        <v>0</v>
      </c>
    </row>
    <row r="201" spans="1:5" ht="17.25" customHeight="1" x14ac:dyDescent="0.25">
      <c r="A201" s="36">
        <v>9116</v>
      </c>
      <c r="B201" s="36" t="s">
        <v>524</v>
      </c>
      <c r="C201" s="39">
        <f>SUMIFS('INFO SP'!$P$15:$P$64,'INFO SP'!$N$15:$N$64,A201,'INFO SP'!$R$15:$R$64,$C$11)</f>
        <v>0</v>
      </c>
      <c r="D201" s="39">
        <f>SUMIFS('INFO SP'!$P$15:$P$64,'INFO SP'!$N$15:$N$64,A201,'INFO SP'!$R$15:$R$64,$D$11)</f>
        <v>0</v>
      </c>
      <c r="E201" s="66">
        <f t="shared" si="2"/>
        <v>0</v>
      </c>
    </row>
    <row r="202" spans="1:5" ht="17.25" customHeight="1" x14ac:dyDescent="0.25">
      <c r="A202" s="36">
        <v>9117</v>
      </c>
      <c r="B202" s="36" t="s">
        <v>525</v>
      </c>
      <c r="C202" s="39">
        <f>SUMIFS('INFO SP'!$P$15:$P$64,'INFO SP'!$N$15:$N$64,A202,'INFO SP'!$R$15:$R$64,$C$11)</f>
        <v>0</v>
      </c>
      <c r="D202" s="39">
        <f>SUMIFS('INFO SP'!$P$15:$P$64,'INFO SP'!$N$15:$N$64,A202,'INFO SP'!$R$15:$R$64,$D$11)</f>
        <v>0</v>
      </c>
      <c r="E202" s="66">
        <f t="shared" si="2"/>
        <v>0</v>
      </c>
    </row>
    <row r="203" spans="1:5" ht="17.25" customHeight="1" x14ac:dyDescent="0.25">
      <c r="A203" s="36">
        <v>9118</v>
      </c>
      <c r="B203" s="36" t="s">
        <v>526</v>
      </c>
      <c r="C203" s="39">
        <f>SUMIFS('INFO SP'!$P$15:$P$64,'INFO SP'!$N$15:$N$64,A203,'INFO SP'!$R$15:$R$64,$C$11)</f>
        <v>0</v>
      </c>
      <c r="D203" s="39">
        <f>SUMIFS('INFO SP'!$P$15:$P$64,'INFO SP'!$N$15:$N$64,A203,'INFO SP'!$R$15:$R$64,$D$11)</f>
        <v>0</v>
      </c>
      <c r="E203" s="66">
        <f t="shared" si="2"/>
        <v>0</v>
      </c>
    </row>
    <row r="204" spans="1:5" ht="17.25" customHeight="1" x14ac:dyDescent="0.25">
      <c r="A204" s="36">
        <v>9119</v>
      </c>
      <c r="B204" s="36" t="s">
        <v>527</v>
      </c>
      <c r="C204" s="39">
        <f>SUMIFS('INFO SP'!$P$15:$P$64,'INFO SP'!$N$15:$N$64,A204,'INFO SP'!$R$15:$R$64,$C$11)</f>
        <v>0</v>
      </c>
      <c r="D204" s="39">
        <f>SUMIFS('INFO SP'!$P$15:$P$64,'INFO SP'!$N$15:$N$64,A204,'INFO SP'!$R$15:$R$64,$D$11)</f>
        <v>0</v>
      </c>
      <c r="E204" s="66">
        <f t="shared" si="2"/>
        <v>0</v>
      </c>
    </row>
    <row r="205" spans="1:5" ht="17.25" customHeight="1" x14ac:dyDescent="0.25">
      <c r="A205" s="36">
        <v>9120</v>
      </c>
      <c r="B205" s="36" t="s">
        <v>528</v>
      </c>
      <c r="C205" s="39">
        <f>SUMIFS('INFO SP'!$P$15:$P$64,'INFO SP'!$N$15:$N$64,A205,'INFO SP'!$R$15:$R$64,$C$11)</f>
        <v>0</v>
      </c>
      <c r="D205" s="39">
        <f>SUMIFS('INFO SP'!$P$15:$P$64,'INFO SP'!$N$15:$N$64,A205,'INFO SP'!$R$15:$R$64,$D$11)</f>
        <v>0</v>
      </c>
      <c r="E205" s="66">
        <f t="shared" ref="E205:E268" si="3">+C205+D205</f>
        <v>0</v>
      </c>
    </row>
    <row r="206" spans="1:5" ht="17.25" customHeight="1" x14ac:dyDescent="0.25">
      <c r="A206" s="36">
        <v>9121</v>
      </c>
      <c r="B206" s="36" t="s">
        <v>529</v>
      </c>
      <c r="C206" s="39">
        <f>SUMIFS('INFO SP'!$P$15:$P$64,'INFO SP'!$N$15:$N$64,A206,'INFO SP'!$R$15:$R$64,$C$11)</f>
        <v>0</v>
      </c>
      <c r="D206" s="39">
        <f>SUMIFS('INFO SP'!$P$15:$P$64,'INFO SP'!$N$15:$N$64,A206,'INFO SP'!$R$15:$R$64,$D$11)</f>
        <v>0</v>
      </c>
      <c r="E206" s="66">
        <f t="shared" si="3"/>
        <v>0</v>
      </c>
    </row>
    <row r="207" spans="1:5" ht="17.25" customHeight="1" x14ac:dyDescent="0.25">
      <c r="A207" s="36">
        <v>9201</v>
      </c>
      <c r="B207" s="36" t="s">
        <v>530</v>
      </c>
      <c r="C207" s="39">
        <f>SUMIFS('INFO SP'!$P$15:$P$64,'INFO SP'!$N$15:$N$64,A207,'INFO SP'!$R$15:$R$64,$C$11)</f>
        <v>0</v>
      </c>
      <c r="D207" s="39">
        <f>SUMIFS('INFO SP'!$P$15:$P$64,'INFO SP'!$N$15:$N$64,A207,'INFO SP'!$R$15:$R$64,$D$11)</f>
        <v>0</v>
      </c>
      <c r="E207" s="66">
        <f t="shared" si="3"/>
        <v>0</v>
      </c>
    </row>
    <row r="208" spans="1:5" ht="17.25" customHeight="1" x14ac:dyDescent="0.25">
      <c r="A208" s="36">
        <v>9202</v>
      </c>
      <c r="B208" s="36" t="s">
        <v>531</v>
      </c>
      <c r="C208" s="39">
        <f>SUMIFS('INFO SP'!$P$15:$P$64,'INFO SP'!$N$15:$N$64,A208,'INFO SP'!$R$15:$R$64,$C$11)</f>
        <v>0</v>
      </c>
      <c r="D208" s="39">
        <f>SUMIFS('INFO SP'!$P$15:$P$64,'INFO SP'!$N$15:$N$64,A208,'INFO SP'!$R$15:$R$64,$D$11)</f>
        <v>0</v>
      </c>
      <c r="E208" s="66">
        <f t="shared" si="3"/>
        <v>0</v>
      </c>
    </row>
    <row r="209" spans="1:5" ht="17.25" customHeight="1" x14ac:dyDescent="0.25">
      <c r="A209" s="36">
        <v>9203</v>
      </c>
      <c r="B209" s="36" t="s">
        <v>532</v>
      </c>
      <c r="C209" s="39">
        <f>SUMIFS('INFO SP'!$P$15:$P$64,'INFO SP'!$N$15:$N$64,A209,'INFO SP'!$R$15:$R$64,$C$11)</f>
        <v>0</v>
      </c>
      <c r="D209" s="39">
        <f>SUMIFS('INFO SP'!$P$15:$P$64,'INFO SP'!$N$15:$N$64,A209,'INFO SP'!$R$15:$R$64,$D$11)</f>
        <v>0</v>
      </c>
      <c r="E209" s="66">
        <f t="shared" si="3"/>
        <v>0</v>
      </c>
    </row>
    <row r="210" spans="1:5" ht="17.25" customHeight="1" x14ac:dyDescent="0.25">
      <c r="A210" s="36">
        <v>9204</v>
      </c>
      <c r="B210" s="36" t="s">
        <v>533</v>
      </c>
      <c r="C210" s="39">
        <f>SUMIFS('INFO SP'!$P$15:$P$64,'INFO SP'!$N$15:$N$64,A210,'INFO SP'!$R$15:$R$64,$C$11)</f>
        <v>146378852</v>
      </c>
      <c r="D210" s="39">
        <f>SUMIFS('INFO SP'!$P$15:$P$64,'INFO SP'!$N$15:$N$64,A210,'INFO SP'!$R$15:$R$64,$D$11)</f>
        <v>0</v>
      </c>
      <c r="E210" s="66">
        <f t="shared" si="3"/>
        <v>146378852</v>
      </c>
    </row>
    <row r="211" spans="1:5" ht="17.25" customHeight="1" x14ac:dyDescent="0.25">
      <c r="A211" s="36">
        <v>9205</v>
      </c>
      <c r="B211" s="36" t="s">
        <v>508</v>
      </c>
      <c r="C211" s="39">
        <f>SUMIFS('INFO SP'!$P$15:$P$64,'INFO SP'!$N$15:$N$64,A211,'INFO SP'!$R$15:$R$64,$C$11)</f>
        <v>0</v>
      </c>
      <c r="D211" s="39">
        <f>SUMIFS('INFO SP'!$P$15:$P$64,'INFO SP'!$N$15:$N$64,A211,'INFO SP'!$R$15:$R$64,$D$11)</f>
        <v>0</v>
      </c>
      <c r="E211" s="66">
        <f t="shared" si="3"/>
        <v>0</v>
      </c>
    </row>
    <row r="212" spans="1:5" ht="17.25" customHeight="1" x14ac:dyDescent="0.25">
      <c r="A212" s="36">
        <v>9206</v>
      </c>
      <c r="B212" s="36" t="s">
        <v>534</v>
      </c>
      <c r="C212" s="39">
        <f>SUMIFS('INFO SP'!$P$15:$P$64,'INFO SP'!$N$15:$N$64,A212,'INFO SP'!$R$15:$R$64,$C$11)</f>
        <v>0</v>
      </c>
      <c r="D212" s="39">
        <f>SUMIFS('INFO SP'!$P$15:$P$64,'INFO SP'!$N$15:$N$64,A212,'INFO SP'!$R$15:$R$64,$D$11)</f>
        <v>0</v>
      </c>
      <c r="E212" s="66">
        <f t="shared" si="3"/>
        <v>0</v>
      </c>
    </row>
    <row r="213" spans="1:5" ht="17.25" customHeight="1" x14ac:dyDescent="0.25">
      <c r="A213" s="36">
        <v>9207</v>
      </c>
      <c r="B213" s="36" t="s">
        <v>535</v>
      </c>
      <c r="C213" s="39">
        <f>SUMIFS('INFO SP'!$P$15:$P$64,'INFO SP'!$N$15:$N$64,A213,'INFO SP'!$R$15:$R$64,$C$11)</f>
        <v>243366946</v>
      </c>
      <c r="D213" s="39">
        <f>SUMIFS('INFO SP'!$P$15:$P$64,'INFO SP'!$N$15:$N$64,A213,'INFO SP'!$R$15:$R$64,$D$11)</f>
        <v>0</v>
      </c>
      <c r="E213" s="66">
        <f t="shared" si="3"/>
        <v>243366946</v>
      </c>
    </row>
    <row r="214" spans="1:5" ht="17.25" customHeight="1" x14ac:dyDescent="0.25">
      <c r="A214" s="36">
        <v>9208</v>
      </c>
      <c r="B214" s="36" t="s">
        <v>536</v>
      </c>
      <c r="C214" s="39">
        <f>SUMIFS('INFO SP'!$P$15:$P$64,'INFO SP'!$N$15:$N$64,A214,'INFO SP'!$R$15:$R$64,$C$11)</f>
        <v>0</v>
      </c>
      <c r="D214" s="39">
        <f>SUMIFS('INFO SP'!$P$15:$P$64,'INFO SP'!$N$15:$N$64,A214,'INFO SP'!$R$15:$R$64,$D$11)</f>
        <v>0</v>
      </c>
      <c r="E214" s="66">
        <f t="shared" si="3"/>
        <v>0</v>
      </c>
    </row>
    <row r="215" spans="1:5" ht="17.25" customHeight="1" x14ac:dyDescent="0.25">
      <c r="A215" s="36">
        <v>9209</v>
      </c>
      <c r="B215" s="36" t="s">
        <v>537</v>
      </c>
      <c r="C215" s="39">
        <f>SUMIFS('INFO SP'!$P$15:$P$64,'INFO SP'!$N$15:$N$64,A215,'INFO SP'!$R$15:$R$64,$C$11)</f>
        <v>0</v>
      </c>
      <c r="D215" s="39">
        <f>SUMIFS('INFO SP'!$P$15:$P$64,'INFO SP'!$N$15:$N$64,A215,'INFO SP'!$R$15:$R$64,$D$11)</f>
        <v>0</v>
      </c>
      <c r="E215" s="66">
        <f t="shared" si="3"/>
        <v>0</v>
      </c>
    </row>
    <row r="216" spans="1:5" ht="17.25" customHeight="1" x14ac:dyDescent="0.25">
      <c r="A216" s="36">
        <v>9210</v>
      </c>
      <c r="B216" s="36" t="s">
        <v>538</v>
      </c>
      <c r="C216" s="39">
        <f>SUMIFS('INFO SP'!$P$15:$P$64,'INFO SP'!$N$15:$N$64,A216,'INFO SP'!$R$15:$R$64,$C$11)</f>
        <v>0</v>
      </c>
      <c r="D216" s="39">
        <f>SUMIFS('INFO SP'!$P$15:$P$64,'INFO SP'!$N$15:$N$64,A216,'INFO SP'!$R$15:$R$64,$D$11)</f>
        <v>0</v>
      </c>
      <c r="E216" s="66">
        <f t="shared" si="3"/>
        <v>0</v>
      </c>
    </row>
    <row r="217" spans="1:5" ht="17.25" customHeight="1" x14ac:dyDescent="0.25">
      <c r="A217" s="36">
        <v>9211</v>
      </c>
      <c r="B217" s="36" t="s">
        <v>539</v>
      </c>
      <c r="C217" s="39">
        <f>SUMIFS('INFO SP'!$P$15:$P$64,'INFO SP'!$N$15:$N$64,A217,'INFO SP'!$R$15:$R$64,$C$11)</f>
        <v>0</v>
      </c>
      <c r="D217" s="39">
        <f>SUMIFS('INFO SP'!$P$15:$P$64,'INFO SP'!$N$15:$N$64,A217,'INFO SP'!$R$15:$R$64,$D$11)</f>
        <v>0</v>
      </c>
      <c r="E217" s="66">
        <f t="shared" si="3"/>
        <v>0</v>
      </c>
    </row>
    <row r="218" spans="1:5" ht="17.25" customHeight="1" x14ac:dyDescent="0.25">
      <c r="A218" s="36">
        <v>10101</v>
      </c>
      <c r="B218" s="36" t="s">
        <v>540</v>
      </c>
      <c r="C218" s="39">
        <f>SUMIFS('INFO SP'!$P$15:$P$64,'INFO SP'!$N$15:$N$64,A218,'INFO SP'!$R$15:$R$64,$C$11)</f>
        <v>0</v>
      </c>
      <c r="D218" s="39">
        <f>SUMIFS('INFO SP'!$P$15:$P$64,'INFO SP'!$N$15:$N$64,A218,'INFO SP'!$R$15:$R$64,$D$11)</f>
        <v>0</v>
      </c>
      <c r="E218" s="66">
        <f t="shared" si="3"/>
        <v>0</v>
      </c>
    </row>
    <row r="219" spans="1:5" ht="17.25" customHeight="1" x14ac:dyDescent="0.25">
      <c r="A219" s="36">
        <v>10102</v>
      </c>
      <c r="B219" s="36" t="s">
        <v>541</v>
      </c>
      <c r="C219" s="39">
        <f>SUMIFS('INFO SP'!$P$15:$P$64,'INFO SP'!$N$15:$N$64,A219,'INFO SP'!$R$15:$R$64,$C$11)</f>
        <v>0</v>
      </c>
      <c r="D219" s="39">
        <f>SUMIFS('INFO SP'!$P$15:$P$64,'INFO SP'!$N$15:$N$64,A219,'INFO SP'!$R$15:$R$64,$D$11)</f>
        <v>0</v>
      </c>
      <c r="E219" s="66">
        <f t="shared" si="3"/>
        <v>0</v>
      </c>
    </row>
    <row r="220" spans="1:5" ht="17.25" customHeight="1" x14ac:dyDescent="0.25">
      <c r="A220" s="36">
        <v>10103</v>
      </c>
      <c r="B220" s="36" t="s">
        <v>542</v>
      </c>
      <c r="C220" s="39">
        <f>SUMIFS('INFO SP'!$P$15:$P$64,'INFO SP'!$N$15:$N$64,A220,'INFO SP'!$R$15:$R$64,$C$11)</f>
        <v>0</v>
      </c>
      <c r="D220" s="39">
        <f>SUMIFS('INFO SP'!$P$15:$P$64,'INFO SP'!$N$15:$N$64,A220,'INFO SP'!$R$15:$R$64,$D$11)</f>
        <v>0</v>
      </c>
      <c r="E220" s="66">
        <f t="shared" si="3"/>
        <v>0</v>
      </c>
    </row>
    <row r="221" spans="1:5" ht="17.25" customHeight="1" x14ac:dyDescent="0.25">
      <c r="A221" s="36">
        <v>10104</v>
      </c>
      <c r="B221" s="36" t="s">
        <v>543</v>
      </c>
      <c r="C221" s="39">
        <f>SUMIFS('INFO SP'!$P$15:$P$64,'INFO SP'!$N$15:$N$64,A221,'INFO SP'!$R$15:$R$64,$C$11)</f>
        <v>0</v>
      </c>
      <c r="D221" s="39">
        <f>SUMIFS('INFO SP'!$P$15:$P$64,'INFO SP'!$N$15:$N$64,A221,'INFO SP'!$R$15:$R$64,$D$11)</f>
        <v>0</v>
      </c>
      <c r="E221" s="66">
        <f t="shared" si="3"/>
        <v>0</v>
      </c>
    </row>
    <row r="222" spans="1:5" ht="17.25" customHeight="1" x14ac:dyDescent="0.25">
      <c r="A222" s="36">
        <v>10105</v>
      </c>
      <c r="B222" s="36" t="s">
        <v>544</v>
      </c>
      <c r="C222" s="39">
        <f>SUMIFS('INFO SP'!$P$15:$P$64,'INFO SP'!$N$15:$N$64,A222,'INFO SP'!$R$15:$R$64,$C$11)</f>
        <v>0</v>
      </c>
      <c r="D222" s="39">
        <f>SUMIFS('INFO SP'!$P$15:$P$64,'INFO SP'!$N$15:$N$64,A222,'INFO SP'!$R$15:$R$64,$D$11)</f>
        <v>0</v>
      </c>
      <c r="E222" s="66">
        <f t="shared" si="3"/>
        <v>0</v>
      </c>
    </row>
    <row r="223" spans="1:5" ht="17.25" customHeight="1" x14ac:dyDescent="0.25">
      <c r="A223" s="36">
        <v>10106</v>
      </c>
      <c r="B223" s="36" t="s">
        <v>545</v>
      </c>
      <c r="C223" s="39">
        <f>SUMIFS('INFO SP'!$P$15:$P$64,'INFO SP'!$N$15:$N$64,A223,'INFO SP'!$R$15:$R$64,$C$11)</f>
        <v>0</v>
      </c>
      <c r="D223" s="39">
        <f>SUMIFS('INFO SP'!$P$15:$P$64,'INFO SP'!$N$15:$N$64,A223,'INFO SP'!$R$15:$R$64,$D$11)</f>
        <v>0</v>
      </c>
      <c r="E223" s="66">
        <f t="shared" si="3"/>
        <v>0</v>
      </c>
    </row>
    <row r="224" spans="1:5" ht="17.25" customHeight="1" x14ac:dyDescent="0.25">
      <c r="A224" s="36">
        <v>10107</v>
      </c>
      <c r="B224" s="36" t="s">
        <v>546</v>
      </c>
      <c r="C224" s="39">
        <f>SUMIFS('INFO SP'!$P$15:$P$64,'INFO SP'!$N$15:$N$64,A224,'INFO SP'!$R$15:$R$64,$C$11)</f>
        <v>0</v>
      </c>
      <c r="D224" s="39">
        <f>SUMIFS('INFO SP'!$P$15:$P$64,'INFO SP'!$N$15:$N$64,A224,'INFO SP'!$R$15:$R$64,$D$11)</f>
        <v>0</v>
      </c>
      <c r="E224" s="66">
        <f t="shared" si="3"/>
        <v>0</v>
      </c>
    </row>
    <row r="225" spans="1:5" ht="17.25" customHeight="1" x14ac:dyDescent="0.25">
      <c r="A225" s="36">
        <v>10108</v>
      </c>
      <c r="B225" s="36" t="s">
        <v>547</v>
      </c>
      <c r="C225" s="39">
        <f>SUMIFS('INFO SP'!$P$15:$P$64,'INFO SP'!$N$15:$N$64,A225,'INFO SP'!$R$15:$R$64,$C$11)</f>
        <v>0</v>
      </c>
      <c r="D225" s="39">
        <f>SUMIFS('INFO SP'!$P$15:$P$64,'INFO SP'!$N$15:$N$64,A225,'INFO SP'!$R$15:$R$64,$D$11)</f>
        <v>0</v>
      </c>
      <c r="E225" s="66">
        <f t="shared" si="3"/>
        <v>0</v>
      </c>
    </row>
    <row r="226" spans="1:5" ht="17.25" customHeight="1" x14ac:dyDescent="0.25">
      <c r="A226" s="36">
        <v>10109</v>
      </c>
      <c r="B226" s="36" t="s">
        <v>548</v>
      </c>
      <c r="C226" s="39">
        <f>SUMIFS('INFO SP'!$P$15:$P$64,'INFO SP'!$N$15:$N$64,A226,'INFO SP'!$R$15:$R$64,$C$11)</f>
        <v>0</v>
      </c>
      <c r="D226" s="39">
        <f>SUMIFS('INFO SP'!$P$15:$P$64,'INFO SP'!$N$15:$N$64,A226,'INFO SP'!$R$15:$R$64,$D$11)</f>
        <v>0</v>
      </c>
      <c r="E226" s="66">
        <f t="shared" si="3"/>
        <v>0</v>
      </c>
    </row>
    <row r="227" spans="1:5" ht="17.25" customHeight="1" x14ac:dyDescent="0.25">
      <c r="A227" s="36">
        <v>10201</v>
      </c>
      <c r="B227" s="36" t="s">
        <v>549</v>
      </c>
      <c r="C227" s="39">
        <f>SUMIFS('INFO SP'!$P$15:$P$64,'INFO SP'!$N$15:$N$64,A227,'INFO SP'!$R$15:$R$64,$C$11)</f>
        <v>0</v>
      </c>
      <c r="D227" s="39">
        <f>SUMIFS('INFO SP'!$P$15:$P$64,'INFO SP'!$N$15:$N$64,A227,'INFO SP'!$R$15:$R$64,$D$11)</f>
        <v>0</v>
      </c>
      <c r="E227" s="66">
        <f t="shared" si="3"/>
        <v>0</v>
      </c>
    </row>
    <row r="228" spans="1:5" ht="17.25" customHeight="1" x14ac:dyDescent="0.25">
      <c r="A228" s="36">
        <v>10202</v>
      </c>
      <c r="B228" s="36" t="s">
        <v>550</v>
      </c>
      <c r="C228" s="39">
        <f>SUMIFS('INFO SP'!$P$15:$P$64,'INFO SP'!$N$15:$N$64,A228,'INFO SP'!$R$15:$R$64,$C$11)</f>
        <v>0</v>
      </c>
      <c r="D228" s="39">
        <f>SUMIFS('INFO SP'!$P$15:$P$64,'INFO SP'!$N$15:$N$64,A228,'INFO SP'!$R$15:$R$64,$D$11)</f>
        <v>34058348068</v>
      </c>
      <c r="E228" s="66">
        <f t="shared" si="3"/>
        <v>34058348068</v>
      </c>
    </row>
    <row r="229" spans="1:5" ht="17.25" customHeight="1" x14ac:dyDescent="0.25">
      <c r="A229" s="36">
        <v>10203</v>
      </c>
      <c r="B229" s="36" t="s">
        <v>551</v>
      </c>
      <c r="C229" s="39">
        <f>SUMIFS('INFO SP'!$P$15:$P$64,'INFO SP'!$N$15:$N$64,A229,'INFO SP'!$R$15:$R$64,$C$11)</f>
        <v>0</v>
      </c>
      <c r="D229" s="39">
        <f>SUMIFS('INFO SP'!$P$15:$P$64,'INFO SP'!$N$15:$N$64,A229,'INFO SP'!$R$15:$R$64,$D$11)</f>
        <v>0</v>
      </c>
      <c r="E229" s="66">
        <f t="shared" si="3"/>
        <v>0</v>
      </c>
    </row>
    <row r="230" spans="1:5" ht="17.25" customHeight="1" x14ac:dyDescent="0.25">
      <c r="A230" s="36">
        <v>10204</v>
      </c>
      <c r="B230" s="36" t="s">
        <v>552</v>
      </c>
      <c r="C230" s="39">
        <f>SUMIFS('INFO SP'!$P$15:$P$64,'INFO SP'!$N$15:$N$64,A230,'INFO SP'!$R$15:$R$64,$C$11)</f>
        <v>0</v>
      </c>
      <c r="D230" s="39">
        <f>SUMIFS('INFO SP'!$P$15:$P$64,'INFO SP'!$N$15:$N$64,A230,'INFO SP'!$R$15:$R$64,$D$11)</f>
        <v>0</v>
      </c>
      <c r="E230" s="66">
        <f t="shared" si="3"/>
        <v>0</v>
      </c>
    </row>
    <row r="231" spans="1:5" ht="17.25" customHeight="1" x14ac:dyDescent="0.25">
      <c r="A231" s="36">
        <v>10205</v>
      </c>
      <c r="B231" s="36" t="s">
        <v>553</v>
      </c>
      <c r="C231" s="39">
        <f>SUMIFS('INFO SP'!$P$15:$P$64,'INFO SP'!$N$15:$N$64,A231,'INFO SP'!$R$15:$R$64,$C$11)</f>
        <v>0</v>
      </c>
      <c r="D231" s="39">
        <f>SUMIFS('INFO SP'!$P$15:$P$64,'INFO SP'!$N$15:$N$64,A231,'INFO SP'!$R$15:$R$64,$D$11)</f>
        <v>0</v>
      </c>
      <c r="E231" s="66">
        <f t="shared" si="3"/>
        <v>0</v>
      </c>
    </row>
    <row r="232" spans="1:5" ht="17.25" customHeight="1" x14ac:dyDescent="0.25">
      <c r="A232" s="36">
        <v>10206</v>
      </c>
      <c r="B232" s="36" t="s">
        <v>554</v>
      </c>
      <c r="C232" s="39">
        <f>SUMIFS('INFO SP'!$P$15:$P$64,'INFO SP'!$N$15:$N$64,A232,'INFO SP'!$R$15:$R$64,$C$11)</f>
        <v>0</v>
      </c>
      <c r="D232" s="39">
        <f>SUMIFS('INFO SP'!$P$15:$P$64,'INFO SP'!$N$15:$N$64,A232,'INFO SP'!$R$15:$R$64,$D$11)</f>
        <v>0</v>
      </c>
      <c r="E232" s="66">
        <f t="shared" si="3"/>
        <v>0</v>
      </c>
    </row>
    <row r="233" spans="1:5" ht="17.25" customHeight="1" x14ac:dyDescent="0.25">
      <c r="A233" s="36">
        <v>10207</v>
      </c>
      <c r="B233" s="36" t="s">
        <v>555</v>
      </c>
      <c r="C233" s="39">
        <f>SUMIFS('INFO SP'!$P$15:$P$64,'INFO SP'!$N$15:$N$64,A233,'INFO SP'!$R$15:$R$64,$C$11)</f>
        <v>0</v>
      </c>
      <c r="D233" s="39">
        <f>SUMIFS('INFO SP'!$P$15:$P$64,'INFO SP'!$N$15:$N$64,A233,'INFO SP'!$R$15:$R$64,$D$11)</f>
        <v>0</v>
      </c>
      <c r="E233" s="66">
        <f t="shared" si="3"/>
        <v>0</v>
      </c>
    </row>
    <row r="234" spans="1:5" ht="17.25" customHeight="1" x14ac:dyDescent="0.25">
      <c r="A234" s="36">
        <v>10208</v>
      </c>
      <c r="B234" s="36" t="s">
        <v>556</v>
      </c>
      <c r="C234" s="39">
        <f>SUMIFS('INFO SP'!$P$15:$P$64,'INFO SP'!$N$15:$N$64,A234,'INFO SP'!$R$15:$R$64,$C$11)</f>
        <v>0</v>
      </c>
      <c r="D234" s="39">
        <f>SUMIFS('INFO SP'!$P$15:$P$64,'INFO SP'!$N$15:$N$64,A234,'INFO SP'!$R$15:$R$64,$D$11)</f>
        <v>4886622012</v>
      </c>
      <c r="E234" s="66">
        <f t="shared" si="3"/>
        <v>4886622012</v>
      </c>
    </row>
    <row r="235" spans="1:5" ht="17.25" customHeight="1" x14ac:dyDescent="0.25">
      <c r="A235" s="36">
        <v>10209</v>
      </c>
      <c r="B235" s="36" t="s">
        <v>557</v>
      </c>
      <c r="C235" s="39">
        <f>SUMIFS('INFO SP'!$P$15:$P$64,'INFO SP'!$N$15:$N$64,A235,'INFO SP'!$R$15:$R$64,$C$11)</f>
        <v>0</v>
      </c>
      <c r="D235" s="39">
        <f>SUMIFS('INFO SP'!$P$15:$P$64,'INFO SP'!$N$15:$N$64,A235,'INFO SP'!$R$15:$R$64,$D$11)</f>
        <v>0</v>
      </c>
      <c r="E235" s="66">
        <f t="shared" si="3"/>
        <v>0</v>
      </c>
    </row>
    <row r="236" spans="1:5" ht="17.25" customHeight="1" x14ac:dyDescent="0.25">
      <c r="A236" s="36">
        <v>10210</v>
      </c>
      <c r="B236" s="36" t="s">
        <v>558</v>
      </c>
      <c r="C236" s="39">
        <f>SUMIFS('INFO SP'!$P$15:$P$64,'INFO SP'!$N$15:$N$64,A236,'INFO SP'!$R$15:$R$64,$C$11)</f>
        <v>0</v>
      </c>
      <c r="D236" s="39">
        <f>SUMIFS('INFO SP'!$P$15:$P$64,'INFO SP'!$N$15:$N$64,A236,'INFO SP'!$R$15:$R$64,$D$11)</f>
        <v>2194002146</v>
      </c>
      <c r="E236" s="66">
        <f t="shared" si="3"/>
        <v>2194002146</v>
      </c>
    </row>
    <row r="237" spans="1:5" ht="17.25" customHeight="1" x14ac:dyDescent="0.25">
      <c r="A237" s="36">
        <v>10301</v>
      </c>
      <c r="B237" s="36" t="s">
        <v>559</v>
      </c>
      <c r="C237" s="39">
        <f>SUMIFS('INFO SP'!$P$15:$P$64,'INFO SP'!$N$15:$N$64,A237,'INFO SP'!$R$15:$R$64,$C$11)</f>
        <v>0</v>
      </c>
      <c r="D237" s="39">
        <f>SUMIFS('INFO SP'!$P$15:$P$64,'INFO SP'!$N$15:$N$64,A237,'INFO SP'!$R$15:$R$64,$D$11)</f>
        <v>0</v>
      </c>
      <c r="E237" s="66">
        <f t="shared" si="3"/>
        <v>0</v>
      </c>
    </row>
    <row r="238" spans="1:5" ht="17.25" customHeight="1" x14ac:dyDescent="0.25">
      <c r="A238" s="36">
        <v>10302</v>
      </c>
      <c r="B238" s="36" t="s">
        <v>560</v>
      </c>
      <c r="C238" s="39">
        <f>SUMIFS('INFO SP'!$P$15:$P$64,'INFO SP'!$N$15:$N$64,A238,'INFO SP'!$R$15:$R$64,$C$11)</f>
        <v>0</v>
      </c>
      <c r="D238" s="39">
        <f>SUMIFS('INFO SP'!$P$15:$P$64,'INFO SP'!$N$15:$N$64,A238,'INFO SP'!$R$15:$R$64,$D$11)</f>
        <v>0</v>
      </c>
      <c r="E238" s="66">
        <f t="shared" si="3"/>
        <v>0</v>
      </c>
    </row>
    <row r="239" spans="1:5" ht="17.25" customHeight="1" x14ac:dyDescent="0.25">
      <c r="A239" s="36">
        <v>10303</v>
      </c>
      <c r="B239" s="36" t="s">
        <v>561</v>
      </c>
      <c r="C239" s="39">
        <f>SUMIFS('INFO SP'!$P$15:$P$64,'INFO SP'!$N$15:$N$64,A239,'INFO SP'!$R$15:$R$64,$C$11)</f>
        <v>0</v>
      </c>
      <c r="D239" s="39">
        <f>SUMIFS('INFO SP'!$P$15:$P$64,'INFO SP'!$N$15:$N$64,A239,'INFO SP'!$R$15:$R$64,$D$11)</f>
        <v>0</v>
      </c>
      <c r="E239" s="66">
        <f t="shared" si="3"/>
        <v>0</v>
      </c>
    </row>
    <row r="240" spans="1:5" ht="17.25" customHeight="1" x14ac:dyDescent="0.25">
      <c r="A240" s="36">
        <v>10304</v>
      </c>
      <c r="B240" s="36" t="s">
        <v>562</v>
      </c>
      <c r="C240" s="39">
        <f>SUMIFS('INFO SP'!$P$15:$P$64,'INFO SP'!$N$15:$N$64,A240,'INFO SP'!$R$15:$R$64,$C$11)</f>
        <v>0</v>
      </c>
      <c r="D240" s="39">
        <f>SUMIFS('INFO SP'!$P$15:$P$64,'INFO SP'!$N$15:$N$64,A240,'INFO SP'!$R$15:$R$64,$D$11)</f>
        <v>0</v>
      </c>
      <c r="E240" s="66">
        <f t="shared" si="3"/>
        <v>0</v>
      </c>
    </row>
    <row r="241" spans="1:5" ht="17.25" customHeight="1" x14ac:dyDescent="0.25">
      <c r="A241" s="36">
        <v>10305</v>
      </c>
      <c r="B241" s="36" t="s">
        <v>563</v>
      </c>
      <c r="C241" s="39">
        <f>SUMIFS('INFO SP'!$P$15:$P$64,'INFO SP'!$N$15:$N$64,A241,'INFO SP'!$R$15:$R$64,$C$11)</f>
        <v>0</v>
      </c>
      <c r="D241" s="39">
        <f>SUMIFS('INFO SP'!$P$15:$P$64,'INFO SP'!$N$15:$N$64,A241,'INFO SP'!$R$15:$R$64,$D$11)</f>
        <v>0</v>
      </c>
      <c r="E241" s="66">
        <f t="shared" si="3"/>
        <v>0</v>
      </c>
    </row>
    <row r="242" spans="1:5" ht="17.25" customHeight="1" x14ac:dyDescent="0.25">
      <c r="A242" s="36">
        <v>10306</v>
      </c>
      <c r="B242" s="36" t="s">
        <v>564</v>
      </c>
      <c r="C242" s="39">
        <f>SUMIFS('INFO SP'!$P$15:$P$64,'INFO SP'!$N$15:$N$64,A242,'INFO SP'!$R$15:$R$64,$C$11)</f>
        <v>2563380007</v>
      </c>
      <c r="D242" s="39">
        <f>SUMIFS('INFO SP'!$P$15:$P$64,'INFO SP'!$N$15:$N$64,A242,'INFO SP'!$R$15:$R$64,$D$11)</f>
        <v>0</v>
      </c>
      <c r="E242" s="66">
        <f t="shared" si="3"/>
        <v>2563380007</v>
      </c>
    </row>
    <row r="243" spans="1:5" ht="17.25" customHeight="1" x14ac:dyDescent="0.25">
      <c r="A243" s="36">
        <v>10307</v>
      </c>
      <c r="B243" s="36" t="s">
        <v>565</v>
      </c>
      <c r="C243" s="39">
        <f>SUMIFS('INFO SP'!$P$15:$P$64,'INFO SP'!$N$15:$N$64,A243,'INFO SP'!$R$15:$R$64,$C$11)</f>
        <v>1389020153</v>
      </c>
      <c r="D243" s="39">
        <f>SUMIFS('INFO SP'!$P$15:$P$64,'INFO SP'!$N$15:$N$64,A243,'INFO SP'!$R$15:$R$64,$D$11)</f>
        <v>0</v>
      </c>
      <c r="E243" s="66">
        <f t="shared" si="3"/>
        <v>1389020153</v>
      </c>
    </row>
    <row r="244" spans="1:5" ht="17.25" customHeight="1" x14ac:dyDescent="0.25">
      <c r="A244" s="36">
        <v>10401</v>
      </c>
      <c r="B244" s="36" t="s">
        <v>566</v>
      </c>
      <c r="C244" s="39">
        <f>SUMIFS('INFO SP'!$P$15:$P$64,'INFO SP'!$N$15:$N$64,A244,'INFO SP'!$R$15:$R$64,$C$11)</f>
        <v>0</v>
      </c>
      <c r="D244" s="39">
        <f>SUMIFS('INFO SP'!$P$15:$P$64,'INFO SP'!$N$15:$N$64,A244,'INFO SP'!$R$15:$R$64,$D$11)</f>
        <v>0</v>
      </c>
      <c r="E244" s="66">
        <f t="shared" si="3"/>
        <v>0</v>
      </c>
    </row>
    <row r="245" spans="1:5" ht="17.25" customHeight="1" x14ac:dyDescent="0.25">
      <c r="A245" s="36">
        <v>10402</v>
      </c>
      <c r="B245" s="36" t="s">
        <v>567</v>
      </c>
      <c r="C245" s="39">
        <f>SUMIFS('INFO SP'!$P$15:$P$64,'INFO SP'!$N$15:$N$64,A245,'INFO SP'!$R$15:$R$64,$C$11)</f>
        <v>0</v>
      </c>
      <c r="D245" s="39">
        <f>SUMIFS('INFO SP'!$P$15:$P$64,'INFO SP'!$N$15:$N$64,A245,'INFO SP'!$R$15:$R$64,$D$11)</f>
        <v>0</v>
      </c>
      <c r="E245" s="66">
        <f t="shared" si="3"/>
        <v>0</v>
      </c>
    </row>
    <row r="246" spans="1:5" ht="17.25" customHeight="1" x14ac:dyDescent="0.25">
      <c r="A246" s="36">
        <v>10403</v>
      </c>
      <c r="B246" s="36" t="s">
        <v>568</v>
      </c>
      <c r="C246" s="39">
        <f>SUMIFS('INFO SP'!$P$15:$P$64,'INFO SP'!$N$15:$N$64,A246,'INFO SP'!$R$15:$R$64,$C$11)</f>
        <v>0</v>
      </c>
      <c r="D246" s="39">
        <f>SUMIFS('INFO SP'!$P$15:$P$64,'INFO SP'!$N$15:$N$64,A246,'INFO SP'!$R$15:$R$64,$D$11)</f>
        <v>0</v>
      </c>
      <c r="E246" s="66">
        <f t="shared" si="3"/>
        <v>0</v>
      </c>
    </row>
    <row r="247" spans="1:5" ht="17.25" customHeight="1" x14ac:dyDescent="0.25">
      <c r="A247" s="36">
        <v>10404</v>
      </c>
      <c r="B247" s="36" t="s">
        <v>569</v>
      </c>
      <c r="C247" s="39">
        <f>SUMIFS('INFO SP'!$P$15:$P$64,'INFO SP'!$N$15:$N$64,A247,'INFO SP'!$R$15:$R$64,$C$11)</f>
        <v>0</v>
      </c>
      <c r="D247" s="39">
        <f>SUMIFS('INFO SP'!$P$15:$P$64,'INFO SP'!$N$15:$N$64,A247,'INFO SP'!$R$15:$R$64,$D$11)</f>
        <v>0</v>
      </c>
      <c r="E247" s="66">
        <f t="shared" si="3"/>
        <v>0</v>
      </c>
    </row>
    <row r="248" spans="1:5" ht="17.25" customHeight="1" x14ac:dyDescent="0.25">
      <c r="A248" s="36">
        <v>11101</v>
      </c>
      <c r="B248" s="36" t="s">
        <v>579</v>
      </c>
      <c r="C248" s="39">
        <f>SUMIFS('INFO SP'!$P$15:$P$64,'INFO SP'!$N$15:$N$64,A248,'INFO SP'!$R$15:$R$64,$C$11)</f>
        <v>0</v>
      </c>
      <c r="D248" s="39">
        <f>SUMIFS('INFO SP'!$P$15:$P$64,'INFO SP'!$N$15:$N$64,A248,'INFO SP'!$R$15:$R$64,$D$11)</f>
        <v>0</v>
      </c>
      <c r="E248" s="66">
        <f t="shared" si="3"/>
        <v>0</v>
      </c>
    </row>
    <row r="249" spans="1:5" ht="17.25" customHeight="1" x14ac:dyDescent="0.25">
      <c r="A249" s="36">
        <v>11102</v>
      </c>
      <c r="B249" s="36" t="s">
        <v>571</v>
      </c>
      <c r="C249" s="39">
        <f>SUMIFS('INFO SP'!$P$15:$P$64,'INFO SP'!$N$15:$N$64,A249,'INFO SP'!$R$15:$R$64,$C$11)</f>
        <v>0</v>
      </c>
      <c r="D249" s="39">
        <f>SUMIFS('INFO SP'!$P$15:$P$64,'INFO SP'!$N$15:$N$64,A249,'INFO SP'!$R$15:$R$64,$D$11)</f>
        <v>0</v>
      </c>
      <c r="E249" s="66">
        <f t="shared" si="3"/>
        <v>0</v>
      </c>
    </row>
    <row r="250" spans="1:5" ht="17.25" customHeight="1" x14ac:dyDescent="0.25">
      <c r="A250" s="36">
        <v>11201</v>
      </c>
      <c r="B250" s="36" t="s">
        <v>570</v>
      </c>
      <c r="C250" s="39">
        <f>SUMIFS('INFO SP'!$P$15:$P$64,'INFO SP'!$N$15:$N$64,A250,'INFO SP'!$R$15:$R$64,$C$11)</f>
        <v>0</v>
      </c>
      <c r="D250" s="39">
        <f>SUMIFS('INFO SP'!$P$15:$P$64,'INFO SP'!$N$15:$N$64,A250,'INFO SP'!$R$15:$R$64,$D$11)</f>
        <v>0</v>
      </c>
      <c r="E250" s="66">
        <f t="shared" si="3"/>
        <v>0</v>
      </c>
    </row>
    <row r="251" spans="1:5" ht="17.25" customHeight="1" x14ac:dyDescent="0.25">
      <c r="A251" s="36">
        <v>11202</v>
      </c>
      <c r="B251" s="36" t="s">
        <v>572</v>
      </c>
      <c r="C251" s="39">
        <f>SUMIFS('INFO SP'!$P$15:$P$64,'INFO SP'!$N$15:$N$64,A251,'INFO SP'!$R$15:$R$64,$C$11)</f>
        <v>0</v>
      </c>
      <c r="D251" s="39">
        <f>SUMIFS('INFO SP'!$P$15:$P$64,'INFO SP'!$N$15:$N$64,A251,'INFO SP'!$R$15:$R$64,$D$11)</f>
        <v>0</v>
      </c>
      <c r="E251" s="66">
        <f t="shared" si="3"/>
        <v>0</v>
      </c>
    </row>
    <row r="252" spans="1:5" ht="17.25" customHeight="1" x14ac:dyDescent="0.25">
      <c r="A252" s="36">
        <v>11203</v>
      </c>
      <c r="B252" s="36" t="s">
        <v>573</v>
      </c>
      <c r="C252" s="39">
        <f>SUMIFS('INFO SP'!$P$15:$P$64,'INFO SP'!$N$15:$N$64,A252,'INFO SP'!$R$15:$R$64,$C$11)</f>
        <v>0</v>
      </c>
      <c r="D252" s="39">
        <f>SUMIFS('INFO SP'!$P$15:$P$64,'INFO SP'!$N$15:$N$64,A252,'INFO SP'!$R$15:$R$64,$D$11)</f>
        <v>0</v>
      </c>
      <c r="E252" s="66">
        <f t="shared" si="3"/>
        <v>0</v>
      </c>
    </row>
    <row r="253" spans="1:5" ht="17.25" customHeight="1" x14ac:dyDescent="0.25">
      <c r="A253" s="36">
        <v>11301</v>
      </c>
      <c r="B253" s="36" t="s">
        <v>574</v>
      </c>
      <c r="C253" s="39">
        <f>SUMIFS('INFO SP'!$P$15:$P$64,'INFO SP'!$N$15:$N$64,A253,'INFO SP'!$R$15:$R$64,$C$11)</f>
        <v>0</v>
      </c>
      <c r="D253" s="39">
        <f>SUMIFS('INFO SP'!$P$15:$P$64,'INFO SP'!$N$15:$N$64,A253,'INFO SP'!$R$15:$R$64,$D$11)</f>
        <v>0</v>
      </c>
      <c r="E253" s="66">
        <f t="shared" si="3"/>
        <v>0</v>
      </c>
    </row>
    <row r="254" spans="1:5" ht="17.25" customHeight="1" x14ac:dyDescent="0.25">
      <c r="A254" s="36">
        <v>11302</v>
      </c>
      <c r="B254" s="36" t="s">
        <v>575</v>
      </c>
      <c r="C254" s="39">
        <f>SUMIFS('INFO SP'!$P$15:$P$64,'INFO SP'!$N$15:$N$64,A254,'INFO SP'!$R$15:$R$64,$C$11)</f>
        <v>0</v>
      </c>
      <c r="D254" s="39">
        <f>SUMIFS('INFO SP'!$P$15:$P$64,'INFO SP'!$N$15:$N$64,A254,'INFO SP'!$R$15:$R$64,$D$11)</f>
        <v>0</v>
      </c>
      <c r="E254" s="66">
        <f t="shared" si="3"/>
        <v>0</v>
      </c>
    </row>
    <row r="255" spans="1:5" ht="17.25" customHeight="1" x14ac:dyDescent="0.25">
      <c r="A255" s="36">
        <v>11303</v>
      </c>
      <c r="B255" s="36" t="s">
        <v>576</v>
      </c>
      <c r="C255" s="39">
        <f>SUMIFS('INFO SP'!$P$15:$P$64,'INFO SP'!$N$15:$N$64,A255,'INFO SP'!$R$15:$R$64,$C$11)</f>
        <v>0</v>
      </c>
      <c r="D255" s="39">
        <f>SUMIFS('INFO SP'!$P$15:$P$64,'INFO SP'!$N$15:$N$64,A255,'INFO SP'!$R$15:$R$64,$D$11)</f>
        <v>0</v>
      </c>
      <c r="E255" s="66">
        <f t="shared" si="3"/>
        <v>0</v>
      </c>
    </row>
    <row r="256" spans="1:5" ht="17.25" customHeight="1" x14ac:dyDescent="0.25">
      <c r="A256" s="36">
        <v>11401</v>
      </c>
      <c r="B256" s="36" t="s">
        <v>577</v>
      </c>
      <c r="C256" s="39">
        <f>SUMIFS('INFO SP'!$P$15:$P$64,'INFO SP'!$N$15:$N$64,A256,'INFO SP'!$R$15:$R$64,$C$11)</f>
        <v>0</v>
      </c>
      <c r="D256" s="39">
        <f>SUMIFS('INFO SP'!$P$15:$P$64,'INFO SP'!$N$15:$N$64,A256,'INFO SP'!$R$15:$R$64,$D$11)</f>
        <v>0</v>
      </c>
      <c r="E256" s="66">
        <f t="shared" si="3"/>
        <v>0</v>
      </c>
    </row>
    <row r="257" spans="1:5" ht="17.25" customHeight="1" x14ac:dyDescent="0.25">
      <c r="A257" s="36">
        <v>11402</v>
      </c>
      <c r="B257" s="36" t="s">
        <v>578</v>
      </c>
      <c r="C257" s="39">
        <f>SUMIFS('INFO SP'!$P$15:$P$64,'INFO SP'!$N$15:$N$64,A257,'INFO SP'!$R$15:$R$64,$C$11)</f>
        <v>0</v>
      </c>
      <c r="D257" s="39">
        <f>SUMIFS('INFO SP'!$P$15:$P$64,'INFO SP'!$N$15:$N$64,A257,'INFO SP'!$R$15:$R$64,$D$11)</f>
        <v>0</v>
      </c>
      <c r="E257" s="66">
        <f t="shared" si="3"/>
        <v>0</v>
      </c>
    </row>
    <row r="258" spans="1:5" ht="17.25" customHeight="1" x14ac:dyDescent="0.25">
      <c r="A258" s="36">
        <v>12101</v>
      </c>
      <c r="B258" s="36" t="s">
        <v>580</v>
      </c>
      <c r="C258" s="39">
        <f>SUMIFS('INFO SP'!$P$15:$P$64,'INFO SP'!$N$15:$N$64,A258,'INFO SP'!$R$15:$R$64,$C$11)</f>
        <v>0</v>
      </c>
      <c r="D258" s="39">
        <f>SUMIFS('INFO SP'!$P$15:$P$64,'INFO SP'!$N$15:$N$64,A258,'INFO SP'!$R$15:$R$64,$D$11)</f>
        <v>1478553</v>
      </c>
      <c r="E258" s="66">
        <f t="shared" si="3"/>
        <v>1478553</v>
      </c>
    </row>
    <row r="259" spans="1:5" ht="17.25" customHeight="1" x14ac:dyDescent="0.25">
      <c r="A259" s="36">
        <v>12102</v>
      </c>
      <c r="B259" s="36" t="s">
        <v>581</v>
      </c>
      <c r="C259" s="39">
        <f>SUMIFS('INFO SP'!$P$15:$P$64,'INFO SP'!$N$15:$N$64,A259,'INFO SP'!$R$15:$R$64,$C$11)</f>
        <v>0</v>
      </c>
      <c r="D259" s="39">
        <f>SUMIFS('INFO SP'!$P$15:$P$64,'INFO SP'!$N$15:$N$64,A259,'INFO SP'!$R$15:$R$64,$D$11)</f>
        <v>0</v>
      </c>
      <c r="E259" s="66">
        <f t="shared" si="3"/>
        <v>0</v>
      </c>
    </row>
    <row r="260" spans="1:5" ht="17.25" customHeight="1" x14ac:dyDescent="0.25">
      <c r="A260" s="36">
        <v>12103</v>
      </c>
      <c r="B260" s="36" t="s">
        <v>582</v>
      </c>
      <c r="C260" s="39">
        <f>SUMIFS('INFO SP'!$P$15:$P$64,'INFO SP'!$N$15:$N$64,A260,'INFO SP'!$R$15:$R$64,$C$11)</f>
        <v>0</v>
      </c>
      <c r="D260" s="39">
        <f>SUMIFS('INFO SP'!$P$15:$P$64,'INFO SP'!$N$15:$N$64,A260,'INFO SP'!$R$15:$R$64,$D$11)</f>
        <v>0</v>
      </c>
      <c r="E260" s="66">
        <f t="shared" si="3"/>
        <v>0</v>
      </c>
    </row>
    <row r="261" spans="1:5" ht="17.25" customHeight="1" x14ac:dyDescent="0.25">
      <c r="A261" s="36">
        <v>12104</v>
      </c>
      <c r="B261" s="36" t="s">
        <v>583</v>
      </c>
      <c r="C261" s="39">
        <f>SUMIFS('INFO SP'!$P$15:$P$64,'INFO SP'!$N$15:$N$64,A261,'INFO SP'!$R$15:$R$64,$C$11)</f>
        <v>0</v>
      </c>
      <c r="D261" s="39">
        <f>SUMIFS('INFO SP'!$P$15:$P$64,'INFO SP'!$N$15:$N$64,A261,'INFO SP'!$R$15:$R$64,$D$11)</f>
        <v>0</v>
      </c>
      <c r="E261" s="66">
        <f t="shared" si="3"/>
        <v>0</v>
      </c>
    </row>
    <row r="262" spans="1:5" ht="17.25" customHeight="1" x14ac:dyDescent="0.25">
      <c r="A262" s="36">
        <v>12201</v>
      </c>
      <c r="B262" s="36" t="s">
        <v>584</v>
      </c>
      <c r="C262" s="39">
        <f>SUMIFS('INFO SP'!$P$15:$P$64,'INFO SP'!$N$15:$N$64,A262,'INFO SP'!$R$15:$R$64,$C$11)</f>
        <v>0</v>
      </c>
      <c r="D262" s="39">
        <f>SUMIFS('INFO SP'!$P$15:$P$64,'INFO SP'!$N$15:$N$64,A262,'INFO SP'!$R$15:$R$64,$D$11)</f>
        <v>0</v>
      </c>
      <c r="E262" s="66">
        <f t="shared" si="3"/>
        <v>0</v>
      </c>
    </row>
    <row r="263" spans="1:5" ht="17.25" customHeight="1" x14ac:dyDescent="0.25">
      <c r="A263" s="36">
        <v>12301</v>
      </c>
      <c r="B263" s="36" t="s">
        <v>585</v>
      </c>
      <c r="C263" s="39">
        <f>SUMIFS('INFO SP'!$P$15:$P$64,'INFO SP'!$N$15:$N$64,A263,'INFO SP'!$R$15:$R$64,$C$11)</f>
        <v>0</v>
      </c>
      <c r="D263" s="39">
        <f>SUMIFS('INFO SP'!$P$15:$P$64,'INFO SP'!$N$15:$N$64,A263,'INFO SP'!$R$15:$R$64,$D$11)</f>
        <v>0</v>
      </c>
      <c r="E263" s="66">
        <f t="shared" si="3"/>
        <v>0</v>
      </c>
    </row>
    <row r="264" spans="1:5" ht="17.25" customHeight="1" x14ac:dyDescent="0.25">
      <c r="A264" s="36">
        <v>12302</v>
      </c>
      <c r="B264" s="36" t="s">
        <v>586</v>
      </c>
      <c r="C264" s="39">
        <f>SUMIFS('INFO SP'!$P$15:$P$64,'INFO SP'!$N$15:$N$64,A264,'INFO SP'!$R$15:$R$64,$C$11)</f>
        <v>0</v>
      </c>
      <c r="D264" s="39">
        <f>SUMIFS('INFO SP'!$P$15:$P$64,'INFO SP'!$N$15:$N$64,A264,'INFO SP'!$R$15:$R$64,$D$11)</f>
        <v>0</v>
      </c>
      <c r="E264" s="66">
        <f t="shared" si="3"/>
        <v>0</v>
      </c>
    </row>
    <row r="265" spans="1:5" ht="17.25" customHeight="1" x14ac:dyDescent="0.25">
      <c r="A265" s="36">
        <v>12303</v>
      </c>
      <c r="B265" s="36" t="s">
        <v>587</v>
      </c>
      <c r="C265" s="39">
        <f>SUMIFS('INFO SP'!$P$15:$P$64,'INFO SP'!$N$15:$N$64,A265,'INFO SP'!$R$15:$R$64,$C$11)</f>
        <v>0</v>
      </c>
      <c r="D265" s="39">
        <f>SUMIFS('INFO SP'!$P$15:$P$64,'INFO SP'!$N$15:$N$64,A265,'INFO SP'!$R$15:$R$64,$D$11)</f>
        <v>0</v>
      </c>
      <c r="E265" s="66">
        <f t="shared" si="3"/>
        <v>0</v>
      </c>
    </row>
    <row r="266" spans="1:5" ht="17.25" customHeight="1" x14ac:dyDescent="0.25">
      <c r="A266" s="36">
        <v>12401</v>
      </c>
      <c r="B266" s="36" t="s">
        <v>588</v>
      </c>
      <c r="C266" s="39">
        <f>SUMIFS('INFO SP'!$P$15:$P$64,'INFO SP'!$N$15:$N$64,A266,'INFO SP'!$R$15:$R$64,$C$11)</f>
        <v>0</v>
      </c>
      <c r="D266" s="39">
        <f>SUMIFS('INFO SP'!$P$15:$P$64,'INFO SP'!$N$15:$N$64,A266,'INFO SP'!$R$15:$R$64,$D$11)</f>
        <v>1351638429</v>
      </c>
      <c r="E266" s="66">
        <f t="shared" si="3"/>
        <v>1351638429</v>
      </c>
    </row>
    <row r="267" spans="1:5" ht="17.25" customHeight="1" x14ac:dyDescent="0.25">
      <c r="A267" s="36">
        <v>12402</v>
      </c>
      <c r="B267" s="36" t="s">
        <v>589</v>
      </c>
      <c r="C267" s="39">
        <f>SUMIFS('INFO SP'!$P$15:$P$64,'INFO SP'!$N$15:$N$64,A267,'INFO SP'!$R$15:$R$64,$C$11)</f>
        <v>0</v>
      </c>
      <c r="D267" s="39">
        <f>SUMIFS('INFO SP'!$P$15:$P$64,'INFO SP'!$N$15:$N$64,A267,'INFO SP'!$R$15:$R$64,$D$11)</f>
        <v>0</v>
      </c>
      <c r="E267" s="66">
        <f t="shared" si="3"/>
        <v>0</v>
      </c>
    </row>
    <row r="268" spans="1:5" ht="17.25" customHeight="1" x14ac:dyDescent="0.25">
      <c r="A268" s="36">
        <v>13101</v>
      </c>
      <c r="B268" s="36" t="s">
        <v>611</v>
      </c>
      <c r="C268" s="39">
        <f>SUMIFS('INFO SP'!$P$15:$P$64,'INFO SP'!$N$15:$N$64,A268,'INFO SP'!$R$15:$R$64,$C$11)</f>
        <v>0</v>
      </c>
      <c r="D268" s="39">
        <f>SUMIFS('INFO SP'!$P$15:$P$64,'INFO SP'!$N$15:$N$64,A268,'INFO SP'!$R$15:$R$64,$D$11)</f>
        <v>0</v>
      </c>
      <c r="E268" s="66">
        <f t="shared" si="3"/>
        <v>0</v>
      </c>
    </row>
    <row r="269" spans="1:5" ht="17.25" customHeight="1" x14ac:dyDescent="0.25">
      <c r="A269" s="36">
        <v>13102</v>
      </c>
      <c r="B269" s="36" t="s">
        <v>612</v>
      </c>
      <c r="C269" s="39">
        <f>SUMIFS('INFO SP'!$P$15:$P$64,'INFO SP'!$N$15:$N$64,A269,'INFO SP'!$R$15:$R$64,$C$11)</f>
        <v>0</v>
      </c>
      <c r="D269" s="39">
        <f>SUMIFS('INFO SP'!$P$15:$P$64,'INFO SP'!$N$15:$N$64,A269,'INFO SP'!$R$15:$R$64,$D$11)</f>
        <v>0</v>
      </c>
      <c r="E269" s="66">
        <f t="shared" ref="E269:E332" si="4">+C269+D269</f>
        <v>0</v>
      </c>
    </row>
    <row r="270" spans="1:5" ht="17.25" customHeight="1" x14ac:dyDescent="0.25">
      <c r="A270" s="36">
        <v>13103</v>
      </c>
      <c r="B270" s="36" t="s">
        <v>613</v>
      </c>
      <c r="C270" s="39">
        <f>SUMIFS('INFO SP'!$P$15:$P$64,'INFO SP'!$N$15:$N$64,A270,'INFO SP'!$R$15:$R$64,$C$11)</f>
        <v>0</v>
      </c>
      <c r="D270" s="39">
        <f>SUMIFS('INFO SP'!$P$15:$P$64,'INFO SP'!$N$15:$N$64,A270,'INFO SP'!$R$15:$R$64,$D$11)</f>
        <v>13202691148</v>
      </c>
      <c r="E270" s="66">
        <f t="shared" si="4"/>
        <v>13202691148</v>
      </c>
    </row>
    <row r="271" spans="1:5" ht="17.25" customHeight="1" x14ac:dyDescent="0.25">
      <c r="A271" s="36">
        <v>13104</v>
      </c>
      <c r="B271" s="36" t="s">
        <v>614</v>
      </c>
      <c r="C271" s="39">
        <f>SUMIFS('INFO SP'!$P$15:$P$64,'INFO SP'!$N$15:$N$64,A271,'INFO SP'!$R$15:$R$64,$C$11)</f>
        <v>0</v>
      </c>
      <c r="D271" s="39">
        <f>SUMIFS('INFO SP'!$P$15:$P$64,'INFO SP'!$N$15:$N$64,A271,'INFO SP'!$R$15:$R$64,$D$11)</f>
        <v>0</v>
      </c>
      <c r="E271" s="66">
        <f t="shared" si="4"/>
        <v>0</v>
      </c>
    </row>
    <row r="272" spans="1:5" ht="17.25" customHeight="1" x14ac:dyDescent="0.25">
      <c r="A272" s="36">
        <v>13105</v>
      </c>
      <c r="B272" s="36" t="s">
        <v>615</v>
      </c>
      <c r="C272" s="39">
        <f>SUMIFS('INFO SP'!$P$15:$P$64,'INFO SP'!$N$15:$N$64,A272,'INFO SP'!$R$15:$R$64,$C$11)</f>
        <v>0</v>
      </c>
      <c r="D272" s="39">
        <f>SUMIFS('INFO SP'!$P$15:$P$64,'INFO SP'!$N$15:$N$64,A272,'INFO SP'!$R$15:$R$64,$D$11)</f>
        <v>0</v>
      </c>
      <c r="E272" s="66">
        <f t="shared" si="4"/>
        <v>0</v>
      </c>
    </row>
    <row r="273" spans="1:5" ht="17.25" customHeight="1" x14ac:dyDescent="0.25">
      <c r="A273" s="36">
        <v>13106</v>
      </c>
      <c r="B273" s="36" t="s">
        <v>616</v>
      </c>
      <c r="C273" s="39">
        <f>SUMIFS('INFO SP'!$P$15:$P$64,'INFO SP'!$N$15:$N$64,A273,'INFO SP'!$R$15:$R$64,$C$11)</f>
        <v>0</v>
      </c>
      <c r="D273" s="39">
        <f>SUMIFS('INFO SP'!$P$15:$P$64,'INFO SP'!$N$15:$N$64,A273,'INFO SP'!$R$15:$R$64,$D$11)</f>
        <v>0</v>
      </c>
      <c r="E273" s="66">
        <f t="shared" si="4"/>
        <v>0</v>
      </c>
    </row>
    <row r="274" spans="1:5" ht="17.25" customHeight="1" x14ac:dyDescent="0.25">
      <c r="A274" s="36">
        <v>13107</v>
      </c>
      <c r="B274" s="36" t="s">
        <v>617</v>
      </c>
      <c r="C274" s="39">
        <f>SUMIFS('INFO SP'!$P$15:$P$64,'INFO SP'!$N$15:$N$64,A274,'INFO SP'!$R$15:$R$64,$C$11)</f>
        <v>0</v>
      </c>
      <c r="D274" s="39">
        <f>SUMIFS('INFO SP'!$P$15:$P$64,'INFO SP'!$N$15:$N$64,A274,'INFO SP'!$R$15:$R$64,$D$11)</f>
        <v>0</v>
      </c>
      <c r="E274" s="66">
        <f t="shared" si="4"/>
        <v>0</v>
      </c>
    </row>
    <row r="275" spans="1:5" ht="17.25" customHeight="1" x14ac:dyDescent="0.25">
      <c r="A275" s="36">
        <v>13108</v>
      </c>
      <c r="B275" s="36" t="s">
        <v>618</v>
      </c>
      <c r="C275" s="39">
        <f>SUMIFS('INFO SP'!$P$15:$P$64,'INFO SP'!$N$15:$N$64,A275,'INFO SP'!$R$15:$R$64,$C$11)</f>
        <v>0</v>
      </c>
      <c r="D275" s="39">
        <f>SUMIFS('INFO SP'!$P$15:$P$64,'INFO SP'!$N$15:$N$64,A275,'INFO SP'!$R$15:$R$64,$D$11)</f>
        <v>0</v>
      </c>
      <c r="E275" s="66">
        <f t="shared" si="4"/>
        <v>0</v>
      </c>
    </row>
    <row r="276" spans="1:5" ht="17.25" customHeight="1" x14ac:dyDescent="0.25">
      <c r="A276" s="36">
        <v>13109</v>
      </c>
      <c r="B276" s="36" t="s">
        <v>619</v>
      </c>
      <c r="C276" s="39">
        <f>SUMIFS('INFO SP'!$P$15:$P$64,'INFO SP'!$N$15:$N$64,A276,'INFO SP'!$R$15:$R$64,$C$11)</f>
        <v>0</v>
      </c>
      <c r="D276" s="39">
        <f>SUMIFS('INFO SP'!$P$15:$P$64,'INFO SP'!$N$15:$N$64,A276,'INFO SP'!$R$15:$R$64,$D$11)</f>
        <v>0</v>
      </c>
      <c r="E276" s="66">
        <f t="shared" si="4"/>
        <v>0</v>
      </c>
    </row>
    <row r="277" spans="1:5" ht="17.25" customHeight="1" x14ac:dyDescent="0.25">
      <c r="A277" s="36">
        <v>13110</v>
      </c>
      <c r="B277" s="36" t="s">
        <v>608</v>
      </c>
      <c r="C277" s="39">
        <f>SUMIFS('INFO SP'!$P$15:$P$64,'INFO SP'!$N$15:$N$64,A277,'INFO SP'!$R$15:$R$64,$C$11)</f>
        <v>0</v>
      </c>
      <c r="D277" s="39">
        <f>SUMIFS('INFO SP'!$P$15:$P$64,'INFO SP'!$N$15:$N$64,A277,'INFO SP'!$R$15:$R$64,$D$11)</f>
        <v>0</v>
      </c>
      <c r="E277" s="66">
        <f t="shared" si="4"/>
        <v>0</v>
      </c>
    </row>
    <row r="278" spans="1:5" ht="17.25" customHeight="1" x14ac:dyDescent="0.25">
      <c r="A278" s="36">
        <v>13111</v>
      </c>
      <c r="B278" s="36" t="s">
        <v>609</v>
      </c>
      <c r="C278" s="39">
        <f>SUMIFS('INFO SP'!$P$15:$P$64,'INFO SP'!$N$15:$N$64,A278,'INFO SP'!$R$15:$R$64,$C$11)</f>
        <v>0</v>
      </c>
      <c r="D278" s="39">
        <f>SUMIFS('INFO SP'!$P$15:$P$64,'INFO SP'!$N$15:$N$64,A278,'INFO SP'!$R$15:$R$64,$D$11)</f>
        <v>0</v>
      </c>
      <c r="E278" s="66">
        <f t="shared" si="4"/>
        <v>0</v>
      </c>
    </row>
    <row r="279" spans="1:5" ht="17.25" customHeight="1" x14ac:dyDescent="0.25">
      <c r="A279" s="36">
        <v>13112</v>
      </c>
      <c r="B279" s="36" t="s">
        <v>641</v>
      </c>
      <c r="C279" s="39">
        <f>SUMIFS('INFO SP'!$P$15:$P$64,'INFO SP'!$N$15:$N$64,A279,'INFO SP'!$R$15:$R$64,$C$11)</f>
        <v>0</v>
      </c>
      <c r="D279" s="39">
        <f>SUMIFS('INFO SP'!$P$15:$P$64,'INFO SP'!$N$15:$N$64,A279,'INFO SP'!$R$15:$R$64,$D$11)</f>
        <v>0</v>
      </c>
      <c r="E279" s="66">
        <f t="shared" si="4"/>
        <v>0</v>
      </c>
    </row>
    <row r="280" spans="1:5" ht="17.25" customHeight="1" x14ac:dyDescent="0.25">
      <c r="A280" s="36">
        <v>13113</v>
      </c>
      <c r="B280" s="36" t="s">
        <v>591</v>
      </c>
      <c r="C280" s="39">
        <f>SUMIFS('INFO SP'!$P$15:$P$64,'INFO SP'!$N$15:$N$64,A280,'INFO SP'!$R$15:$R$64,$C$11)</f>
        <v>0</v>
      </c>
      <c r="D280" s="39">
        <f>SUMIFS('INFO SP'!$P$15:$P$64,'INFO SP'!$N$15:$N$64,A280,'INFO SP'!$R$15:$R$64,$D$11)</f>
        <v>0</v>
      </c>
      <c r="E280" s="66">
        <f t="shared" si="4"/>
        <v>0</v>
      </c>
    </row>
    <row r="281" spans="1:5" ht="17.25" customHeight="1" x14ac:dyDescent="0.25">
      <c r="A281" s="36">
        <v>13114</v>
      </c>
      <c r="B281" s="36" t="s">
        <v>592</v>
      </c>
      <c r="C281" s="39">
        <f>SUMIFS('INFO SP'!$P$15:$P$64,'INFO SP'!$N$15:$N$64,A281,'INFO SP'!$R$15:$R$64,$C$11)</f>
        <v>0</v>
      </c>
      <c r="D281" s="39">
        <f>SUMIFS('INFO SP'!$P$15:$P$64,'INFO SP'!$N$15:$N$64,A281,'INFO SP'!$R$15:$R$64,$D$11)</f>
        <v>0</v>
      </c>
      <c r="E281" s="66">
        <f t="shared" si="4"/>
        <v>0</v>
      </c>
    </row>
    <row r="282" spans="1:5" ht="17.25" customHeight="1" x14ac:dyDescent="0.25">
      <c r="A282" s="36">
        <v>13115</v>
      </c>
      <c r="B282" s="36" t="s">
        <v>607</v>
      </c>
      <c r="C282" s="39">
        <f>SUMIFS('INFO SP'!$P$15:$P$64,'INFO SP'!$N$15:$N$64,A282,'INFO SP'!$R$15:$R$64,$C$11)</f>
        <v>0</v>
      </c>
      <c r="D282" s="39">
        <f>SUMIFS('INFO SP'!$P$15:$P$64,'INFO SP'!$N$15:$N$64,A282,'INFO SP'!$R$15:$R$64,$D$11)</f>
        <v>0</v>
      </c>
      <c r="E282" s="66">
        <f t="shared" si="4"/>
        <v>0</v>
      </c>
    </row>
    <row r="283" spans="1:5" ht="17.25" customHeight="1" x14ac:dyDescent="0.25">
      <c r="A283" s="36">
        <v>13116</v>
      </c>
      <c r="B283" s="36" t="s">
        <v>593</v>
      </c>
      <c r="C283" s="39">
        <f>SUMIFS('INFO SP'!$P$15:$P$64,'INFO SP'!$N$15:$N$64,A283,'INFO SP'!$R$15:$R$64,$C$11)</f>
        <v>0</v>
      </c>
      <c r="D283" s="39">
        <f>SUMIFS('INFO SP'!$P$15:$P$64,'INFO SP'!$N$15:$N$64,A283,'INFO SP'!$R$15:$R$64,$D$11)</f>
        <v>0</v>
      </c>
      <c r="E283" s="66">
        <f t="shared" si="4"/>
        <v>0</v>
      </c>
    </row>
    <row r="284" spans="1:5" ht="17.25" customHeight="1" x14ac:dyDescent="0.25">
      <c r="A284" s="36">
        <v>13117</v>
      </c>
      <c r="B284" s="36" t="s">
        <v>594</v>
      </c>
      <c r="C284" s="39">
        <f>SUMIFS('INFO SP'!$P$15:$P$64,'INFO SP'!$N$15:$N$64,A284,'INFO SP'!$R$15:$R$64,$C$11)</f>
        <v>0</v>
      </c>
      <c r="D284" s="39">
        <f>SUMIFS('INFO SP'!$P$15:$P$64,'INFO SP'!$N$15:$N$64,A284,'INFO SP'!$R$15:$R$64,$D$11)</f>
        <v>0</v>
      </c>
      <c r="E284" s="66">
        <f t="shared" si="4"/>
        <v>0</v>
      </c>
    </row>
    <row r="285" spans="1:5" ht="17.25" customHeight="1" x14ac:dyDescent="0.25">
      <c r="A285" s="36">
        <v>13118</v>
      </c>
      <c r="B285" s="36" t="s">
        <v>595</v>
      </c>
      <c r="C285" s="39">
        <f>SUMIFS('INFO SP'!$P$15:$P$64,'INFO SP'!$N$15:$N$64,A285,'INFO SP'!$R$15:$R$64,$C$11)</f>
        <v>0</v>
      </c>
      <c r="D285" s="39">
        <f>SUMIFS('INFO SP'!$P$15:$P$64,'INFO SP'!$N$15:$N$64,A285,'INFO SP'!$R$15:$R$64,$D$11)</f>
        <v>0</v>
      </c>
      <c r="E285" s="66">
        <f t="shared" si="4"/>
        <v>0</v>
      </c>
    </row>
    <row r="286" spans="1:5" ht="17.25" customHeight="1" x14ac:dyDescent="0.25">
      <c r="A286" s="36">
        <v>13119</v>
      </c>
      <c r="B286" s="36" t="s">
        <v>596</v>
      </c>
      <c r="C286" s="39">
        <f>SUMIFS('INFO SP'!$P$15:$P$64,'INFO SP'!$N$15:$N$64,A286,'INFO SP'!$R$15:$R$64,$C$11)</f>
        <v>0</v>
      </c>
      <c r="D286" s="39">
        <f>SUMIFS('INFO SP'!$P$15:$P$64,'INFO SP'!$N$15:$N$64,A286,'INFO SP'!$R$15:$R$64,$D$11)</f>
        <v>0</v>
      </c>
      <c r="E286" s="66">
        <f t="shared" si="4"/>
        <v>0</v>
      </c>
    </row>
    <row r="287" spans="1:5" ht="17.25" customHeight="1" x14ac:dyDescent="0.25">
      <c r="A287" s="36">
        <v>13120</v>
      </c>
      <c r="B287" s="36" t="s">
        <v>597</v>
      </c>
      <c r="C287" s="39">
        <f>SUMIFS('INFO SP'!$P$15:$P$64,'INFO SP'!$N$15:$N$64,A287,'INFO SP'!$R$15:$R$64,$C$11)</f>
        <v>0</v>
      </c>
      <c r="D287" s="39">
        <f>SUMIFS('INFO SP'!$P$15:$P$64,'INFO SP'!$N$15:$N$64,A287,'INFO SP'!$R$15:$R$64,$D$11)</f>
        <v>0</v>
      </c>
      <c r="E287" s="66">
        <f t="shared" si="4"/>
        <v>0</v>
      </c>
    </row>
    <row r="288" spans="1:5" ht="17.25" customHeight="1" x14ac:dyDescent="0.25">
      <c r="A288" s="36">
        <v>13121</v>
      </c>
      <c r="B288" s="36" t="s">
        <v>640</v>
      </c>
      <c r="C288" s="39">
        <f>SUMIFS('INFO SP'!$P$15:$P$64,'INFO SP'!$N$15:$N$64,A288,'INFO SP'!$R$15:$R$64,$C$11)</f>
        <v>497370982</v>
      </c>
      <c r="D288" s="39">
        <f>SUMIFS('INFO SP'!$P$15:$P$64,'INFO SP'!$N$15:$N$64,A288,'INFO SP'!$R$15:$R$64,$D$11)</f>
        <v>0</v>
      </c>
      <c r="E288" s="66">
        <f t="shared" si="4"/>
        <v>497370982</v>
      </c>
    </row>
    <row r="289" spans="1:5" ht="17.25" customHeight="1" x14ac:dyDescent="0.25">
      <c r="A289" s="36">
        <v>13122</v>
      </c>
      <c r="B289" s="36" t="s">
        <v>598</v>
      </c>
      <c r="C289" s="39">
        <f>SUMIFS('INFO SP'!$P$15:$P$64,'INFO SP'!$N$15:$N$64,A289,'INFO SP'!$R$15:$R$64,$C$11)</f>
        <v>0</v>
      </c>
      <c r="D289" s="39">
        <f>SUMIFS('INFO SP'!$P$15:$P$64,'INFO SP'!$N$15:$N$64,A289,'INFO SP'!$R$15:$R$64,$D$11)</f>
        <v>0</v>
      </c>
      <c r="E289" s="66">
        <f t="shared" si="4"/>
        <v>0</v>
      </c>
    </row>
    <row r="290" spans="1:5" ht="17.25" customHeight="1" x14ac:dyDescent="0.25">
      <c r="A290" s="36">
        <v>13123</v>
      </c>
      <c r="B290" s="36" t="s">
        <v>599</v>
      </c>
      <c r="C290" s="39">
        <f>SUMIFS('INFO SP'!$P$15:$P$64,'INFO SP'!$N$15:$N$64,A290,'INFO SP'!$R$15:$R$64,$C$11)</f>
        <v>0</v>
      </c>
      <c r="D290" s="39">
        <f>SUMIFS('INFO SP'!$P$15:$P$64,'INFO SP'!$N$15:$N$64,A290,'INFO SP'!$R$15:$R$64,$D$11)</f>
        <v>0</v>
      </c>
      <c r="E290" s="66">
        <f t="shared" si="4"/>
        <v>0</v>
      </c>
    </row>
    <row r="291" spans="1:5" ht="17.25" customHeight="1" x14ac:dyDescent="0.25">
      <c r="A291" s="36">
        <v>13124</v>
      </c>
      <c r="B291" s="36" t="s">
        <v>600</v>
      </c>
      <c r="C291" s="39">
        <f>SUMIFS('INFO SP'!$P$15:$P$64,'INFO SP'!$N$15:$N$64,A291,'INFO SP'!$R$15:$R$64,$C$11)</f>
        <v>0</v>
      </c>
      <c r="D291" s="39">
        <f>SUMIFS('INFO SP'!$P$15:$P$64,'INFO SP'!$N$15:$N$64,A291,'INFO SP'!$R$15:$R$64,$D$11)</f>
        <v>0</v>
      </c>
      <c r="E291" s="66">
        <f t="shared" si="4"/>
        <v>0</v>
      </c>
    </row>
    <row r="292" spans="1:5" ht="17.25" customHeight="1" x14ac:dyDescent="0.25">
      <c r="A292" s="36">
        <v>13125</v>
      </c>
      <c r="B292" s="36" t="s">
        <v>601</v>
      </c>
      <c r="C292" s="39">
        <f>SUMIFS('INFO SP'!$P$15:$P$64,'INFO SP'!$N$15:$N$64,A292,'INFO SP'!$R$15:$R$64,$C$11)</f>
        <v>0</v>
      </c>
      <c r="D292" s="39">
        <f>SUMIFS('INFO SP'!$P$15:$P$64,'INFO SP'!$N$15:$N$64,A292,'INFO SP'!$R$15:$R$64,$D$11)</f>
        <v>0</v>
      </c>
      <c r="E292" s="66">
        <f t="shared" si="4"/>
        <v>0</v>
      </c>
    </row>
    <row r="293" spans="1:5" ht="17.25" customHeight="1" x14ac:dyDescent="0.25">
      <c r="A293" s="36">
        <v>13126</v>
      </c>
      <c r="B293" s="36" t="s">
        <v>602</v>
      </c>
      <c r="C293" s="39">
        <f>SUMIFS('INFO SP'!$P$15:$P$64,'INFO SP'!$N$15:$N$64,A293,'INFO SP'!$R$15:$R$64,$C$11)</f>
        <v>0</v>
      </c>
      <c r="D293" s="39">
        <f>SUMIFS('INFO SP'!$P$15:$P$64,'INFO SP'!$N$15:$N$64,A293,'INFO SP'!$R$15:$R$64,$D$11)</f>
        <v>477981497</v>
      </c>
      <c r="E293" s="66">
        <f t="shared" si="4"/>
        <v>477981497</v>
      </c>
    </row>
    <row r="294" spans="1:5" ht="17.25" customHeight="1" x14ac:dyDescent="0.25">
      <c r="A294" s="36">
        <v>13127</v>
      </c>
      <c r="B294" s="36" t="s">
        <v>603</v>
      </c>
      <c r="C294" s="39">
        <f>SUMIFS('INFO SP'!$P$15:$P$64,'INFO SP'!$N$15:$N$64,A294,'INFO SP'!$R$15:$R$64,$C$11)</f>
        <v>88199980</v>
      </c>
      <c r="D294" s="39">
        <f>SUMIFS('INFO SP'!$P$15:$P$64,'INFO SP'!$N$15:$N$64,A294,'INFO SP'!$R$15:$R$64,$D$11)</f>
        <v>0</v>
      </c>
      <c r="E294" s="66">
        <f t="shared" si="4"/>
        <v>88199980</v>
      </c>
    </row>
    <row r="295" spans="1:5" ht="17.25" customHeight="1" x14ac:dyDescent="0.25">
      <c r="A295" s="36">
        <v>13128</v>
      </c>
      <c r="B295" s="36" t="s">
        <v>604</v>
      </c>
      <c r="C295" s="39">
        <f>SUMIFS('INFO SP'!$P$15:$P$64,'INFO SP'!$N$15:$N$64,A295,'INFO SP'!$R$15:$R$64,$C$11)</f>
        <v>0</v>
      </c>
      <c r="D295" s="39">
        <f>SUMIFS('INFO SP'!$P$15:$P$64,'INFO SP'!$N$15:$N$64,A295,'INFO SP'!$R$15:$R$64,$D$11)</f>
        <v>0</v>
      </c>
      <c r="E295" s="66">
        <f t="shared" si="4"/>
        <v>0</v>
      </c>
    </row>
    <row r="296" spans="1:5" ht="17.25" customHeight="1" x14ac:dyDescent="0.25">
      <c r="A296" s="36">
        <v>13129</v>
      </c>
      <c r="B296" s="36" t="s">
        <v>605</v>
      </c>
      <c r="C296" s="39">
        <f>SUMIFS('INFO SP'!$P$15:$P$64,'INFO SP'!$N$15:$N$64,A296,'INFO SP'!$R$15:$R$64,$C$11)</f>
        <v>0</v>
      </c>
      <c r="D296" s="39">
        <f>SUMIFS('INFO SP'!$P$15:$P$64,'INFO SP'!$N$15:$N$64,A296,'INFO SP'!$R$15:$R$64,$D$11)</f>
        <v>0</v>
      </c>
      <c r="E296" s="66">
        <f t="shared" si="4"/>
        <v>0</v>
      </c>
    </row>
    <row r="297" spans="1:5" ht="17.25" customHeight="1" x14ac:dyDescent="0.25">
      <c r="A297" s="36">
        <v>13130</v>
      </c>
      <c r="B297" s="36" t="s">
        <v>606</v>
      </c>
      <c r="C297" s="39">
        <f>SUMIFS('INFO SP'!$P$15:$P$64,'INFO SP'!$N$15:$N$64,A297,'INFO SP'!$R$15:$R$64,$C$11)</f>
        <v>0</v>
      </c>
      <c r="D297" s="39">
        <f>SUMIFS('INFO SP'!$P$15:$P$64,'INFO SP'!$N$15:$N$64,A297,'INFO SP'!$R$15:$R$64,$D$11)</f>
        <v>25895483593</v>
      </c>
      <c r="E297" s="66">
        <f t="shared" si="4"/>
        <v>25895483593</v>
      </c>
    </row>
    <row r="298" spans="1:5" ht="17.25" customHeight="1" x14ac:dyDescent="0.25">
      <c r="A298" s="36">
        <v>13131</v>
      </c>
      <c r="B298" s="36" t="s">
        <v>610</v>
      </c>
      <c r="C298" s="39">
        <f>SUMIFS('INFO SP'!$P$15:$P$64,'INFO SP'!$N$15:$N$64,A298,'INFO SP'!$R$15:$R$64,$C$11)</f>
        <v>0</v>
      </c>
      <c r="D298" s="39">
        <f>SUMIFS('INFO SP'!$P$15:$P$64,'INFO SP'!$N$15:$N$64,A298,'INFO SP'!$R$15:$R$64,$D$11)</f>
        <v>0</v>
      </c>
      <c r="E298" s="66">
        <f t="shared" si="4"/>
        <v>0</v>
      </c>
    </row>
    <row r="299" spans="1:5" ht="17.25" customHeight="1" x14ac:dyDescent="0.25">
      <c r="A299" s="36">
        <v>13132</v>
      </c>
      <c r="B299" s="36" t="s">
        <v>620</v>
      </c>
      <c r="C299" s="39">
        <f>SUMIFS('INFO SP'!$P$15:$P$64,'INFO SP'!$N$15:$N$64,A299,'INFO SP'!$R$15:$R$64,$C$11)</f>
        <v>0</v>
      </c>
      <c r="D299" s="39">
        <f>SUMIFS('INFO SP'!$P$15:$P$64,'INFO SP'!$N$15:$N$64,A299,'INFO SP'!$R$15:$R$64,$D$11)</f>
        <v>0</v>
      </c>
      <c r="E299" s="66">
        <f t="shared" si="4"/>
        <v>0</v>
      </c>
    </row>
    <row r="300" spans="1:5" ht="17.25" customHeight="1" x14ac:dyDescent="0.25">
      <c r="A300" s="36">
        <v>13201</v>
      </c>
      <c r="B300" s="36" t="s">
        <v>590</v>
      </c>
      <c r="C300" s="39">
        <f>SUMIFS('INFO SP'!$P$15:$P$64,'INFO SP'!$N$15:$N$64,A300,'INFO SP'!$R$15:$R$64,$C$11)</f>
        <v>0</v>
      </c>
      <c r="D300" s="39">
        <f>SUMIFS('INFO SP'!$P$15:$P$64,'INFO SP'!$N$15:$N$64,A300,'INFO SP'!$R$15:$R$64,$D$11)</f>
        <v>0</v>
      </c>
      <c r="E300" s="66">
        <f t="shared" si="4"/>
        <v>0</v>
      </c>
    </row>
    <row r="301" spans="1:5" ht="17.25" customHeight="1" x14ac:dyDescent="0.25">
      <c r="A301" s="36">
        <v>13202</v>
      </c>
      <c r="B301" s="36" t="s">
        <v>621</v>
      </c>
      <c r="C301" s="39">
        <f>SUMIFS('INFO SP'!$P$15:$P$64,'INFO SP'!$N$15:$N$64,A301,'INFO SP'!$R$15:$R$64,$C$11)</f>
        <v>0</v>
      </c>
      <c r="D301" s="39">
        <f>SUMIFS('INFO SP'!$P$15:$P$64,'INFO SP'!$N$15:$N$64,A301,'INFO SP'!$R$15:$R$64,$D$11)</f>
        <v>0</v>
      </c>
      <c r="E301" s="66">
        <f t="shared" si="4"/>
        <v>0</v>
      </c>
    </row>
    <row r="302" spans="1:5" ht="17.25" customHeight="1" x14ac:dyDescent="0.25">
      <c r="A302" s="36">
        <v>13203</v>
      </c>
      <c r="B302" s="36" t="s">
        <v>622</v>
      </c>
      <c r="C302" s="39">
        <f>SUMIFS('INFO SP'!$P$15:$P$64,'INFO SP'!$N$15:$N$64,A302,'INFO SP'!$R$15:$R$64,$C$11)</f>
        <v>0</v>
      </c>
      <c r="D302" s="39">
        <f>SUMIFS('INFO SP'!$P$15:$P$64,'INFO SP'!$N$15:$N$64,A302,'INFO SP'!$R$15:$R$64,$D$11)</f>
        <v>2331420600</v>
      </c>
      <c r="E302" s="66">
        <f t="shared" si="4"/>
        <v>2331420600</v>
      </c>
    </row>
    <row r="303" spans="1:5" ht="17.25" customHeight="1" x14ac:dyDescent="0.25">
      <c r="A303" s="36">
        <v>13301</v>
      </c>
      <c r="B303" s="36" t="s">
        <v>623</v>
      </c>
      <c r="C303" s="39">
        <f>SUMIFS('INFO SP'!$P$15:$P$64,'INFO SP'!$N$15:$N$64,A303,'INFO SP'!$R$15:$R$64,$C$11)</f>
        <v>0</v>
      </c>
      <c r="D303" s="39">
        <f>SUMIFS('INFO SP'!$P$15:$P$64,'INFO SP'!$N$15:$N$64,A303,'INFO SP'!$R$15:$R$64,$D$11)</f>
        <v>0</v>
      </c>
      <c r="E303" s="66">
        <f t="shared" si="4"/>
        <v>0</v>
      </c>
    </row>
    <row r="304" spans="1:5" ht="17.25" customHeight="1" x14ac:dyDescent="0.25">
      <c r="A304" s="36">
        <v>13302</v>
      </c>
      <c r="B304" s="36" t="s">
        <v>624</v>
      </c>
      <c r="C304" s="39">
        <f>SUMIFS('INFO SP'!$P$15:$P$64,'INFO SP'!$N$15:$N$64,A304,'INFO SP'!$R$15:$R$64,$C$11)</f>
        <v>0</v>
      </c>
      <c r="D304" s="39">
        <f>SUMIFS('INFO SP'!$P$15:$P$64,'INFO SP'!$N$15:$N$64,A304,'INFO SP'!$R$15:$R$64,$D$11)</f>
        <v>10673123692</v>
      </c>
      <c r="E304" s="66">
        <f t="shared" si="4"/>
        <v>10673123692</v>
      </c>
    </row>
    <row r="305" spans="1:5" ht="17.25" customHeight="1" x14ac:dyDescent="0.25">
      <c r="A305" s="36">
        <v>13303</v>
      </c>
      <c r="B305" s="36" t="s">
        <v>625</v>
      </c>
      <c r="C305" s="39">
        <f>SUMIFS('INFO SP'!$P$15:$P$64,'INFO SP'!$N$15:$N$64,A305,'INFO SP'!$R$15:$R$64,$C$11)</f>
        <v>0</v>
      </c>
      <c r="D305" s="39">
        <f>SUMIFS('INFO SP'!$P$15:$P$64,'INFO SP'!$N$15:$N$64,A305,'INFO SP'!$R$15:$R$64,$D$11)</f>
        <v>9762226385</v>
      </c>
      <c r="E305" s="66">
        <f t="shared" si="4"/>
        <v>9762226385</v>
      </c>
    </row>
    <row r="306" spans="1:5" ht="17.25" customHeight="1" x14ac:dyDescent="0.25">
      <c r="A306" s="36">
        <v>13401</v>
      </c>
      <c r="B306" s="36" t="s">
        <v>626</v>
      </c>
      <c r="C306" s="39">
        <f>SUMIFS('INFO SP'!$P$15:$P$64,'INFO SP'!$N$15:$N$64,A306,'INFO SP'!$R$15:$R$64,$C$11)</f>
        <v>0</v>
      </c>
      <c r="D306" s="39">
        <f>SUMIFS('INFO SP'!$P$15:$P$64,'INFO SP'!$N$15:$N$64,A306,'INFO SP'!$R$15:$R$64,$D$11)</f>
        <v>1283244791</v>
      </c>
      <c r="E306" s="66">
        <f t="shared" si="4"/>
        <v>1283244791</v>
      </c>
    </row>
    <row r="307" spans="1:5" ht="17.25" customHeight="1" x14ac:dyDescent="0.25">
      <c r="A307" s="36">
        <v>13402</v>
      </c>
      <c r="B307" s="36" t="s">
        <v>627</v>
      </c>
      <c r="C307" s="39">
        <f>SUMIFS('INFO SP'!$P$15:$P$64,'INFO SP'!$N$15:$N$64,A307,'INFO SP'!$R$15:$R$64,$C$11)</f>
        <v>0</v>
      </c>
      <c r="D307" s="39">
        <f>SUMIFS('INFO SP'!$P$15:$P$64,'INFO SP'!$N$15:$N$64,A307,'INFO SP'!$R$15:$R$64,$D$11)</f>
        <v>299452815</v>
      </c>
      <c r="E307" s="66">
        <f t="shared" si="4"/>
        <v>299452815</v>
      </c>
    </row>
    <row r="308" spans="1:5" ht="17.25" customHeight="1" x14ac:dyDescent="0.25">
      <c r="A308" s="36">
        <v>13403</v>
      </c>
      <c r="B308" s="36" t="s">
        <v>628</v>
      </c>
      <c r="C308" s="39">
        <f>SUMIFS('INFO SP'!$P$15:$P$64,'INFO SP'!$N$15:$N$64,A308,'INFO SP'!$R$15:$R$64,$C$11)</f>
        <v>0</v>
      </c>
      <c r="D308" s="39">
        <f>SUMIFS('INFO SP'!$P$15:$P$64,'INFO SP'!$N$15:$N$64,A308,'INFO SP'!$R$15:$R$64,$D$11)</f>
        <v>0</v>
      </c>
      <c r="E308" s="66">
        <f t="shared" si="4"/>
        <v>0</v>
      </c>
    </row>
    <row r="309" spans="1:5" ht="17.25" customHeight="1" x14ac:dyDescent="0.25">
      <c r="A309" s="36">
        <v>13404</v>
      </c>
      <c r="B309" s="36" t="s">
        <v>629</v>
      </c>
      <c r="C309" s="39">
        <f>SUMIFS('INFO SP'!$P$15:$P$64,'INFO SP'!$N$15:$N$64,A309,'INFO SP'!$R$15:$R$64,$C$11)</f>
        <v>0</v>
      </c>
      <c r="D309" s="39">
        <f>SUMIFS('INFO SP'!$P$15:$P$64,'INFO SP'!$N$15:$N$64,A309,'INFO SP'!$R$15:$R$64,$D$11)</f>
        <v>0</v>
      </c>
      <c r="E309" s="66">
        <f t="shared" si="4"/>
        <v>0</v>
      </c>
    </row>
    <row r="310" spans="1:5" ht="17.25" customHeight="1" x14ac:dyDescent="0.25">
      <c r="A310" s="36">
        <v>13501</v>
      </c>
      <c r="B310" s="36" t="s">
        <v>630</v>
      </c>
      <c r="C310" s="39">
        <f>SUMIFS('INFO SP'!$P$15:$P$64,'INFO SP'!$N$15:$N$64,A310,'INFO SP'!$R$15:$R$64,$C$11)</f>
        <v>0</v>
      </c>
      <c r="D310" s="39">
        <f>SUMIFS('INFO SP'!$P$15:$P$64,'INFO SP'!$N$15:$N$64,A310,'INFO SP'!$R$15:$R$64,$D$11)</f>
        <v>0</v>
      </c>
      <c r="E310" s="66">
        <f t="shared" si="4"/>
        <v>0</v>
      </c>
    </row>
    <row r="311" spans="1:5" ht="17.25" customHeight="1" x14ac:dyDescent="0.25">
      <c r="A311" s="36">
        <v>13502</v>
      </c>
      <c r="B311" s="36" t="s">
        <v>631</v>
      </c>
      <c r="C311" s="39">
        <f>SUMIFS('INFO SP'!$P$15:$P$64,'INFO SP'!$N$15:$N$64,A311,'INFO SP'!$R$15:$R$64,$C$11)</f>
        <v>4073172</v>
      </c>
      <c r="D311" s="39">
        <f>SUMIFS('INFO SP'!$P$15:$P$64,'INFO SP'!$N$15:$N$64,A311,'INFO SP'!$R$15:$R$64,$D$11)</f>
        <v>0</v>
      </c>
      <c r="E311" s="66">
        <f t="shared" si="4"/>
        <v>4073172</v>
      </c>
    </row>
    <row r="312" spans="1:5" ht="17.25" customHeight="1" x14ac:dyDescent="0.25">
      <c r="A312" s="36">
        <v>13503</v>
      </c>
      <c r="B312" s="36" t="s">
        <v>632</v>
      </c>
      <c r="C312" s="39">
        <f>SUMIFS('INFO SP'!$P$15:$P$64,'INFO SP'!$N$15:$N$64,A312,'INFO SP'!$R$15:$R$64,$C$11)</f>
        <v>0</v>
      </c>
      <c r="D312" s="39">
        <f>SUMIFS('INFO SP'!$P$15:$P$64,'INFO SP'!$N$15:$N$64,A312,'INFO SP'!$R$15:$R$64,$D$11)</f>
        <v>0</v>
      </c>
      <c r="E312" s="66">
        <f t="shared" si="4"/>
        <v>0</v>
      </c>
    </row>
    <row r="313" spans="1:5" ht="17.25" customHeight="1" x14ac:dyDescent="0.25">
      <c r="A313" s="36">
        <v>13504</v>
      </c>
      <c r="B313" s="36" t="s">
        <v>633</v>
      </c>
      <c r="C313" s="39">
        <f>SUMIFS('INFO SP'!$P$15:$P$64,'INFO SP'!$N$15:$N$64,A313,'INFO SP'!$R$15:$R$64,$C$11)</f>
        <v>0</v>
      </c>
      <c r="D313" s="39">
        <f>SUMIFS('INFO SP'!$P$15:$P$64,'INFO SP'!$N$15:$N$64,A313,'INFO SP'!$R$15:$R$64,$D$11)</f>
        <v>0</v>
      </c>
      <c r="E313" s="66">
        <f t="shared" si="4"/>
        <v>0</v>
      </c>
    </row>
    <row r="314" spans="1:5" ht="17.25" customHeight="1" x14ac:dyDescent="0.25">
      <c r="A314" s="36">
        <v>13505</v>
      </c>
      <c r="B314" s="36" t="s">
        <v>634</v>
      </c>
      <c r="C314" s="39">
        <f>SUMIFS('INFO SP'!$P$15:$P$64,'INFO SP'!$N$15:$N$64,A314,'INFO SP'!$R$15:$R$64,$C$11)</f>
        <v>0</v>
      </c>
      <c r="D314" s="39">
        <f>SUMIFS('INFO SP'!$P$15:$P$64,'INFO SP'!$N$15:$N$64,A314,'INFO SP'!$R$15:$R$64,$D$11)</f>
        <v>0</v>
      </c>
      <c r="E314" s="66">
        <f t="shared" si="4"/>
        <v>0</v>
      </c>
    </row>
    <row r="315" spans="1:5" ht="17.25" customHeight="1" x14ac:dyDescent="0.25">
      <c r="A315" s="36">
        <v>13601</v>
      </c>
      <c r="B315" s="36" t="s">
        <v>635</v>
      </c>
      <c r="C315" s="39">
        <f>SUMIFS('INFO SP'!$P$15:$P$64,'INFO SP'!$N$15:$N$64,A315,'INFO SP'!$R$15:$R$64,$C$11)</f>
        <v>0</v>
      </c>
      <c r="D315" s="39">
        <f>SUMIFS('INFO SP'!$P$15:$P$64,'INFO SP'!$N$15:$N$64,A315,'INFO SP'!$R$15:$R$64,$D$11)</f>
        <v>0</v>
      </c>
      <c r="E315" s="66">
        <f t="shared" si="4"/>
        <v>0</v>
      </c>
    </row>
    <row r="316" spans="1:5" ht="17.25" customHeight="1" x14ac:dyDescent="0.25">
      <c r="A316" s="36">
        <v>13602</v>
      </c>
      <c r="B316" s="36" t="s">
        <v>636</v>
      </c>
      <c r="C316" s="39">
        <f>SUMIFS('INFO SP'!$P$15:$P$64,'INFO SP'!$N$15:$N$64,A316,'INFO SP'!$R$15:$R$64,$C$11)</f>
        <v>0</v>
      </c>
      <c r="D316" s="39">
        <f>SUMIFS('INFO SP'!$P$15:$P$64,'INFO SP'!$N$15:$N$64,A316,'INFO SP'!$R$15:$R$64,$D$11)</f>
        <v>0</v>
      </c>
      <c r="E316" s="66">
        <f t="shared" si="4"/>
        <v>0</v>
      </c>
    </row>
    <row r="317" spans="1:5" ht="17.25" customHeight="1" x14ac:dyDescent="0.25">
      <c r="A317" s="36">
        <v>13603</v>
      </c>
      <c r="B317" s="36" t="s">
        <v>637</v>
      </c>
      <c r="C317" s="39">
        <f>SUMIFS('INFO SP'!$P$15:$P$64,'INFO SP'!$N$15:$N$64,A317,'INFO SP'!$R$15:$R$64,$C$11)</f>
        <v>0</v>
      </c>
      <c r="D317" s="39">
        <f>SUMIFS('INFO SP'!$P$15:$P$64,'INFO SP'!$N$15:$N$64,A317,'INFO SP'!$R$15:$R$64,$D$11)</f>
        <v>8322065</v>
      </c>
      <c r="E317" s="66">
        <f t="shared" si="4"/>
        <v>8322065</v>
      </c>
    </row>
    <row r="318" spans="1:5" ht="17.25" customHeight="1" x14ac:dyDescent="0.25">
      <c r="A318" s="36">
        <v>13604</v>
      </c>
      <c r="B318" s="36" t="s">
        <v>638</v>
      </c>
      <c r="C318" s="39">
        <f>SUMIFS('INFO SP'!$P$15:$P$64,'INFO SP'!$N$15:$N$64,A318,'INFO SP'!$R$15:$R$64,$C$11)</f>
        <v>0</v>
      </c>
      <c r="D318" s="39">
        <f>SUMIFS('INFO SP'!$P$15:$P$64,'INFO SP'!$N$15:$N$64,A318,'INFO SP'!$R$15:$R$64,$D$11)</f>
        <v>0</v>
      </c>
      <c r="E318" s="66">
        <f t="shared" si="4"/>
        <v>0</v>
      </c>
    </row>
    <row r="319" spans="1:5" ht="17.25" customHeight="1" x14ac:dyDescent="0.25">
      <c r="A319" s="36">
        <v>13605</v>
      </c>
      <c r="B319" s="36" t="s">
        <v>639</v>
      </c>
      <c r="C319" s="39">
        <f>SUMIFS('INFO SP'!$P$15:$P$64,'INFO SP'!$N$15:$N$64,A319,'INFO SP'!$R$15:$R$64,$C$11)</f>
        <v>385772966</v>
      </c>
      <c r="D319" s="39">
        <f>SUMIFS('INFO SP'!$P$15:$P$64,'INFO SP'!$N$15:$N$64,A319,'INFO SP'!$R$15:$R$64,$D$11)</f>
        <v>0</v>
      </c>
      <c r="E319" s="66">
        <f t="shared" si="4"/>
        <v>385772966</v>
      </c>
    </row>
    <row r="320" spans="1:5" ht="17.25" customHeight="1" x14ac:dyDescent="0.25">
      <c r="A320" s="36">
        <v>14101</v>
      </c>
      <c r="B320" s="36" t="s">
        <v>645</v>
      </c>
      <c r="C320" s="39">
        <f>SUMIFS('INFO SP'!$P$15:$P$64,'INFO SP'!$N$15:$N$64,A320,'INFO SP'!$R$15:$R$64,$C$11)</f>
        <v>0</v>
      </c>
      <c r="D320" s="39">
        <f>SUMIFS('INFO SP'!$P$15:$P$64,'INFO SP'!$N$15:$N$64,A320,'INFO SP'!$R$15:$R$64,$D$11)</f>
        <v>0</v>
      </c>
      <c r="E320" s="66">
        <f t="shared" si="4"/>
        <v>0</v>
      </c>
    </row>
    <row r="321" spans="1:5" ht="17.25" customHeight="1" x14ac:dyDescent="0.25">
      <c r="A321" s="36">
        <v>14102</v>
      </c>
      <c r="B321" s="36" t="s">
        <v>647</v>
      </c>
      <c r="C321" s="39">
        <f>SUMIFS('INFO SP'!$P$15:$P$64,'INFO SP'!$N$15:$N$64,A321,'INFO SP'!$R$15:$R$64,$C$11)</f>
        <v>0</v>
      </c>
      <c r="D321" s="39">
        <f>SUMIFS('INFO SP'!$P$15:$P$64,'INFO SP'!$N$15:$N$64,A321,'INFO SP'!$R$15:$R$64,$D$11)</f>
        <v>0</v>
      </c>
      <c r="E321" s="66">
        <f t="shared" si="4"/>
        <v>0</v>
      </c>
    </row>
    <row r="322" spans="1:5" ht="17.25" customHeight="1" x14ac:dyDescent="0.25">
      <c r="A322" s="36">
        <v>14103</v>
      </c>
      <c r="B322" s="36" t="s">
        <v>648</v>
      </c>
      <c r="C322" s="39">
        <f>SUMIFS('INFO SP'!$P$15:$P$64,'INFO SP'!$N$15:$N$64,A322,'INFO SP'!$R$15:$R$64,$C$11)</f>
        <v>0</v>
      </c>
      <c r="D322" s="39">
        <f>SUMIFS('INFO SP'!$P$15:$P$64,'INFO SP'!$N$15:$N$64,A322,'INFO SP'!$R$15:$R$64,$D$11)</f>
        <v>0</v>
      </c>
      <c r="E322" s="66">
        <f t="shared" si="4"/>
        <v>0</v>
      </c>
    </row>
    <row r="323" spans="1:5" ht="17.25" customHeight="1" x14ac:dyDescent="0.25">
      <c r="A323" s="36">
        <v>14104</v>
      </c>
      <c r="B323" s="36" t="s">
        <v>649</v>
      </c>
      <c r="C323" s="39">
        <f>SUMIFS('INFO SP'!$P$15:$P$64,'INFO SP'!$N$15:$N$64,A323,'INFO SP'!$R$15:$R$64,$C$11)</f>
        <v>0</v>
      </c>
      <c r="D323" s="39">
        <f>SUMIFS('INFO SP'!$P$15:$P$64,'INFO SP'!$N$15:$N$64,A323,'INFO SP'!$R$15:$R$64,$D$11)</f>
        <v>0</v>
      </c>
      <c r="E323" s="66">
        <f t="shared" si="4"/>
        <v>0</v>
      </c>
    </row>
    <row r="324" spans="1:5" ht="17.25" customHeight="1" x14ac:dyDescent="0.25">
      <c r="A324" s="36">
        <v>14105</v>
      </c>
      <c r="B324" s="36" t="s">
        <v>650</v>
      </c>
      <c r="C324" s="39">
        <f>SUMIFS('INFO SP'!$P$15:$P$64,'INFO SP'!$N$15:$N$64,A324,'INFO SP'!$R$15:$R$64,$C$11)</f>
        <v>7937256198</v>
      </c>
      <c r="D324" s="39">
        <f>SUMIFS('INFO SP'!$P$15:$P$64,'INFO SP'!$N$15:$N$64,A324,'INFO SP'!$R$15:$R$64,$D$11)</f>
        <v>0</v>
      </c>
      <c r="E324" s="66">
        <f t="shared" si="4"/>
        <v>7937256198</v>
      </c>
    </row>
    <row r="325" spans="1:5" ht="17.25" customHeight="1" x14ac:dyDescent="0.25">
      <c r="A325" s="36">
        <v>14106</v>
      </c>
      <c r="B325" s="36" t="s">
        <v>651</v>
      </c>
      <c r="C325" s="39">
        <f>SUMIFS('INFO SP'!$P$15:$P$64,'INFO SP'!$N$15:$N$64,A325,'INFO SP'!$R$15:$R$64,$C$11)</f>
        <v>8622645</v>
      </c>
      <c r="D325" s="39">
        <f>SUMIFS('INFO SP'!$P$15:$P$64,'INFO SP'!$N$15:$N$64,A325,'INFO SP'!$R$15:$R$64,$D$11)</f>
        <v>0</v>
      </c>
      <c r="E325" s="66">
        <f t="shared" si="4"/>
        <v>8622645</v>
      </c>
    </row>
    <row r="326" spans="1:5" ht="17.25" customHeight="1" x14ac:dyDescent="0.25">
      <c r="A326" s="36">
        <v>14107</v>
      </c>
      <c r="B326" s="36" t="s">
        <v>652</v>
      </c>
      <c r="C326" s="39">
        <f>SUMIFS('INFO SP'!$P$15:$P$64,'INFO SP'!$N$15:$N$64,A326,'INFO SP'!$R$15:$R$64,$C$11)</f>
        <v>0</v>
      </c>
      <c r="D326" s="39">
        <f>SUMIFS('INFO SP'!$P$15:$P$64,'INFO SP'!$N$15:$N$64,A326,'INFO SP'!$R$15:$R$64,$D$11)</f>
        <v>0</v>
      </c>
      <c r="E326" s="66">
        <f t="shared" si="4"/>
        <v>0</v>
      </c>
    </row>
    <row r="327" spans="1:5" ht="17.25" customHeight="1" x14ac:dyDescent="0.25">
      <c r="A327" s="36">
        <v>14108</v>
      </c>
      <c r="B327" s="36" t="s">
        <v>653</v>
      </c>
      <c r="C327" s="39">
        <f>SUMIFS('INFO SP'!$P$15:$P$64,'INFO SP'!$N$15:$N$64,A327,'INFO SP'!$R$15:$R$64,$C$11)</f>
        <v>0</v>
      </c>
      <c r="D327" s="39">
        <f>SUMIFS('INFO SP'!$P$15:$P$64,'INFO SP'!$N$15:$N$64,A327,'INFO SP'!$R$15:$R$64,$D$11)</f>
        <v>0</v>
      </c>
      <c r="E327" s="66">
        <f t="shared" si="4"/>
        <v>0</v>
      </c>
    </row>
    <row r="328" spans="1:5" ht="17.25" customHeight="1" x14ac:dyDescent="0.25">
      <c r="A328" s="36">
        <v>14201</v>
      </c>
      <c r="B328" s="36" t="s">
        <v>646</v>
      </c>
      <c r="C328" s="39">
        <f>SUMIFS('INFO SP'!$P$15:$P$64,'INFO SP'!$N$15:$N$64,A328,'INFO SP'!$R$15:$R$64,$C$11)</f>
        <v>0</v>
      </c>
      <c r="D328" s="39">
        <f>SUMIFS('INFO SP'!$P$15:$P$64,'INFO SP'!$N$15:$N$64,A328,'INFO SP'!$R$15:$R$64,$D$11)</f>
        <v>0</v>
      </c>
      <c r="E328" s="66">
        <f t="shared" si="4"/>
        <v>0</v>
      </c>
    </row>
    <row r="329" spans="1:5" ht="17.25" customHeight="1" x14ac:dyDescent="0.25">
      <c r="A329" s="36">
        <v>14202</v>
      </c>
      <c r="B329" s="36" t="s">
        <v>642</v>
      </c>
      <c r="C329" s="39">
        <f>SUMIFS('INFO SP'!$P$15:$P$64,'INFO SP'!$N$15:$N$64,A329,'INFO SP'!$R$15:$R$64,$C$11)</f>
        <v>0</v>
      </c>
      <c r="D329" s="39">
        <f>SUMIFS('INFO SP'!$P$15:$P$64,'INFO SP'!$N$15:$N$64,A329,'INFO SP'!$R$15:$R$64,$D$11)</f>
        <v>0</v>
      </c>
      <c r="E329" s="66">
        <f t="shared" si="4"/>
        <v>0</v>
      </c>
    </row>
    <row r="330" spans="1:5" ht="17.25" customHeight="1" x14ac:dyDescent="0.25">
      <c r="A330" s="36">
        <v>14203</v>
      </c>
      <c r="B330" s="36" t="s">
        <v>643</v>
      </c>
      <c r="C330" s="39">
        <f>SUMIFS('INFO SP'!$P$15:$P$64,'INFO SP'!$N$15:$N$64,A330,'INFO SP'!$R$15:$R$64,$C$11)</f>
        <v>0</v>
      </c>
      <c r="D330" s="39">
        <f>SUMIFS('INFO SP'!$P$15:$P$64,'INFO SP'!$N$15:$N$64,A330,'INFO SP'!$R$15:$R$64,$D$11)</f>
        <v>0</v>
      </c>
      <c r="E330" s="66">
        <f t="shared" si="4"/>
        <v>0</v>
      </c>
    </row>
    <row r="331" spans="1:5" ht="17.25" customHeight="1" x14ac:dyDescent="0.25">
      <c r="A331" s="36">
        <v>14204</v>
      </c>
      <c r="B331" s="36" t="s">
        <v>644</v>
      </c>
      <c r="C331" s="39">
        <f>SUMIFS('INFO SP'!$P$15:$P$64,'INFO SP'!$N$15:$N$64,A331,'INFO SP'!$R$15:$R$64,$C$11)</f>
        <v>0</v>
      </c>
      <c r="D331" s="39">
        <f>SUMIFS('INFO SP'!$P$15:$P$64,'INFO SP'!$N$15:$N$64,A331,'INFO SP'!$R$15:$R$64,$D$11)</f>
        <v>0</v>
      </c>
      <c r="E331" s="66">
        <f t="shared" si="4"/>
        <v>0</v>
      </c>
    </row>
    <row r="332" spans="1:5" ht="17.25" customHeight="1" x14ac:dyDescent="0.25">
      <c r="A332" s="36">
        <v>15101</v>
      </c>
      <c r="B332" s="36" t="s">
        <v>654</v>
      </c>
      <c r="C332" s="39">
        <f>SUMIFS('INFO SP'!$P$15:$P$64,'INFO SP'!$N$15:$N$64,A332,'INFO SP'!$R$15:$R$64,$C$11)</f>
        <v>0</v>
      </c>
      <c r="D332" s="39">
        <f>SUMIFS('INFO SP'!$P$15:$P$64,'INFO SP'!$N$15:$N$64,A332,'INFO SP'!$R$15:$R$64,$D$11)</f>
        <v>0</v>
      </c>
      <c r="E332" s="66">
        <f t="shared" si="4"/>
        <v>0</v>
      </c>
    </row>
    <row r="333" spans="1:5" ht="17.25" customHeight="1" x14ac:dyDescent="0.25">
      <c r="A333" s="36">
        <v>15102</v>
      </c>
      <c r="B333" s="36" t="s">
        <v>655</v>
      </c>
      <c r="C333" s="39">
        <f>SUMIFS('INFO SP'!$P$15:$P$64,'INFO SP'!$N$15:$N$64,A333,'INFO SP'!$R$15:$R$64,$C$11)</f>
        <v>0</v>
      </c>
      <c r="D333" s="39">
        <f>SUMIFS('INFO SP'!$P$15:$P$64,'INFO SP'!$N$15:$N$64,A333,'INFO SP'!$R$15:$R$64,$D$11)</f>
        <v>0</v>
      </c>
      <c r="E333" s="66">
        <f t="shared" ref="E333:E356" si="5">+C333+D333</f>
        <v>0</v>
      </c>
    </row>
    <row r="334" spans="1:5" ht="17.25" customHeight="1" x14ac:dyDescent="0.25">
      <c r="A334" s="36">
        <v>15201</v>
      </c>
      <c r="B334" s="36" t="s">
        <v>656</v>
      </c>
      <c r="C334" s="39">
        <f>SUMIFS('INFO SP'!$P$15:$P$64,'INFO SP'!$N$15:$N$64,A334,'INFO SP'!$R$15:$R$64,$C$11)</f>
        <v>0</v>
      </c>
      <c r="D334" s="39">
        <f>SUMIFS('INFO SP'!$P$15:$P$64,'INFO SP'!$N$15:$N$64,A334,'INFO SP'!$R$15:$R$64,$D$11)</f>
        <v>0</v>
      </c>
      <c r="E334" s="66">
        <f t="shared" si="5"/>
        <v>0</v>
      </c>
    </row>
    <row r="335" spans="1:5" ht="17.25" customHeight="1" x14ac:dyDescent="0.25">
      <c r="A335" s="36">
        <v>15202</v>
      </c>
      <c r="B335" s="36" t="s">
        <v>657</v>
      </c>
      <c r="C335" s="39">
        <f>SUMIFS('INFO SP'!$P$15:$P$64,'INFO SP'!$N$15:$N$64,A335,'INFO SP'!$R$15:$R$64,$C$11)</f>
        <v>0</v>
      </c>
      <c r="D335" s="39">
        <f>SUMIFS('INFO SP'!$P$15:$P$64,'INFO SP'!$N$15:$N$64,A335,'INFO SP'!$R$15:$R$64,$D$11)</f>
        <v>0</v>
      </c>
      <c r="E335" s="66">
        <f t="shared" si="5"/>
        <v>0</v>
      </c>
    </row>
    <row r="336" spans="1:5" ht="17.25" customHeight="1" x14ac:dyDescent="0.25">
      <c r="A336" s="36">
        <v>16101</v>
      </c>
      <c r="B336" s="36" t="s">
        <v>658</v>
      </c>
      <c r="C336" s="39">
        <f>SUMIFS('INFO SP'!$P$15:$P$64,'INFO SP'!$N$15:$N$64,A336,'INFO SP'!$R$15:$R$64,$C$11)</f>
        <v>0</v>
      </c>
      <c r="D336" s="39">
        <f>SUMIFS('INFO SP'!$P$15:$P$64,'INFO SP'!$N$15:$N$64,A336,'INFO SP'!$R$15:$R$64,$D$11)</f>
        <v>0</v>
      </c>
      <c r="E336" s="66">
        <f t="shared" si="5"/>
        <v>0</v>
      </c>
    </row>
    <row r="337" spans="1:5" ht="17.25" customHeight="1" x14ac:dyDescent="0.25">
      <c r="A337" s="36">
        <v>16102</v>
      </c>
      <c r="B337" s="36" t="s">
        <v>659</v>
      </c>
      <c r="C337" s="39">
        <f>SUMIFS('INFO SP'!$P$15:$P$64,'INFO SP'!$N$15:$N$64,A337,'INFO SP'!$R$15:$R$64,$C$11)</f>
        <v>0</v>
      </c>
      <c r="D337" s="39">
        <f>SUMIFS('INFO SP'!$P$15:$P$64,'INFO SP'!$N$15:$N$64,A337,'INFO SP'!$R$15:$R$64,$D$11)</f>
        <v>0</v>
      </c>
      <c r="E337" s="66">
        <f t="shared" si="5"/>
        <v>0</v>
      </c>
    </row>
    <row r="338" spans="1:5" ht="17.25" customHeight="1" x14ac:dyDescent="0.25">
      <c r="A338" s="36">
        <v>16103</v>
      </c>
      <c r="B338" s="36" t="s">
        <v>663</v>
      </c>
      <c r="C338" s="39">
        <f>SUMIFS('INFO SP'!$P$15:$P$64,'INFO SP'!$N$15:$N$64,A338,'INFO SP'!$R$15:$R$64,$C$11)</f>
        <v>0</v>
      </c>
      <c r="D338" s="39">
        <f>SUMIFS('INFO SP'!$P$15:$P$64,'INFO SP'!$N$15:$N$64,A338,'INFO SP'!$R$15:$R$64,$D$11)</f>
        <v>0</v>
      </c>
      <c r="E338" s="66">
        <f t="shared" si="5"/>
        <v>0</v>
      </c>
    </row>
    <row r="339" spans="1:5" ht="17.25" customHeight="1" x14ac:dyDescent="0.25">
      <c r="A339" s="36">
        <v>16104</v>
      </c>
      <c r="B339" s="36" t="s">
        <v>664</v>
      </c>
      <c r="C339" s="39">
        <f>SUMIFS('INFO SP'!$P$15:$P$64,'INFO SP'!$N$15:$N$64,A339,'INFO SP'!$R$15:$R$64,$C$11)</f>
        <v>0</v>
      </c>
      <c r="D339" s="39">
        <f>SUMIFS('INFO SP'!$P$15:$P$64,'INFO SP'!$N$15:$N$64,A339,'INFO SP'!$R$15:$R$64,$D$11)</f>
        <v>0</v>
      </c>
      <c r="E339" s="66">
        <f t="shared" si="5"/>
        <v>0</v>
      </c>
    </row>
    <row r="340" spans="1:5" ht="17.25" customHeight="1" x14ac:dyDescent="0.25">
      <c r="A340" s="36">
        <v>16105</v>
      </c>
      <c r="B340" s="36" t="s">
        <v>667</v>
      </c>
      <c r="C340" s="39">
        <f>SUMIFS('INFO SP'!$P$15:$P$64,'INFO SP'!$N$15:$N$64,A340,'INFO SP'!$R$15:$R$64,$C$11)</f>
        <v>0</v>
      </c>
      <c r="D340" s="39">
        <f>SUMIFS('INFO SP'!$P$15:$P$64,'INFO SP'!$N$15:$N$64,A340,'INFO SP'!$R$15:$R$64,$D$11)</f>
        <v>0</v>
      </c>
      <c r="E340" s="66">
        <f t="shared" si="5"/>
        <v>0</v>
      </c>
    </row>
    <row r="341" spans="1:5" ht="17.25" customHeight="1" x14ac:dyDescent="0.25">
      <c r="A341" s="36">
        <v>16106</v>
      </c>
      <c r="B341" s="36" t="s">
        <v>668</v>
      </c>
      <c r="C341" s="39">
        <f>SUMIFS('INFO SP'!$P$15:$P$64,'INFO SP'!$N$15:$N$64,A341,'INFO SP'!$R$15:$R$64,$C$11)</f>
        <v>0</v>
      </c>
      <c r="D341" s="39">
        <f>SUMIFS('INFO SP'!$P$15:$P$64,'INFO SP'!$N$15:$N$64,A341,'INFO SP'!$R$15:$R$64,$D$11)</f>
        <v>0</v>
      </c>
      <c r="E341" s="66">
        <f t="shared" si="5"/>
        <v>0</v>
      </c>
    </row>
    <row r="342" spans="1:5" ht="17.25" customHeight="1" x14ac:dyDescent="0.25">
      <c r="A342" s="36">
        <v>16107</v>
      </c>
      <c r="B342" s="36" t="s">
        <v>670</v>
      </c>
      <c r="C342" s="39">
        <f>SUMIFS('INFO SP'!$P$15:$P$64,'INFO SP'!$N$15:$N$64,A342,'INFO SP'!$R$15:$R$64,$C$11)</f>
        <v>0</v>
      </c>
      <c r="D342" s="39">
        <f>SUMIFS('INFO SP'!$P$15:$P$64,'INFO SP'!$N$15:$N$64,A342,'INFO SP'!$R$15:$R$64,$D$11)</f>
        <v>0</v>
      </c>
      <c r="E342" s="66">
        <f t="shared" si="5"/>
        <v>0</v>
      </c>
    </row>
    <row r="343" spans="1:5" ht="17.25" customHeight="1" x14ac:dyDescent="0.25">
      <c r="A343" s="36">
        <v>16108</v>
      </c>
      <c r="B343" s="36" t="s">
        <v>674</v>
      </c>
      <c r="C343" s="39">
        <f>SUMIFS('INFO SP'!$P$15:$P$64,'INFO SP'!$N$15:$N$64,A343,'INFO SP'!$R$15:$R$64,$C$11)</f>
        <v>196568315</v>
      </c>
      <c r="D343" s="39">
        <f>SUMIFS('INFO SP'!$P$15:$P$64,'INFO SP'!$N$15:$N$64,A343,'INFO SP'!$R$15:$R$64,$D$11)</f>
        <v>0</v>
      </c>
      <c r="E343" s="66">
        <f t="shared" si="5"/>
        <v>196568315</v>
      </c>
    </row>
    <row r="344" spans="1:5" ht="17.25" customHeight="1" x14ac:dyDescent="0.25">
      <c r="A344" s="36">
        <v>16109</v>
      </c>
      <c r="B344" s="36" t="s">
        <v>677</v>
      </c>
      <c r="C344" s="39">
        <f>SUMIFS('INFO SP'!$P$15:$P$64,'INFO SP'!$N$15:$N$64,A344,'INFO SP'!$R$15:$R$64,$C$11)</f>
        <v>0</v>
      </c>
      <c r="D344" s="39">
        <f>SUMIFS('INFO SP'!$P$15:$P$64,'INFO SP'!$N$15:$N$64,A344,'INFO SP'!$R$15:$R$64,$D$11)</f>
        <v>0</v>
      </c>
      <c r="E344" s="66">
        <f t="shared" si="5"/>
        <v>0</v>
      </c>
    </row>
    <row r="345" spans="1:5" ht="17.25" customHeight="1" x14ac:dyDescent="0.25">
      <c r="A345" s="36">
        <v>16201</v>
      </c>
      <c r="B345" s="36" t="s">
        <v>671</v>
      </c>
      <c r="C345" s="39">
        <f>SUMIFS('INFO SP'!$P$15:$P$64,'INFO SP'!$N$15:$N$64,A345,'INFO SP'!$R$15:$R$64,$C$11)</f>
        <v>0</v>
      </c>
      <c r="D345" s="39">
        <f>SUMIFS('INFO SP'!$P$15:$P$64,'INFO SP'!$N$15:$N$64,A345,'INFO SP'!$R$15:$R$64,$D$11)</f>
        <v>0</v>
      </c>
      <c r="E345" s="66">
        <f t="shared" si="5"/>
        <v>0</v>
      </c>
    </row>
    <row r="346" spans="1:5" ht="17.25" customHeight="1" x14ac:dyDescent="0.25">
      <c r="A346" s="36">
        <v>16202</v>
      </c>
      <c r="B346" s="36" t="s">
        <v>660</v>
      </c>
      <c r="C346" s="39">
        <f>SUMIFS('INFO SP'!$P$15:$P$64,'INFO SP'!$N$15:$N$64,A346,'INFO SP'!$R$15:$R$64,$C$11)</f>
        <v>337375526</v>
      </c>
      <c r="D346" s="39">
        <f>SUMIFS('INFO SP'!$P$15:$P$64,'INFO SP'!$N$15:$N$64,A346,'INFO SP'!$R$15:$R$64,$D$11)</f>
        <v>0</v>
      </c>
      <c r="E346" s="66">
        <f t="shared" si="5"/>
        <v>337375526</v>
      </c>
    </row>
    <row r="347" spans="1:5" ht="17.25" customHeight="1" x14ac:dyDescent="0.25">
      <c r="A347" s="36">
        <v>16203</v>
      </c>
      <c r="B347" s="36" t="s">
        <v>661</v>
      </c>
      <c r="C347" s="39">
        <f>SUMIFS('INFO SP'!$P$15:$P$64,'INFO SP'!$N$15:$N$64,A347,'INFO SP'!$R$15:$R$64,$C$11)</f>
        <v>0</v>
      </c>
      <c r="D347" s="39">
        <f>SUMIFS('INFO SP'!$P$15:$P$64,'INFO SP'!$N$15:$N$64,A347,'INFO SP'!$R$15:$R$64,$D$11)</f>
        <v>0</v>
      </c>
      <c r="E347" s="66">
        <f t="shared" si="5"/>
        <v>0</v>
      </c>
    </row>
    <row r="348" spans="1:5" ht="17.25" customHeight="1" x14ac:dyDescent="0.25">
      <c r="A348" s="36">
        <v>16204</v>
      </c>
      <c r="B348" s="36" t="s">
        <v>665</v>
      </c>
      <c r="C348" s="39">
        <f>SUMIFS('INFO SP'!$P$15:$P$64,'INFO SP'!$N$15:$N$64,A348,'INFO SP'!$R$15:$R$64,$C$11)</f>
        <v>0</v>
      </c>
      <c r="D348" s="39">
        <f>SUMIFS('INFO SP'!$P$15:$P$64,'INFO SP'!$N$15:$N$64,A348,'INFO SP'!$R$15:$R$64,$D$11)</f>
        <v>0</v>
      </c>
      <c r="E348" s="66">
        <f t="shared" si="5"/>
        <v>0</v>
      </c>
    </row>
    <row r="349" spans="1:5" ht="17.25" customHeight="1" x14ac:dyDescent="0.25">
      <c r="A349" s="36">
        <v>16205</v>
      </c>
      <c r="B349" s="36" t="s">
        <v>669</v>
      </c>
      <c r="C349" s="39">
        <f>SUMIFS('INFO SP'!$P$15:$P$64,'INFO SP'!$N$15:$N$64,A349,'INFO SP'!$R$15:$R$64,$C$11)</f>
        <v>0</v>
      </c>
      <c r="D349" s="39">
        <f>SUMIFS('INFO SP'!$P$15:$P$64,'INFO SP'!$N$15:$N$64,A349,'INFO SP'!$R$15:$R$64,$D$11)</f>
        <v>0</v>
      </c>
      <c r="E349" s="66">
        <f t="shared" si="5"/>
        <v>0</v>
      </c>
    </row>
    <row r="350" spans="1:5" ht="17.25" customHeight="1" x14ac:dyDescent="0.25">
      <c r="A350" s="36">
        <v>16206</v>
      </c>
      <c r="B350" s="36" t="s">
        <v>678</v>
      </c>
      <c r="C350" s="39">
        <f>SUMIFS('INFO SP'!$P$15:$P$64,'INFO SP'!$N$15:$N$64,A350,'INFO SP'!$R$15:$R$64,$C$11)</f>
        <v>0</v>
      </c>
      <c r="D350" s="39">
        <f>SUMIFS('INFO SP'!$P$15:$P$64,'INFO SP'!$N$15:$N$64,A350,'INFO SP'!$R$15:$R$64,$D$11)</f>
        <v>0</v>
      </c>
      <c r="E350" s="66">
        <f t="shared" si="5"/>
        <v>0</v>
      </c>
    </row>
    <row r="351" spans="1:5" ht="17.25" customHeight="1" x14ac:dyDescent="0.25">
      <c r="A351" s="36">
        <v>16207</v>
      </c>
      <c r="B351" s="36" t="s">
        <v>676</v>
      </c>
      <c r="C351" s="39">
        <f>SUMIFS('INFO SP'!$P$15:$P$64,'INFO SP'!$N$15:$N$64,A351,'INFO SP'!$R$15:$R$64,$C$11)</f>
        <v>1214961225</v>
      </c>
      <c r="D351" s="39">
        <f>SUMIFS('INFO SP'!$P$15:$P$64,'INFO SP'!$N$15:$N$64,A351,'INFO SP'!$R$15:$R$64,$D$11)</f>
        <v>0</v>
      </c>
      <c r="E351" s="66">
        <f t="shared" si="5"/>
        <v>1214961225</v>
      </c>
    </row>
    <row r="352" spans="1:5" ht="17.25" customHeight="1" x14ac:dyDescent="0.25">
      <c r="A352" s="36">
        <v>16301</v>
      </c>
      <c r="B352" s="36" t="s">
        <v>672</v>
      </c>
      <c r="C352" s="39">
        <f>SUMIFS('INFO SP'!$P$15:$P$64,'INFO SP'!$N$15:$N$64,A352,'INFO SP'!$R$15:$R$64,$C$11)</f>
        <v>0</v>
      </c>
      <c r="D352" s="39">
        <f>SUMIFS('INFO SP'!$P$15:$P$64,'INFO SP'!$N$15:$N$64,A352,'INFO SP'!$R$15:$R$64,$D$11)</f>
        <v>0</v>
      </c>
      <c r="E352" s="66">
        <f t="shared" si="5"/>
        <v>0</v>
      </c>
    </row>
    <row r="353" spans="1:5" ht="17.25" customHeight="1" x14ac:dyDescent="0.25">
      <c r="A353" s="36">
        <v>16302</v>
      </c>
      <c r="B353" s="36" t="s">
        <v>662</v>
      </c>
      <c r="C353" s="39">
        <f>SUMIFS('INFO SP'!$P$15:$P$64,'INFO SP'!$N$15:$N$64,A353,'INFO SP'!$R$15:$R$64,$C$11)</f>
        <v>0</v>
      </c>
      <c r="D353" s="39">
        <f>SUMIFS('INFO SP'!$P$15:$P$64,'INFO SP'!$N$15:$N$64,A353,'INFO SP'!$R$15:$R$64,$D$11)</f>
        <v>0</v>
      </c>
      <c r="E353" s="66">
        <f t="shared" si="5"/>
        <v>0</v>
      </c>
    </row>
    <row r="354" spans="1:5" ht="17.25" customHeight="1" x14ac:dyDescent="0.25">
      <c r="A354" s="36">
        <v>16303</v>
      </c>
      <c r="B354" s="36" t="s">
        <v>666</v>
      </c>
      <c r="C354" s="39">
        <f>SUMIFS('INFO SP'!$P$15:$P$64,'INFO SP'!$N$15:$N$64,A354,'INFO SP'!$R$15:$R$64,$C$11)</f>
        <v>1000254191</v>
      </c>
      <c r="D354" s="39">
        <f>SUMIFS('INFO SP'!$P$15:$P$64,'INFO SP'!$N$15:$N$64,A354,'INFO SP'!$R$15:$R$64,$D$11)</f>
        <v>0</v>
      </c>
      <c r="E354" s="66">
        <f t="shared" si="5"/>
        <v>1000254191</v>
      </c>
    </row>
    <row r="355" spans="1:5" ht="17.25" customHeight="1" x14ac:dyDescent="0.25">
      <c r="A355" s="36">
        <v>16304</v>
      </c>
      <c r="B355" s="36" t="s">
        <v>673</v>
      </c>
      <c r="C355" s="39">
        <f>SUMIFS('INFO SP'!$P$15:$P$64,'INFO SP'!$N$15:$N$64,A355,'INFO SP'!$R$15:$R$64,$C$11)</f>
        <v>0</v>
      </c>
      <c r="D355" s="39">
        <f>SUMIFS('INFO SP'!$P$15:$P$64,'INFO SP'!$N$15:$N$64,A355,'INFO SP'!$R$15:$R$64,$D$11)</f>
        <v>0</v>
      </c>
      <c r="E355" s="66">
        <f t="shared" si="5"/>
        <v>0</v>
      </c>
    </row>
    <row r="356" spans="1:5" ht="17.25" customHeight="1" x14ac:dyDescent="0.25">
      <c r="A356" s="36">
        <v>16305</v>
      </c>
      <c r="B356" s="36" t="s">
        <v>675</v>
      </c>
      <c r="C356" s="39">
        <f>SUMIFS('INFO SP'!$P$15:$P$64,'INFO SP'!$N$15:$N$64,A356,'INFO SP'!$R$15:$R$64,$C$11)</f>
        <v>0</v>
      </c>
      <c r="D356" s="39">
        <f>SUMIFS('INFO SP'!$P$15:$P$64,'INFO SP'!$N$15:$N$64,A356,'INFO SP'!$R$15:$R$64,$D$11)</f>
        <v>0</v>
      </c>
      <c r="E356" s="66">
        <f t="shared" si="5"/>
        <v>0</v>
      </c>
    </row>
    <row r="357" spans="1:5" ht="17.25" hidden="1" customHeight="1" x14ac:dyDescent="0.25">
      <c r="E357" s="66"/>
    </row>
  </sheetData>
  <sheetProtection algorithmName="SHA-512" hashValue="4b0kRS2UJw+vXf0LtcVQBDm3LKdjf/QsPICzqedu1mU1uJZYp1St0MS1YKrvdtOWkRlAdLWwy43yRBVusS6zZg==" saltValue="azoDy6e4+DfGCtZiAF5/WQ==" spinCount="100000" sheet="1" objects="1" scenarios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11">
    <tabColor rgb="FFFFFF00"/>
  </sheetPr>
  <dimension ref="A1:AP360"/>
  <sheetViews>
    <sheetView workbookViewId="0"/>
  </sheetViews>
  <sheetFormatPr baseColWidth="10" defaultRowHeight="15" x14ac:dyDescent="0.25"/>
  <cols>
    <col min="1" max="1" width="57" style="1" customWidth="1"/>
    <col min="2" max="4" width="11.42578125" style="1" customWidth="1"/>
    <col min="5" max="5" width="16.85546875" style="1" bestFit="1" customWidth="1"/>
    <col min="6" max="6" width="17.85546875" style="1" bestFit="1" customWidth="1"/>
    <col min="7" max="7" width="8.140625" style="1" bestFit="1" customWidth="1"/>
    <col min="8" max="8" width="11.42578125" style="1" customWidth="1"/>
    <col min="9" max="9" width="15.5703125" style="1" customWidth="1"/>
    <col min="12" max="12" width="43.5703125" bestFit="1" customWidth="1"/>
    <col min="13" max="14" width="10.5703125" customWidth="1"/>
    <col min="15" max="15" width="19.5703125" bestFit="1" customWidth="1"/>
    <col min="16" max="16" width="17.42578125" customWidth="1"/>
    <col min="17" max="17" width="10.5703125" customWidth="1"/>
    <col min="18" max="18" width="12.85546875" bestFit="1" customWidth="1"/>
    <col min="19" max="20" width="10.5703125" customWidth="1"/>
    <col min="24" max="24" width="21.7109375" customWidth="1"/>
    <col min="25" max="25" width="20" customWidth="1"/>
    <col min="26" max="27" width="20.7109375" customWidth="1"/>
    <col min="29" max="29" width="18.140625" customWidth="1"/>
    <col min="30" max="30" width="15.85546875" customWidth="1"/>
    <col min="31" max="31" width="19.5703125" customWidth="1"/>
  </cols>
  <sheetData>
    <row r="1" spans="1:42" ht="15.75" x14ac:dyDescent="0.25">
      <c r="A1" s="19" t="s">
        <v>1097</v>
      </c>
      <c r="B1" s="20"/>
      <c r="C1" s="20"/>
      <c r="D1" s="20"/>
      <c r="E1" s="20"/>
      <c r="F1" s="20"/>
      <c r="G1" s="20"/>
      <c r="H1" s="20"/>
      <c r="I1" s="20"/>
    </row>
    <row r="2" spans="1:42" x14ac:dyDescent="0.25">
      <c r="A2" s="20" t="s">
        <v>680</v>
      </c>
      <c r="B2" s="20"/>
      <c r="C2" s="20"/>
      <c r="D2" s="20"/>
      <c r="E2" s="20"/>
      <c r="F2" s="20"/>
      <c r="G2" s="20"/>
      <c r="H2" s="20"/>
      <c r="I2" s="20"/>
    </row>
    <row r="3" spans="1:42" x14ac:dyDescent="0.25">
      <c r="A3" s="20" t="s">
        <v>681</v>
      </c>
      <c r="B3" s="20"/>
      <c r="C3" s="20"/>
      <c r="D3" s="20"/>
      <c r="E3" s="20"/>
      <c r="F3" s="20"/>
      <c r="G3" s="20"/>
      <c r="H3" s="20"/>
      <c r="I3" s="20"/>
    </row>
    <row r="4" spans="1:42" x14ac:dyDescent="0.25">
      <c r="A4" s="20" t="s">
        <v>682</v>
      </c>
      <c r="B4" s="20"/>
      <c r="C4" s="20"/>
      <c r="D4" s="20"/>
      <c r="E4" s="20"/>
      <c r="F4" s="20"/>
      <c r="G4" s="20"/>
      <c r="H4" s="20"/>
      <c r="I4" s="20"/>
    </row>
    <row r="5" spans="1:42" x14ac:dyDescent="0.25">
      <c r="A5" s="20" t="s">
        <v>1089</v>
      </c>
      <c r="B5" s="20"/>
      <c r="C5" s="20"/>
      <c r="D5" s="20"/>
      <c r="E5" s="20"/>
      <c r="F5" s="20"/>
      <c r="G5" s="20"/>
      <c r="H5" s="20"/>
      <c r="I5" s="20"/>
    </row>
    <row r="6" spans="1:42" x14ac:dyDescent="0.25">
      <c r="A6" s="20"/>
      <c r="B6" s="20"/>
      <c r="C6" s="20"/>
      <c r="D6" s="20"/>
      <c r="E6" s="20"/>
      <c r="F6" s="20"/>
      <c r="G6" s="20"/>
      <c r="H6" s="20"/>
      <c r="I6" s="20"/>
    </row>
    <row r="7" spans="1:42" x14ac:dyDescent="0.25">
      <c r="A7" s="21" t="s">
        <v>1107</v>
      </c>
      <c r="B7" s="20"/>
      <c r="C7" s="20"/>
      <c r="D7" s="20"/>
      <c r="E7" s="20"/>
      <c r="F7" s="20"/>
      <c r="G7" s="20"/>
      <c r="H7" s="20"/>
      <c r="I7" s="20"/>
    </row>
    <row r="8" spans="1:42" x14ac:dyDescent="0.25">
      <c r="A8" s="20" t="s">
        <v>773</v>
      </c>
      <c r="B8" s="20"/>
      <c r="C8" s="20"/>
      <c r="D8" s="20"/>
      <c r="E8" s="20"/>
      <c r="F8" s="20"/>
      <c r="G8" s="20"/>
      <c r="H8" s="20"/>
      <c r="I8" s="20"/>
    </row>
    <row r="9" spans="1:42" x14ac:dyDescent="0.25">
      <c r="A9" s="20" t="s">
        <v>681</v>
      </c>
      <c r="B9" s="20"/>
      <c r="C9" s="20"/>
      <c r="D9" s="20"/>
      <c r="E9" s="20"/>
      <c r="F9" s="20"/>
      <c r="G9" s="20"/>
      <c r="H9" s="20"/>
      <c r="I9" s="20"/>
    </row>
    <row r="10" spans="1:42" x14ac:dyDescent="0.25">
      <c r="A10" s="20" t="s">
        <v>774</v>
      </c>
      <c r="B10" s="20"/>
      <c r="C10" s="20"/>
      <c r="D10" s="20"/>
      <c r="E10" s="20"/>
      <c r="F10" s="20"/>
      <c r="G10" s="20"/>
      <c r="H10" s="20"/>
      <c r="I10" s="20"/>
    </row>
    <row r="11" spans="1:42" x14ac:dyDescent="0.25">
      <c r="A11" s="20" t="s">
        <v>1089</v>
      </c>
      <c r="B11" s="20"/>
      <c r="C11" s="20"/>
      <c r="D11" s="20"/>
      <c r="E11" s="20"/>
      <c r="F11" s="20"/>
      <c r="G11" s="20"/>
      <c r="H11" s="20"/>
      <c r="I11" s="20"/>
      <c r="X11" t="s">
        <v>1155</v>
      </c>
      <c r="AA11" t="s">
        <v>1155</v>
      </c>
      <c r="AD11" t="s">
        <v>1155</v>
      </c>
    </row>
    <row r="12" spans="1:42" x14ac:dyDescent="0.25">
      <c r="A12" s="20"/>
      <c r="B12" s="20"/>
      <c r="C12" s="20"/>
      <c r="D12" s="20"/>
      <c r="E12" s="20"/>
      <c r="F12" s="20"/>
      <c r="G12" s="20"/>
      <c r="H12" s="20"/>
      <c r="I12" s="20"/>
      <c r="X12" t="s">
        <v>1136</v>
      </c>
      <c r="AA12" t="s">
        <v>1136</v>
      </c>
      <c r="AD12" t="s">
        <v>1136</v>
      </c>
    </row>
    <row r="13" spans="1:42" x14ac:dyDescent="0.25">
      <c r="A13" s="20"/>
      <c r="B13" s="20"/>
      <c r="C13" s="20"/>
      <c r="D13" s="20"/>
      <c r="E13" s="20"/>
      <c r="F13" s="20"/>
      <c r="G13" s="20"/>
      <c r="H13" s="20"/>
      <c r="I13" s="20"/>
      <c r="X13" s="18" t="s">
        <v>1124</v>
      </c>
      <c r="AA13" s="18" t="s">
        <v>1125</v>
      </c>
      <c r="AD13" s="18" t="s">
        <v>1141</v>
      </c>
    </row>
    <row r="14" spans="1:42" x14ac:dyDescent="0.25">
      <c r="A14" s="20"/>
      <c r="B14" s="20"/>
      <c r="C14" s="20"/>
      <c r="D14" s="20"/>
      <c r="E14" s="20"/>
      <c r="F14" s="20"/>
      <c r="G14" s="20"/>
      <c r="H14" s="20"/>
      <c r="I14" s="20"/>
      <c r="X14" t="s">
        <v>1120</v>
      </c>
      <c r="AA14" t="s">
        <v>1140</v>
      </c>
      <c r="AD14" t="s">
        <v>1140</v>
      </c>
    </row>
    <row r="15" spans="1:42" s="16" customFormat="1" ht="60" x14ac:dyDescent="0.25">
      <c r="A15" s="22" t="s">
        <v>1115</v>
      </c>
      <c r="B15" s="22" t="s">
        <v>683</v>
      </c>
      <c r="C15" s="22" t="s">
        <v>1109</v>
      </c>
      <c r="D15" s="22" t="s">
        <v>1110</v>
      </c>
      <c r="E15" s="22" t="s">
        <v>1111</v>
      </c>
      <c r="F15" s="22" t="s">
        <v>1112</v>
      </c>
      <c r="G15" s="22" t="s">
        <v>1113</v>
      </c>
      <c r="H15" s="22" t="s">
        <v>1114</v>
      </c>
      <c r="I15" s="22" t="s">
        <v>1108</v>
      </c>
      <c r="L15" s="27" t="s">
        <v>1115</v>
      </c>
      <c r="M15" s="27" t="s">
        <v>683</v>
      </c>
      <c r="N15" s="27" t="s">
        <v>679</v>
      </c>
      <c r="O15" s="27" t="s">
        <v>1040</v>
      </c>
      <c r="P15" s="27" t="s">
        <v>1112</v>
      </c>
      <c r="Q15" s="27" t="s">
        <v>885</v>
      </c>
      <c r="R15" s="27" t="s">
        <v>1156</v>
      </c>
      <c r="S15" s="27" t="s">
        <v>1119</v>
      </c>
      <c r="T15" s="27" t="s">
        <v>684</v>
      </c>
      <c r="X15" s="16" t="s">
        <v>1121</v>
      </c>
      <c r="Y15" s="16" t="s">
        <v>1122</v>
      </c>
      <c r="AA15" s="16" t="s">
        <v>1121</v>
      </c>
      <c r="AB15" s="16" t="s">
        <v>1122</v>
      </c>
      <c r="AD15" s="16" t="s">
        <v>1121</v>
      </c>
      <c r="AE15" s="16" t="s">
        <v>1122</v>
      </c>
      <c r="AO15" t="s">
        <v>841</v>
      </c>
      <c r="AP15" t="s">
        <v>679</v>
      </c>
    </row>
    <row r="16" spans="1:42" x14ac:dyDescent="0.25">
      <c r="A16" s="20" t="s">
        <v>685</v>
      </c>
      <c r="B16" s="20" t="s">
        <v>686</v>
      </c>
      <c r="C16" s="23">
        <v>3</v>
      </c>
      <c r="D16" s="23">
        <v>278</v>
      </c>
      <c r="E16" s="23">
        <v>52119560</v>
      </c>
      <c r="F16" s="23">
        <v>55247672</v>
      </c>
      <c r="G16" s="20" t="s">
        <v>1090</v>
      </c>
      <c r="H16" s="20" t="s">
        <v>1091</v>
      </c>
      <c r="I16" s="20" t="s">
        <v>1097</v>
      </c>
      <c r="L16" s="24" t="s">
        <v>698</v>
      </c>
      <c r="M16" s="24" t="s">
        <v>699</v>
      </c>
      <c r="N16" s="24">
        <v>13502</v>
      </c>
      <c r="O16" s="24" t="s">
        <v>631</v>
      </c>
      <c r="P16" s="25">
        <v>4073172</v>
      </c>
      <c r="Q16" s="24" t="s">
        <v>1116</v>
      </c>
      <c r="R16" s="24" t="s">
        <v>841</v>
      </c>
      <c r="S16" s="26">
        <v>38565</v>
      </c>
      <c r="T16" s="26">
        <v>38565</v>
      </c>
      <c r="X16" s="17" t="s">
        <v>881</v>
      </c>
      <c r="Y16" s="17" t="s">
        <v>881</v>
      </c>
      <c r="AA16" t="s">
        <v>1126</v>
      </c>
      <c r="AB16" t="s">
        <v>78</v>
      </c>
      <c r="AD16" t="s">
        <v>1142</v>
      </c>
      <c r="AE16" t="s">
        <v>11</v>
      </c>
      <c r="AO16" t="s">
        <v>397</v>
      </c>
      <c r="AP16">
        <v>5602</v>
      </c>
    </row>
    <row r="17" spans="1:42" x14ac:dyDescent="0.25">
      <c r="A17" s="20" t="s">
        <v>688</v>
      </c>
      <c r="B17" s="20" t="s">
        <v>689</v>
      </c>
      <c r="C17" s="23">
        <v>1</v>
      </c>
      <c r="D17" s="23">
        <v>79</v>
      </c>
      <c r="E17" s="23">
        <v>2187149</v>
      </c>
      <c r="F17" s="23">
        <v>49017290</v>
      </c>
      <c r="G17" s="20" t="s">
        <v>690</v>
      </c>
      <c r="H17" s="20" t="s">
        <v>690</v>
      </c>
      <c r="I17" s="20" t="s">
        <v>1097</v>
      </c>
      <c r="L17" s="24" t="s">
        <v>835</v>
      </c>
      <c r="M17" s="24" t="s">
        <v>836</v>
      </c>
      <c r="N17" s="24">
        <v>10202</v>
      </c>
      <c r="O17" s="24" t="s">
        <v>550</v>
      </c>
      <c r="P17" s="25">
        <v>34058348068</v>
      </c>
      <c r="Q17" s="24" t="s">
        <v>838</v>
      </c>
      <c r="R17" s="24" t="s">
        <v>1157</v>
      </c>
      <c r="S17" s="26">
        <v>42156</v>
      </c>
      <c r="T17" s="26">
        <v>45139</v>
      </c>
      <c r="X17" s="17" t="s">
        <v>881</v>
      </c>
      <c r="Y17" s="17" t="s">
        <v>317</v>
      </c>
      <c r="AA17" t="s">
        <v>1126</v>
      </c>
      <c r="AB17" t="s">
        <v>49</v>
      </c>
      <c r="AD17" t="s">
        <v>1142</v>
      </c>
      <c r="AE17" t="s">
        <v>14</v>
      </c>
      <c r="AO17" t="s">
        <v>631</v>
      </c>
      <c r="AP17">
        <v>13502</v>
      </c>
    </row>
    <row r="18" spans="1:42" x14ac:dyDescent="0.25">
      <c r="A18" s="20" t="s">
        <v>691</v>
      </c>
      <c r="B18" s="20" t="s">
        <v>692</v>
      </c>
      <c r="C18" s="23">
        <v>16</v>
      </c>
      <c r="D18" s="23">
        <v>4611</v>
      </c>
      <c r="E18" s="23">
        <v>735240251</v>
      </c>
      <c r="F18" s="23">
        <v>965108253</v>
      </c>
      <c r="G18" s="20" t="s">
        <v>693</v>
      </c>
      <c r="H18" s="20" t="s">
        <v>1091</v>
      </c>
      <c r="I18" s="20" t="s">
        <v>1097</v>
      </c>
      <c r="L18" s="24" t="s">
        <v>802</v>
      </c>
      <c r="M18" s="24" t="s">
        <v>803</v>
      </c>
      <c r="N18" s="24">
        <v>13402</v>
      </c>
      <c r="O18" s="24" t="s">
        <v>627</v>
      </c>
      <c r="P18" s="25">
        <v>299452815</v>
      </c>
      <c r="Q18" s="24" t="s">
        <v>838</v>
      </c>
      <c r="R18" s="24" t="s">
        <v>1157</v>
      </c>
      <c r="S18" s="26">
        <v>41214</v>
      </c>
      <c r="T18" s="26">
        <v>42675</v>
      </c>
      <c r="X18" s="17" t="s">
        <v>881</v>
      </c>
      <c r="Y18" s="17" t="s">
        <v>320</v>
      </c>
      <c r="AA18" t="s">
        <v>1126</v>
      </c>
      <c r="AB18" t="s">
        <v>1127</v>
      </c>
      <c r="AD18" t="s">
        <v>1142</v>
      </c>
      <c r="AE18" t="s">
        <v>17</v>
      </c>
      <c r="AO18" t="s">
        <v>505</v>
      </c>
      <c r="AP18">
        <v>8314</v>
      </c>
    </row>
    <row r="19" spans="1:42" x14ac:dyDescent="0.25">
      <c r="A19" s="20" t="s">
        <v>694</v>
      </c>
      <c r="B19" s="20" t="s">
        <v>695</v>
      </c>
      <c r="C19" s="23">
        <v>2</v>
      </c>
      <c r="D19" s="23">
        <v>146</v>
      </c>
      <c r="E19" s="23">
        <v>10513952</v>
      </c>
      <c r="F19" s="23">
        <v>385772966</v>
      </c>
      <c r="G19" s="20" t="s">
        <v>696</v>
      </c>
      <c r="H19" s="20" t="s">
        <v>697</v>
      </c>
      <c r="I19" s="20" t="s">
        <v>1097</v>
      </c>
      <c r="L19" s="24" t="s">
        <v>828</v>
      </c>
      <c r="M19" s="24" t="s">
        <v>829</v>
      </c>
      <c r="N19" s="24">
        <v>13103</v>
      </c>
      <c r="O19" s="24" t="s">
        <v>613</v>
      </c>
      <c r="P19" s="25">
        <v>13202691148</v>
      </c>
      <c r="Q19" s="24" t="s">
        <v>838</v>
      </c>
      <c r="R19" s="24" t="s">
        <v>1157</v>
      </c>
      <c r="S19" s="26">
        <v>39479</v>
      </c>
      <c r="T19" s="26">
        <v>42644</v>
      </c>
      <c r="X19" s="17" t="s">
        <v>881</v>
      </c>
      <c r="Y19" s="17" t="s">
        <v>318</v>
      </c>
      <c r="AA19" t="s">
        <v>1126</v>
      </c>
      <c r="AB19" t="s">
        <v>69</v>
      </c>
      <c r="AD19" t="s">
        <v>1142</v>
      </c>
      <c r="AE19" t="s">
        <v>872</v>
      </c>
      <c r="AO19" t="s">
        <v>356</v>
      </c>
      <c r="AP19">
        <v>3302</v>
      </c>
    </row>
    <row r="20" spans="1:42" x14ac:dyDescent="0.25">
      <c r="A20" s="20" t="s">
        <v>698</v>
      </c>
      <c r="B20" s="20" t="s">
        <v>699</v>
      </c>
      <c r="C20" s="23">
        <v>1</v>
      </c>
      <c r="D20" s="23">
        <v>2</v>
      </c>
      <c r="E20" s="23">
        <v>40000</v>
      </c>
      <c r="F20" s="23">
        <v>4073172</v>
      </c>
      <c r="G20" s="20" t="s">
        <v>700</v>
      </c>
      <c r="H20" s="20" t="s">
        <v>700</v>
      </c>
      <c r="I20" s="20" t="s">
        <v>1097</v>
      </c>
      <c r="L20" s="24" t="s">
        <v>704</v>
      </c>
      <c r="M20" s="24" t="s">
        <v>705</v>
      </c>
      <c r="N20" s="24">
        <v>6303</v>
      </c>
      <c r="O20" s="24" t="s">
        <v>436</v>
      </c>
      <c r="P20" s="25">
        <v>2194709001</v>
      </c>
      <c r="Q20" s="24" t="s">
        <v>1116</v>
      </c>
      <c r="R20" s="24" t="s">
        <v>841</v>
      </c>
      <c r="S20" s="26">
        <v>35855</v>
      </c>
      <c r="T20" s="26">
        <v>38108</v>
      </c>
      <c r="X20" s="17" t="s">
        <v>881</v>
      </c>
      <c r="Y20" s="17" t="s">
        <v>1022</v>
      </c>
      <c r="AA20" t="s">
        <v>1128</v>
      </c>
      <c r="AB20" t="s">
        <v>68</v>
      </c>
      <c r="AD20" t="s">
        <v>64</v>
      </c>
      <c r="AE20" t="s">
        <v>57</v>
      </c>
      <c r="AO20" t="s">
        <v>335</v>
      </c>
      <c r="AP20">
        <v>1107</v>
      </c>
    </row>
    <row r="21" spans="1:42" x14ac:dyDescent="0.25">
      <c r="A21" s="20" t="s">
        <v>701</v>
      </c>
      <c r="B21" s="20" t="s">
        <v>702</v>
      </c>
      <c r="C21" s="23">
        <v>1</v>
      </c>
      <c r="D21" s="23">
        <v>1</v>
      </c>
      <c r="E21" s="23">
        <v>11104</v>
      </c>
      <c r="F21" s="23">
        <v>1245892</v>
      </c>
      <c r="G21" s="20" t="s">
        <v>703</v>
      </c>
      <c r="H21" s="20" t="s">
        <v>703</v>
      </c>
      <c r="I21" s="20" t="s">
        <v>1097</v>
      </c>
      <c r="L21" s="24" t="s">
        <v>723</v>
      </c>
      <c r="M21" s="24" t="s">
        <v>724</v>
      </c>
      <c r="N21" s="24">
        <v>16202</v>
      </c>
      <c r="O21" s="24" t="s">
        <v>660</v>
      </c>
      <c r="P21" s="25">
        <v>337375526</v>
      </c>
      <c r="Q21" s="24" t="s">
        <v>1116</v>
      </c>
      <c r="R21" s="24" t="s">
        <v>841</v>
      </c>
      <c r="S21" s="26">
        <v>42156</v>
      </c>
      <c r="T21" s="26">
        <v>42736</v>
      </c>
      <c r="X21" s="17" t="s">
        <v>881</v>
      </c>
      <c r="Y21" s="17" t="s">
        <v>323</v>
      </c>
      <c r="AA21" t="s">
        <v>1128</v>
      </c>
      <c r="AB21" t="s">
        <v>58</v>
      </c>
      <c r="AD21" t="s">
        <v>64</v>
      </c>
      <c r="AE21" t="s">
        <v>44</v>
      </c>
      <c r="AO21" t="s">
        <v>550</v>
      </c>
      <c r="AP21">
        <v>10202</v>
      </c>
    </row>
    <row r="22" spans="1:42" x14ac:dyDescent="0.25">
      <c r="A22" s="20" t="s">
        <v>704</v>
      </c>
      <c r="B22" s="20" t="s">
        <v>705</v>
      </c>
      <c r="C22" s="23">
        <v>7</v>
      </c>
      <c r="D22" s="23">
        <v>220</v>
      </c>
      <c r="E22" s="23">
        <v>7520767</v>
      </c>
      <c r="F22" s="23">
        <v>2194709001</v>
      </c>
      <c r="G22" s="20" t="s">
        <v>706</v>
      </c>
      <c r="H22" s="20" t="s">
        <v>707</v>
      </c>
      <c r="I22" s="20" t="s">
        <v>1097</v>
      </c>
      <c r="L22" s="24" t="s">
        <v>775</v>
      </c>
      <c r="M22" s="24" t="s">
        <v>776</v>
      </c>
      <c r="N22" s="24">
        <v>7402</v>
      </c>
      <c r="O22" s="24" t="s">
        <v>468</v>
      </c>
      <c r="P22" s="25">
        <v>1121628203</v>
      </c>
      <c r="Q22" s="24" t="s">
        <v>838</v>
      </c>
      <c r="R22" s="24" t="s">
        <v>1157</v>
      </c>
      <c r="S22" s="26">
        <v>39600</v>
      </c>
      <c r="T22" s="26">
        <v>40210</v>
      </c>
      <c r="X22" s="17" t="s">
        <v>881</v>
      </c>
      <c r="Y22" s="17" t="s">
        <v>316</v>
      </c>
      <c r="AA22" t="s">
        <v>1128</v>
      </c>
      <c r="AB22" t="s">
        <v>61</v>
      </c>
      <c r="AD22" t="s">
        <v>64</v>
      </c>
      <c r="AE22" t="s">
        <v>63</v>
      </c>
      <c r="AO22" t="s">
        <v>361</v>
      </c>
      <c r="AP22">
        <v>4103</v>
      </c>
    </row>
    <row r="23" spans="1:42" x14ac:dyDescent="0.25">
      <c r="A23" s="20" t="s">
        <v>708</v>
      </c>
      <c r="B23" s="20" t="s">
        <v>709</v>
      </c>
      <c r="C23" s="23">
        <v>5</v>
      </c>
      <c r="D23" s="23">
        <v>20</v>
      </c>
      <c r="E23" s="23">
        <v>199845</v>
      </c>
      <c r="F23" s="23">
        <v>3400970</v>
      </c>
      <c r="G23" s="20" t="s">
        <v>710</v>
      </c>
      <c r="H23" s="20" t="s">
        <v>711</v>
      </c>
      <c r="I23" s="20" t="s">
        <v>1097</v>
      </c>
      <c r="L23" s="24" t="s">
        <v>715</v>
      </c>
      <c r="M23" s="24" t="s">
        <v>716</v>
      </c>
      <c r="N23" s="24">
        <v>7102</v>
      </c>
      <c r="O23" s="24" t="s">
        <v>446</v>
      </c>
      <c r="P23" s="25">
        <v>340652174</v>
      </c>
      <c r="Q23" s="24" t="s">
        <v>1116</v>
      </c>
      <c r="R23" s="24" t="s">
        <v>841</v>
      </c>
      <c r="S23" s="26">
        <v>37622</v>
      </c>
      <c r="T23" s="26">
        <v>38231</v>
      </c>
      <c r="X23" s="17" t="s">
        <v>881</v>
      </c>
      <c r="Y23" s="17" t="s">
        <v>322</v>
      </c>
      <c r="AA23" t="s">
        <v>1128</v>
      </c>
      <c r="AB23" t="s">
        <v>77</v>
      </c>
      <c r="AD23" t="s">
        <v>64</v>
      </c>
      <c r="AE23" t="s">
        <v>64</v>
      </c>
      <c r="AO23" t="s">
        <v>530</v>
      </c>
      <c r="AP23">
        <v>9201</v>
      </c>
    </row>
    <row r="24" spans="1:42" x14ac:dyDescent="0.25">
      <c r="A24" s="20" t="s">
        <v>712</v>
      </c>
      <c r="B24" s="20" t="s">
        <v>713</v>
      </c>
      <c r="C24" s="23">
        <v>2</v>
      </c>
      <c r="D24" s="23">
        <v>122</v>
      </c>
      <c r="E24" s="23">
        <v>25939400</v>
      </c>
      <c r="F24" s="23">
        <v>28288441</v>
      </c>
      <c r="G24" s="20" t="s">
        <v>714</v>
      </c>
      <c r="H24" s="20" t="s">
        <v>1092</v>
      </c>
      <c r="I24" s="20" t="s">
        <v>1097</v>
      </c>
      <c r="L24" s="24" t="s">
        <v>737</v>
      </c>
      <c r="M24" s="24" t="s">
        <v>738</v>
      </c>
      <c r="N24" s="24">
        <v>8102</v>
      </c>
      <c r="O24" s="24" t="s">
        <v>476</v>
      </c>
      <c r="P24" s="25">
        <v>14499553</v>
      </c>
      <c r="Q24" s="24" t="s">
        <v>1117</v>
      </c>
      <c r="R24" s="24" t="s">
        <v>841</v>
      </c>
      <c r="S24" s="26">
        <v>45108</v>
      </c>
      <c r="T24" s="26">
        <v>45108</v>
      </c>
      <c r="X24" s="17" t="s">
        <v>881</v>
      </c>
      <c r="Y24" s="17" t="s">
        <v>319</v>
      </c>
      <c r="AA24" t="s">
        <v>1129</v>
      </c>
      <c r="AB24" t="s">
        <v>93</v>
      </c>
      <c r="AD24" t="s">
        <v>64</v>
      </c>
      <c r="AE24" t="s">
        <v>79</v>
      </c>
      <c r="AO24" t="s">
        <v>341</v>
      </c>
      <c r="AP24">
        <v>2101</v>
      </c>
    </row>
    <row r="25" spans="1:42" x14ac:dyDescent="0.25">
      <c r="A25" s="20" t="s">
        <v>715</v>
      </c>
      <c r="B25" s="20" t="s">
        <v>716</v>
      </c>
      <c r="C25" s="23">
        <v>4</v>
      </c>
      <c r="D25" s="23">
        <v>40</v>
      </c>
      <c r="E25" s="23">
        <v>2464929</v>
      </c>
      <c r="F25" s="23">
        <v>340652174</v>
      </c>
      <c r="G25" s="20" t="s">
        <v>717</v>
      </c>
      <c r="H25" s="20" t="s">
        <v>718</v>
      </c>
      <c r="I25" s="20" t="s">
        <v>1097</v>
      </c>
      <c r="L25" s="24" t="s">
        <v>763</v>
      </c>
      <c r="M25" s="24" t="s">
        <v>764</v>
      </c>
      <c r="N25" s="24">
        <v>9104</v>
      </c>
      <c r="O25" s="24" t="s">
        <v>512</v>
      </c>
      <c r="P25" s="25">
        <v>3608501206</v>
      </c>
      <c r="Q25" s="24" t="s">
        <v>1116</v>
      </c>
      <c r="R25" s="24" t="s">
        <v>841</v>
      </c>
      <c r="S25" s="26">
        <v>35916</v>
      </c>
      <c r="T25" s="26">
        <v>41244</v>
      </c>
      <c r="X25" s="17" t="s">
        <v>881</v>
      </c>
      <c r="Y25" s="17" t="s">
        <v>321</v>
      </c>
      <c r="AA25" t="s">
        <v>1129</v>
      </c>
      <c r="AB25" t="s">
        <v>101</v>
      </c>
      <c r="AD25" t="s">
        <v>1143</v>
      </c>
      <c r="AE25" t="s">
        <v>117</v>
      </c>
      <c r="AO25" t="s">
        <v>493</v>
      </c>
      <c r="AP25">
        <v>8302</v>
      </c>
    </row>
    <row r="26" spans="1:42" x14ac:dyDescent="0.25">
      <c r="A26" s="20" t="s">
        <v>719</v>
      </c>
      <c r="B26" s="20" t="s">
        <v>720</v>
      </c>
      <c r="C26" s="23">
        <v>66</v>
      </c>
      <c r="D26" s="23">
        <v>3019</v>
      </c>
      <c r="E26" s="23">
        <v>190720278</v>
      </c>
      <c r="F26" s="23">
        <v>12182899119</v>
      </c>
      <c r="G26" s="20" t="s">
        <v>721</v>
      </c>
      <c r="H26" s="20" t="s">
        <v>722</v>
      </c>
      <c r="I26" s="20" t="s">
        <v>1097</v>
      </c>
      <c r="L26" s="24" t="s">
        <v>701</v>
      </c>
      <c r="M26" s="24" t="s">
        <v>702</v>
      </c>
      <c r="N26" s="24">
        <v>5605</v>
      </c>
      <c r="O26" s="24" t="s">
        <v>400</v>
      </c>
      <c r="P26" s="25">
        <v>1245892</v>
      </c>
      <c r="Q26" s="24" t="s">
        <v>1116</v>
      </c>
      <c r="R26" s="24" t="s">
        <v>841</v>
      </c>
      <c r="S26" s="26">
        <v>38292</v>
      </c>
      <c r="T26" s="26">
        <v>38292</v>
      </c>
      <c r="X26" s="17" t="s">
        <v>1031</v>
      </c>
      <c r="Y26" s="17" t="s">
        <v>329</v>
      </c>
      <c r="AA26" t="s">
        <v>1129</v>
      </c>
      <c r="AB26" t="s">
        <v>109</v>
      </c>
      <c r="AD26" t="s">
        <v>1143</v>
      </c>
      <c r="AE26" t="s">
        <v>119</v>
      </c>
      <c r="AO26" t="s">
        <v>488</v>
      </c>
      <c r="AP26">
        <v>8202</v>
      </c>
    </row>
    <row r="27" spans="1:42" x14ac:dyDescent="0.25">
      <c r="A27" s="20" t="s">
        <v>723</v>
      </c>
      <c r="B27" s="20" t="s">
        <v>724</v>
      </c>
      <c r="C27" s="23">
        <v>11</v>
      </c>
      <c r="D27" s="23">
        <v>272</v>
      </c>
      <c r="E27" s="23">
        <v>20535350</v>
      </c>
      <c r="F27" s="23">
        <v>337375526</v>
      </c>
      <c r="G27" s="20" t="s">
        <v>725</v>
      </c>
      <c r="H27" s="20" t="s">
        <v>726</v>
      </c>
      <c r="I27" s="20" t="s">
        <v>1097</v>
      </c>
      <c r="L27" s="24" t="s">
        <v>743</v>
      </c>
      <c r="M27" s="24" t="s">
        <v>744</v>
      </c>
      <c r="N27" s="24">
        <v>9204</v>
      </c>
      <c r="O27" s="24" t="s">
        <v>533</v>
      </c>
      <c r="P27" s="25">
        <v>146378852</v>
      </c>
      <c r="Q27" s="24" t="s">
        <v>1116</v>
      </c>
      <c r="R27" s="24" t="s">
        <v>841</v>
      </c>
      <c r="S27" s="26">
        <v>38261</v>
      </c>
      <c r="T27" s="26">
        <v>38292</v>
      </c>
      <c r="X27" s="17" t="s">
        <v>1031</v>
      </c>
      <c r="Y27" s="17" t="s">
        <v>330</v>
      </c>
      <c r="AA27" t="s">
        <v>1129</v>
      </c>
      <c r="AB27" t="s">
        <v>125</v>
      </c>
      <c r="AD27" t="s">
        <v>1144</v>
      </c>
      <c r="AE27" t="s">
        <v>126</v>
      </c>
      <c r="AO27" t="s">
        <v>654</v>
      </c>
      <c r="AP27">
        <v>15101</v>
      </c>
    </row>
    <row r="28" spans="1:42" x14ac:dyDescent="0.25">
      <c r="A28" s="20" t="s">
        <v>727</v>
      </c>
      <c r="B28" s="20" t="s">
        <v>728</v>
      </c>
      <c r="C28" s="23">
        <v>19</v>
      </c>
      <c r="D28" s="23">
        <v>3872</v>
      </c>
      <c r="E28" s="23">
        <v>462612451</v>
      </c>
      <c r="F28" s="23">
        <v>1000254191</v>
      </c>
      <c r="G28" s="20" t="s">
        <v>729</v>
      </c>
      <c r="H28" s="20" t="s">
        <v>687</v>
      </c>
      <c r="I28" s="20" t="s">
        <v>1097</v>
      </c>
      <c r="L28" s="24" t="s">
        <v>688</v>
      </c>
      <c r="M28" s="24" t="s">
        <v>689</v>
      </c>
      <c r="N28" s="24">
        <v>4201</v>
      </c>
      <c r="O28" s="24" t="s">
        <v>365</v>
      </c>
      <c r="P28" s="25">
        <v>49017290</v>
      </c>
      <c r="Q28" s="24" t="s">
        <v>1116</v>
      </c>
      <c r="R28" s="24" t="s">
        <v>841</v>
      </c>
      <c r="S28" s="26">
        <v>41913</v>
      </c>
      <c r="T28" s="26">
        <v>41913</v>
      </c>
      <c r="X28" s="17" t="s">
        <v>1031</v>
      </c>
      <c r="Y28" s="17" t="s">
        <v>325</v>
      </c>
      <c r="AA28" t="s">
        <v>1130</v>
      </c>
      <c r="AB28" t="s">
        <v>104</v>
      </c>
      <c r="AD28" t="s">
        <v>1145</v>
      </c>
      <c r="AE28" t="s">
        <v>171</v>
      </c>
      <c r="AO28" t="s">
        <v>570</v>
      </c>
      <c r="AP28">
        <v>11201</v>
      </c>
    </row>
    <row r="29" spans="1:42" x14ac:dyDescent="0.25">
      <c r="A29" s="20" t="s">
        <v>730</v>
      </c>
      <c r="B29" s="20" t="s">
        <v>731</v>
      </c>
      <c r="C29" s="23">
        <v>2</v>
      </c>
      <c r="D29" s="23">
        <v>123</v>
      </c>
      <c r="E29" s="23">
        <v>6495020</v>
      </c>
      <c r="F29" s="23">
        <v>196568315</v>
      </c>
      <c r="G29" s="20" t="s">
        <v>732</v>
      </c>
      <c r="H29" s="20" t="s">
        <v>733</v>
      </c>
      <c r="I29" s="20" t="s">
        <v>1097</v>
      </c>
      <c r="L29" s="24" t="s">
        <v>1102</v>
      </c>
      <c r="M29" s="24" t="s">
        <v>1103</v>
      </c>
      <c r="N29" s="24">
        <v>13603</v>
      </c>
      <c r="O29" s="24" t="s">
        <v>637</v>
      </c>
      <c r="P29" s="25">
        <v>8322065</v>
      </c>
      <c r="Q29" s="24" t="s">
        <v>838</v>
      </c>
      <c r="R29" s="24" t="s">
        <v>1157</v>
      </c>
      <c r="S29" s="26">
        <v>45597</v>
      </c>
      <c r="T29" s="26">
        <v>45597</v>
      </c>
      <c r="X29" s="17" t="s">
        <v>1031</v>
      </c>
      <c r="Y29" s="17" t="s">
        <v>331</v>
      </c>
      <c r="AA29" t="s">
        <v>1130</v>
      </c>
      <c r="AB29" t="s">
        <v>83</v>
      </c>
      <c r="AD29" t="s">
        <v>1145</v>
      </c>
      <c r="AE29" t="s">
        <v>165</v>
      </c>
      <c r="AO29" t="s">
        <v>627</v>
      </c>
      <c r="AP29">
        <v>13402</v>
      </c>
    </row>
    <row r="30" spans="1:42" x14ac:dyDescent="0.25">
      <c r="A30" s="20" t="s">
        <v>734</v>
      </c>
      <c r="B30" s="20" t="s">
        <v>735</v>
      </c>
      <c r="C30" s="23">
        <v>3</v>
      </c>
      <c r="D30" s="23">
        <v>341</v>
      </c>
      <c r="E30" s="23">
        <v>13243091</v>
      </c>
      <c r="F30" s="23">
        <v>192428860</v>
      </c>
      <c r="G30" s="20" t="s">
        <v>736</v>
      </c>
      <c r="H30" s="20" t="s">
        <v>726</v>
      </c>
      <c r="I30" s="20" t="s">
        <v>1097</v>
      </c>
      <c r="L30" s="24" t="s">
        <v>790</v>
      </c>
      <c r="M30" s="24" t="s">
        <v>791</v>
      </c>
      <c r="N30" s="24">
        <v>4101</v>
      </c>
      <c r="O30" s="24" t="s">
        <v>359</v>
      </c>
      <c r="P30" s="25">
        <v>31398315584</v>
      </c>
      <c r="Q30" s="24" t="s">
        <v>838</v>
      </c>
      <c r="R30" s="24" t="s">
        <v>1157</v>
      </c>
      <c r="S30" s="26">
        <v>36678</v>
      </c>
      <c r="T30" s="26">
        <v>45597</v>
      </c>
      <c r="X30" s="17" t="s">
        <v>1031</v>
      </c>
      <c r="Y30" s="17" t="s">
        <v>327</v>
      </c>
      <c r="AA30" t="s">
        <v>1130</v>
      </c>
      <c r="AB30" t="s">
        <v>858</v>
      </c>
      <c r="AD30" t="s">
        <v>1145</v>
      </c>
      <c r="AE30" t="s">
        <v>172</v>
      </c>
      <c r="AO30" t="s">
        <v>659</v>
      </c>
      <c r="AP30">
        <v>16102</v>
      </c>
    </row>
    <row r="31" spans="1:42" x14ac:dyDescent="0.25">
      <c r="A31" s="20" t="s">
        <v>737</v>
      </c>
      <c r="B31" s="20" t="s">
        <v>738</v>
      </c>
      <c r="C31" s="23">
        <v>1</v>
      </c>
      <c r="D31" s="23">
        <v>51</v>
      </c>
      <c r="E31" s="23">
        <v>6777709</v>
      </c>
      <c r="F31" s="23">
        <v>14499553</v>
      </c>
      <c r="G31" s="20" t="s">
        <v>739</v>
      </c>
      <c r="H31" s="20" t="s">
        <v>739</v>
      </c>
      <c r="I31" s="20" t="s">
        <v>1097</v>
      </c>
      <c r="L31" s="24" t="s">
        <v>806</v>
      </c>
      <c r="M31" s="24" t="s">
        <v>807</v>
      </c>
      <c r="N31" s="24">
        <v>13302</v>
      </c>
      <c r="O31" s="24" t="s">
        <v>624</v>
      </c>
      <c r="P31" s="25">
        <v>10673123692</v>
      </c>
      <c r="Q31" s="24" t="s">
        <v>838</v>
      </c>
      <c r="R31" s="24" t="s">
        <v>1157</v>
      </c>
      <c r="S31" s="26">
        <v>39356</v>
      </c>
      <c r="T31" s="26">
        <v>43525</v>
      </c>
      <c r="X31" s="17" t="s">
        <v>1031</v>
      </c>
      <c r="Y31" s="17" t="s">
        <v>328</v>
      </c>
      <c r="AA31" t="s">
        <v>315</v>
      </c>
      <c r="AB31" t="s">
        <v>315</v>
      </c>
      <c r="AD31" t="s">
        <v>1145</v>
      </c>
      <c r="AE31" t="s">
        <v>175</v>
      </c>
      <c r="AO31" t="s">
        <v>388</v>
      </c>
      <c r="AP31">
        <v>5402</v>
      </c>
    </row>
    <row r="32" spans="1:42" x14ac:dyDescent="0.25">
      <c r="A32" s="20" t="s">
        <v>740</v>
      </c>
      <c r="B32" s="20" t="s">
        <v>741</v>
      </c>
      <c r="C32" s="23">
        <v>52</v>
      </c>
      <c r="D32" s="23">
        <v>34911</v>
      </c>
      <c r="E32" s="23">
        <v>4169146450</v>
      </c>
      <c r="F32" s="23">
        <v>13151222136</v>
      </c>
      <c r="G32" s="20" t="s">
        <v>742</v>
      </c>
      <c r="H32" s="20" t="s">
        <v>1093</v>
      </c>
      <c r="I32" s="20" t="s">
        <v>1097</v>
      </c>
      <c r="L32" s="24" t="s">
        <v>685</v>
      </c>
      <c r="M32" s="24" t="s">
        <v>686</v>
      </c>
      <c r="N32" s="24">
        <v>7401</v>
      </c>
      <c r="O32" s="24" t="s">
        <v>467</v>
      </c>
      <c r="P32" s="25">
        <v>55247672</v>
      </c>
      <c r="Q32" s="24" t="s">
        <v>1117</v>
      </c>
      <c r="R32" s="24" t="s">
        <v>841</v>
      </c>
      <c r="S32" s="26">
        <v>45536</v>
      </c>
      <c r="T32" s="26">
        <v>45597</v>
      </c>
      <c r="X32" s="17" t="s">
        <v>1031</v>
      </c>
      <c r="Y32" s="17" t="s">
        <v>332</v>
      </c>
      <c r="AA32" t="s">
        <v>315</v>
      </c>
      <c r="AB32" t="s">
        <v>304</v>
      </c>
      <c r="AD32" t="s">
        <v>1145</v>
      </c>
      <c r="AE32" t="s">
        <v>180</v>
      </c>
      <c r="AO32" t="s">
        <v>584</v>
      </c>
      <c r="AP32">
        <v>12201</v>
      </c>
    </row>
    <row r="33" spans="1:42" x14ac:dyDescent="0.25">
      <c r="A33" s="20" t="s">
        <v>743</v>
      </c>
      <c r="B33" s="20" t="s">
        <v>744</v>
      </c>
      <c r="C33" s="23">
        <v>2</v>
      </c>
      <c r="D33" s="23">
        <v>42</v>
      </c>
      <c r="E33" s="23">
        <v>1297754</v>
      </c>
      <c r="F33" s="23">
        <v>146378852</v>
      </c>
      <c r="G33" s="20" t="s">
        <v>721</v>
      </c>
      <c r="H33" s="20" t="s">
        <v>703</v>
      </c>
      <c r="I33" s="20" t="s">
        <v>1097</v>
      </c>
      <c r="L33" s="24" t="s">
        <v>708</v>
      </c>
      <c r="M33" s="24" t="s">
        <v>709</v>
      </c>
      <c r="N33" s="24">
        <v>6304</v>
      </c>
      <c r="O33" s="24" t="s">
        <v>437</v>
      </c>
      <c r="P33" s="25">
        <v>3400970</v>
      </c>
      <c r="Q33" s="24" t="s">
        <v>1116</v>
      </c>
      <c r="R33" s="24" t="s">
        <v>841</v>
      </c>
      <c r="S33" s="26">
        <v>41974</v>
      </c>
      <c r="T33" s="26">
        <v>42705</v>
      </c>
      <c r="X33" s="17" t="s">
        <v>1031</v>
      </c>
      <c r="Y33" s="17" t="s">
        <v>324</v>
      </c>
      <c r="AA33" t="s">
        <v>315</v>
      </c>
      <c r="AB33" t="s">
        <v>308</v>
      </c>
      <c r="AD33" t="s">
        <v>1145</v>
      </c>
      <c r="AE33" t="s">
        <v>190</v>
      </c>
      <c r="AO33" t="s">
        <v>494</v>
      </c>
      <c r="AP33">
        <v>8303</v>
      </c>
    </row>
    <row r="34" spans="1:42" x14ac:dyDescent="0.25">
      <c r="A34" s="20" t="s">
        <v>745</v>
      </c>
      <c r="B34" s="20" t="s">
        <v>746</v>
      </c>
      <c r="C34" s="23">
        <v>6</v>
      </c>
      <c r="D34" s="23">
        <v>1322</v>
      </c>
      <c r="E34" s="23">
        <v>214909244</v>
      </c>
      <c r="F34" s="23">
        <v>243366946</v>
      </c>
      <c r="G34" s="20" t="s">
        <v>1094</v>
      </c>
      <c r="H34" s="20" t="s">
        <v>1091</v>
      </c>
      <c r="I34" s="20" t="s">
        <v>1097</v>
      </c>
      <c r="L34" s="24" t="s">
        <v>740</v>
      </c>
      <c r="M34" s="24" t="s">
        <v>741</v>
      </c>
      <c r="N34" s="24">
        <v>8106</v>
      </c>
      <c r="O34" s="24" t="s">
        <v>480</v>
      </c>
      <c r="P34" s="25">
        <v>13151222136</v>
      </c>
      <c r="Q34" s="24" t="s">
        <v>1117</v>
      </c>
      <c r="R34" s="24" t="s">
        <v>841</v>
      </c>
      <c r="S34" s="26">
        <v>43556</v>
      </c>
      <c r="T34" s="26">
        <v>45474</v>
      </c>
      <c r="X34" s="17" t="s">
        <v>1031</v>
      </c>
      <c r="Y34" s="17" t="s">
        <v>1123</v>
      </c>
      <c r="AA34" t="s">
        <v>315</v>
      </c>
      <c r="AB34" t="s">
        <v>309</v>
      </c>
      <c r="AD34" t="s">
        <v>1145</v>
      </c>
      <c r="AE34" t="s">
        <v>191</v>
      </c>
      <c r="AO34" t="s">
        <v>345</v>
      </c>
      <c r="AP34">
        <v>2201</v>
      </c>
    </row>
    <row r="35" spans="1:42" x14ac:dyDescent="0.25">
      <c r="A35" s="20" t="s">
        <v>747</v>
      </c>
      <c r="B35" s="20" t="s">
        <v>748</v>
      </c>
      <c r="C35" s="23">
        <v>2</v>
      </c>
      <c r="D35" s="23">
        <v>50</v>
      </c>
      <c r="E35" s="23">
        <v>143709</v>
      </c>
      <c r="F35" s="23">
        <v>8622645</v>
      </c>
      <c r="G35" s="20" t="s">
        <v>749</v>
      </c>
      <c r="H35" s="20" t="s">
        <v>750</v>
      </c>
      <c r="I35" s="20" t="s">
        <v>1097</v>
      </c>
      <c r="L35" s="24" t="s">
        <v>745</v>
      </c>
      <c r="M35" s="24" t="s">
        <v>746</v>
      </c>
      <c r="N35" s="24">
        <v>9207</v>
      </c>
      <c r="O35" s="24" t="s">
        <v>535</v>
      </c>
      <c r="P35" s="25">
        <v>243366946</v>
      </c>
      <c r="Q35" s="24" t="s">
        <v>1116</v>
      </c>
      <c r="R35" s="24" t="s">
        <v>841</v>
      </c>
      <c r="S35" s="26">
        <v>45383</v>
      </c>
      <c r="T35" s="26">
        <v>45597</v>
      </c>
      <c r="X35" s="17" t="s">
        <v>1031</v>
      </c>
      <c r="Y35" s="17" t="s">
        <v>326</v>
      </c>
      <c r="AA35" t="s">
        <v>315</v>
      </c>
      <c r="AB35" t="s">
        <v>311</v>
      </c>
      <c r="AD35" t="s">
        <v>1146</v>
      </c>
      <c r="AE35" t="s">
        <v>193</v>
      </c>
      <c r="AO35" t="s">
        <v>541</v>
      </c>
      <c r="AP35">
        <v>10102</v>
      </c>
    </row>
    <row r="36" spans="1:42" x14ac:dyDescent="0.25">
      <c r="A36" s="20" t="s">
        <v>751</v>
      </c>
      <c r="B36" s="20" t="s">
        <v>752</v>
      </c>
      <c r="C36" s="23">
        <v>134</v>
      </c>
      <c r="D36" s="23">
        <v>7513</v>
      </c>
      <c r="E36" s="23">
        <v>861394901</v>
      </c>
      <c r="F36" s="23">
        <v>7937256198</v>
      </c>
      <c r="G36" s="20" t="s">
        <v>753</v>
      </c>
      <c r="H36" s="20" t="s">
        <v>1091</v>
      </c>
      <c r="I36" s="20" t="s">
        <v>1097</v>
      </c>
      <c r="L36" s="24" t="s">
        <v>751</v>
      </c>
      <c r="M36" s="24" t="s">
        <v>752</v>
      </c>
      <c r="N36" s="24">
        <v>14105</v>
      </c>
      <c r="O36" s="24" t="s">
        <v>650</v>
      </c>
      <c r="P36" s="25">
        <v>7937256198</v>
      </c>
      <c r="Q36" s="24" t="s">
        <v>1116</v>
      </c>
      <c r="R36" s="24" t="s">
        <v>841</v>
      </c>
      <c r="S36" s="26">
        <v>38047</v>
      </c>
      <c r="T36" s="26">
        <v>45597</v>
      </c>
      <c r="X36" s="17" t="s">
        <v>1031</v>
      </c>
      <c r="Y36" s="17" t="s">
        <v>333</v>
      </c>
      <c r="AA36" t="s">
        <v>315</v>
      </c>
      <c r="AB36" t="s">
        <v>310</v>
      </c>
      <c r="AD36" t="s">
        <v>1146</v>
      </c>
      <c r="AE36" t="s">
        <v>192</v>
      </c>
      <c r="AO36" t="s">
        <v>352</v>
      </c>
      <c r="AP36">
        <v>3102</v>
      </c>
    </row>
    <row r="37" spans="1:42" x14ac:dyDescent="0.25">
      <c r="A37" s="20" t="s">
        <v>754</v>
      </c>
      <c r="B37" s="20" t="s">
        <v>755</v>
      </c>
      <c r="C37" s="23">
        <v>42</v>
      </c>
      <c r="D37" s="23">
        <v>3789</v>
      </c>
      <c r="E37" s="23">
        <v>497564709</v>
      </c>
      <c r="F37" s="23">
        <v>1389020153</v>
      </c>
      <c r="G37" s="20" t="s">
        <v>756</v>
      </c>
      <c r="H37" s="20" t="s">
        <v>1091</v>
      </c>
      <c r="I37" s="20" t="s">
        <v>1097</v>
      </c>
      <c r="L37" s="24" t="s">
        <v>822</v>
      </c>
      <c r="M37" s="24" t="s">
        <v>823</v>
      </c>
      <c r="N37" s="24">
        <v>12401</v>
      </c>
      <c r="O37" s="24" t="s">
        <v>588</v>
      </c>
      <c r="P37" s="25">
        <v>1351638429</v>
      </c>
      <c r="Q37" s="24" t="s">
        <v>838</v>
      </c>
      <c r="R37" s="24" t="s">
        <v>1157</v>
      </c>
      <c r="S37" s="26">
        <v>44531</v>
      </c>
      <c r="T37" s="26">
        <v>45261</v>
      </c>
      <c r="X37" s="17" t="s">
        <v>8</v>
      </c>
      <c r="Y37" s="17" t="s">
        <v>8</v>
      </c>
      <c r="AA37" t="s">
        <v>315</v>
      </c>
      <c r="AB37" t="s">
        <v>312</v>
      </c>
      <c r="AD37" t="s">
        <v>1146</v>
      </c>
      <c r="AE37" t="s">
        <v>194</v>
      </c>
      <c r="AO37" t="s">
        <v>374</v>
      </c>
      <c r="AP37">
        <v>5502</v>
      </c>
    </row>
    <row r="38" spans="1:42" x14ac:dyDescent="0.25">
      <c r="A38" s="20" t="s">
        <v>757</v>
      </c>
      <c r="B38" s="20" t="s">
        <v>758</v>
      </c>
      <c r="C38" s="23">
        <v>37</v>
      </c>
      <c r="D38" s="23">
        <v>3503</v>
      </c>
      <c r="E38" s="23">
        <v>527156367</v>
      </c>
      <c r="F38" s="23">
        <v>1214961225</v>
      </c>
      <c r="G38" s="20" t="s">
        <v>759</v>
      </c>
      <c r="H38" s="20" t="s">
        <v>1091</v>
      </c>
      <c r="I38" s="20" t="s">
        <v>1097</v>
      </c>
      <c r="L38" s="24" t="s">
        <v>727</v>
      </c>
      <c r="M38" s="24" t="s">
        <v>728</v>
      </c>
      <c r="N38" s="24">
        <v>16303</v>
      </c>
      <c r="O38" s="24" t="s">
        <v>666</v>
      </c>
      <c r="P38" s="25">
        <v>1000254191</v>
      </c>
      <c r="Q38" s="24" t="s">
        <v>1116</v>
      </c>
      <c r="R38" s="24" t="s">
        <v>841</v>
      </c>
      <c r="S38" s="26">
        <v>43586</v>
      </c>
      <c r="T38" s="26">
        <v>45231</v>
      </c>
      <c r="X38" s="17" t="s">
        <v>8</v>
      </c>
      <c r="Y38" s="17" t="s">
        <v>4</v>
      </c>
      <c r="AA38" t="s">
        <v>315</v>
      </c>
      <c r="AB38" t="s">
        <v>313</v>
      </c>
      <c r="AD38" t="s">
        <v>1146</v>
      </c>
      <c r="AE38" t="s">
        <v>198</v>
      </c>
      <c r="AO38" t="s">
        <v>628</v>
      </c>
      <c r="AP38">
        <v>13403</v>
      </c>
    </row>
    <row r="39" spans="1:42" x14ac:dyDescent="0.25">
      <c r="A39" s="20" t="s">
        <v>760</v>
      </c>
      <c r="B39" s="20" t="s">
        <v>761</v>
      </c>
      <c r="C39" s="23">
        <v>52</v>
      </c>
      <c r="D39" s="23">
        <v>1035</v>
      </c>
      <c r="E39" s="23">
        <v>82241407</v>
      </c>
      <c r="F39" s="23">
        <v>2563380007</v>
      </c>
      <c r="G39" s="20" t="s">
        <v>762</v>
      </c>
      <c r="H39" s="20" t="s">
        <v>726</v>
      </c>
      <c r="I39" s="20" t="s">
        <v>1097</v>
      </c>
      <c r="L39" s="24" t="s">
        <v>770</v>
      </c>
      <c r="M39" s="24" t="s">
        <v>771</v>
      </c>
      <c r="N39" s="24">
        <v>13121</v>
      </c>
      <c r="O39" s="24" t="s">
        <v>640</v>
      </c>
      <c r="P39" s="25">
        <v>497370982</v>
      </c>
      <c r="Q39" s="24" t="s">
        <v>1116</v>
      </c>
      <c r="R39" s="24" t="s">
        <v>841</v>
      </c>
      <c r="S39" s="26">
        <v>37591</v>
      </c>
      <c r="T39" s="26">
        <v>37591</v>
      </c>
      <c r="X39" s="17" t="s">
        <v>1137</v>
      </c>
      <c r="Y39" s="17" t="s">
        <v>163</v>
      </c>
      <c r="AA39" t="s">
        <v>1131</v>
      </c>
      <c r="AB39" t="s">
        <v>10</v>
      </c>
      <c r="AD39" t="s">
        <v>1146</v>
      </c>
      <c r="AE39" t="s">
        <v>200</v>
      </c>
      <c r="AO39" t="s">
        <v>384</v>
      </c>
      <c r="AP39">
        <v>5302</v>
      </c>
    </row>
    <row r="40" spans="1:42" x14ac:dyDescent="0.25">
      <c r="A40" s="20" t="s">
        <v>763</v>
      </c>
      <c r="B40" s="20" t="s">
        <v>764</v>
      </c>
      <c r="C40" s="23">
        <v>55</v>
      </c>
      <c r="D40" s="23">
        <v>771</v>
      </c>
      <c r="E40" s="23">
        <v>60597325</v>
      </c>
      <c r="F40" s="23">
        <v>3608501206</v>
      </c>
      <c r="G40" s="20" t="s">
        <v>765</v>
      </c>
      <c r="H40" s="20" t="s">
        <v>766</v>
      </c>
      <c r="I40" s="20" t="s">
        <v>1097</v>
      </c>
      <c r="L40" s="24" t="s">
        <v>694</v>
      </c>
      <c r="M40" s="24" t="s">
        <v>695</v>
      </c>
      <c r="N40" s="24">
        <v>13605</v>
      </c>
      <c r="O40" s="24" t="s">
        <v>639</v>
      </c>
      <c r="P40" s="25">
        <v>385772966</v>
      </c>
      <c r="Q40" s="24" t="s">
        <v>1116</v>
      </c>
      <c r="R40" s="24" t="s">
        <v>841</v>
      </c>
      <c r="S40" s="26">
        <v>41091</v>
      </c>
      <c r="T40" s="26">
        <v>41122</v>
      </c>
      <c r="X40" s="17" t="s">
        <v>1137</v>
      </c>
      <c r="Y40" s="17" t="s">
        <v>166</v>
      </c>
      <c r="AA40" t="s">
        <v>1131</v>
      </c>
      <c r="AB40" t="s">
        <v>5</v>
      </c>
      <c r="AD40" t="s">
        <v>1146</v>
      </c>
      <c r="AE40" t="s">
        <v>208</v>
      </c>
      <c r="AO40" t="s">
        <v>655</v>
      </c>
      <c r="AP40">
        <v>15102</v>
      </c>
    </row>
    <row r="41" spans="1:42" x14ac:dyDescent="0.25">
      <c r="A41" s="20" t="s">
        <v>767</v>
      </c>
      <c r="B41" s="20" t="s">
        <v>768</v>
      </c>
      <c r="C41" s="23">
        <v>1</v>
      </c>
      <c r="D41" s="23">
        <v>1</v>
      </c>
      <c r="E41" s="23">
        <v>92849</v>
      </c>
      <c r="F41" s="23">
        <v>7256661</v>
      </c>
      <c r="G41" s="20" t="s">
        <v>769</v>
      </c>
      <c r="H41" s="20" t="s">
        <v>769</v>
      </c>
      <c r="I41" s="20" t="s">
        <v>1097</v>
      </c>
      <c r="L41" s="24" t="s">
        <v>799</v>
      </c>
      <c r="M41" s="24" t="s">
        <v>800</v>
      </c>
      <c r="N41" s="24">
        <v>12101</v>
      </c>
      <c r="O41" s="24" t="s">
        <v>580</v>
      </c>
      <c r="P41" s="25">
        <v>1478553</v>
      </c>
      <c r="Q41" s="24" t="s">
        <v>838</v>
      </c>
      <c r="R41" s="24" t="s">
        <v>1157</v>
      </c>
      <c r="S41" s="26">
        <v>45139</v>
      </c>
      <c r="T41" s="26">
        <v>45139</v>
      </c>
      <c r="X41" s="17" t="s">
        <v>1137</v>
      </c>
      <c r="Y41" s="17" t="s">
        <v>169</v>
      </c>
      <c r="AA41" t="s">
        <v>1131</v>
      </c>
      <c r="AB41" t="s">
        <v>6</v>
      </c>
      <c r="AD41" t="s">
        <v>1146</v>
      </c>
      <c r="AE41" t="s">
        <v>211</v>
      </c>
      <c r="AO41" t="s">
        <v>340</v>
      </c>
      <c r="AP41">
        <v>1402</v>
      </c>
    </row>
    <row r="42" spans="1:42" x14ac:dyDescent="0.25">
      <c r="A42" s="20" t="s">
        <v>1095</v>
      </c>
      <c r="B42" s="20" t="s">
        <v>1096</v>
      </c>
      <c r="C42" s="23">
        <v>2</v>
      </c>
      <c r="D42" s="23">
        <v>479</v>
      </c>
      <c r="E42" s="23">
        <v>85705736</v>
      </c>
      <c r="F42" s="23">
        <v>88199980</v>
      </c>
      <c r="G42" s="20" t="s">
        <v>1092</v>
      </c>
      <c r="H42" s="20" t="s">
        <v>1091</v>
      </c>
      <c r="I42" s="20" t="s">
        <v>1097</v>
      </c>
      <c r="L42" s="24" t="s">
        <v>825</v>
      </c>
      <c r="M42" s="24" t="s">
        <v>826</v>
      </c>
      <c r="N42" s="24">
        <v>10208</v>
      </c>
      <c r="O42" s="24" t="s">
        <v>556</v>
      </c>
      <c r="P42" s="25">
        <v>4886622012</v>
      </c>
      <c r="Q42" s="24" t="s">
        <v>838</v>
      </c>
      <c r="R42" s="24" t="s">
        <v>1157</v>
      </c>
      <c r="S42" s="26">
        <v>44652</v>
      </c>
      <c r="T42" s="26">
        <v>45597</v>
      </c>
      <c r="X42" s="17" t="s">
        <v>1137</v>
      </c>
      <c r="Y42" s="17" t="s">
        <v>164</v>
      </c>
      <c r="AA42" t="s">
        <v>1131</v>
      </c>
      <c r="AB42" t="s">
        <v>7</v>
      </c>
      <c r="AD42" t="s">
        <v>1147</v>
      </c>
      <c r="AE42" t="s">
        <v>73</v>
      </c>
      <c r="AO42" t="s">
        <v>366</v>
      </c>
      <c r="AP42">
        <v>4202</v>
      </c>
    </row>
    <row r="43" spans="1:42" x14ac:dyDescent="0.25">
      <c r="A43" s="20" t="s">
        <v>770</v>
      </c>
      <c r="B43" s="20" t="s">
        <v>771</v>
      </c>
      <c r="C43" s="23">
        <v>1</v>
      </c>
      <c r="D43" s="23">
        <v>52</v>
      </c>
      <c r="E43" s="23">
        <v>3499609</v>
      </c>
      <c r="F43" s="23">
        <v>497370982</v>
      </c>
      <c r="G43" s="20" t="s">
        <v>772</v>
      </c>
      <c r="H43" s="20" t="s">
        <v>772</v>
      </c>
      <c r="I43" s="20" t="s">
        <v>1097</v>
      </c>
      <c r="L43" s="24" t="s">
        <v>786</v>
      </c>
      <c r="M43" s="24" t="s">
        <v>787</v>
      </c>
      <c r="N43" s="24">
        <v>5801</v>
      </c>
      <c r="O43" s="24" t="s">
        <v>407</v>
      </c>
      <c r="P43" s="25">
        <v>597837365</v>
      </c>
      <c r="Q43" s="24" t="s">
        <v>838</v>
      </c>
      <c r="R43" s="24" t="s">
        <v>1157</v>
      </c>
      <c r="S43" s="26">
        <v>41183</v>
      </c>
      <c r="T43" s="26">
        <v>42583</v>
      </c>
      <c r="X43" s="17" t="s">
        <v>1137</v>
      </c>
      <c r="Y43" s="17" t="s">
        <v>177</v>
      </c>
      <c r="AA43" t="s">
        <v>1131</v>
      </c>
      <c r="AB43" t="s">
        <v>9</v>
      </c>
      <c r="AD43" t="s">
        <v>1147</v>
      </c>
      <c r="AE43" t="s">
        <v>48</v>
      </c>
      <c r="AO43" t="s">
        <v>489</v>
      </c>
      <c r="AP43">
        <v>8203</v>
      </c>
    </row>
    <row r="44" spans="1:42" x14ac:dyDescent="0.25">
      <c r="A44" s="20" t="s">
        <v>775</v>
      </c>
      <c r="B44" s="20" t="s">
        <v>776</v>
      </c>
      <c r="C44" s="23">
        <v>16</v>
      </c>
      <c r="D44" s="23">
        <v>254</v>
      </c>
      <c r="E44" s="23">
        <v>17570375</v>
      </c>
      <c r="F44" s="23">
        <v>1121628203</v>
      </c>
      <c r="G44" s="20" t="s">
        <v>777</v>
      </c>
      <c r="H44" s="20" t="s">
        <v>778</v>
      </c>
      <c r="I44" s="20" t="s">
        <v>1107</v>
      </c>
      <c r="L44" s="24" t="s">
        <v>819</v>
      </c>
      <c r="M44" s="24" t="s">
        <v>820</v>
      </c>
      <c r="N44" s="24">
        <v>10210</v>
      </c>
      <c r="O44" s="24" t="s">
        <v>558</v>
      </c>
      <c r="P44" s="25">
        <v>2194002146</v>
      </c>
      <c r="Q44" s="24" t="s">
        <v>838</v>
      </c>
      <c r="R44" s="24" t="s">
        <v>1157</v>
      </c>
      <c r="S44" s="26">
        <v>44927</v>
      </c>
      <c r="T44" s="26">
        <v>45597</v>
      </c>
      <c r="X44" s="17" t="s">
        <v>1138</v>
      </c>
      <c r="Y44" s="17" t="s">
        <v>12</v>
      </c>
      <c r="AA44" t="s">
        <v>1132</v>
      </c>
      <c r="AB44" t="s">
        <v>34</v>
      </c>
      <c r="AD44" t="s">
        <v>1147</v>
      </c>
      <c r="AE44" t="s">
        <v>1020</v>
      </c>
      <c r="AO44" t="s">
        <v>510</v>
      </c>
      <c r="AP44">
        <v>9102</v>
      </c>
    </row>
    <row r="45" spans="1:42" x14ac:dyDescent="0.25">
      <c r="A45" s="20" t="s">
        <v>779</v>
      </c>
      <c r="B45" s="20" t="s">
        <v>780</v>
      </c>
      <c r="C45" s="23">
        <v>25</v>
      </c>
      <c r="D45" s="23">
        <v>5659</v>
      </c>
      <c r="E45" s="23">
        <v>315576415</v>
      </c>
      <c r="F45" s="23">
        <v>4781135965</v>
      </c>
      <c r="G45" s="20" t="s">
        <v>781</v>
      </c>
      <c r="H45" s="20" t="s">
        <v>782</v>
      </c>
      <c r="I45" s="20" t="s">
        <v>1107</v>
      </c>
      <c r="L45" s="24" t="s">
        <v>796</v>
      </c>
      <c r="M45" s="24" t="s">
        <v>797</v>
      </c>
      <c r="N45" s="24">
        <v>13126</v>
      </c>
      <c r="O45" s="24" t="s">
        <v>602</v>
      </c>
      <c r="P45" s="25">
        <v>477981497</v>
      </c>
      <c r="Q45" s="24" t="s">
        <v>838</v>
      </c>
      <c r="R45" s="24" t="s">
        <v>1157</v>
      </c>
      <c r="S45" s="26">
        <v>41275</v>
      </c>
      <c r="T45" s="26">
        <v>43374</v>
      </c>
      <c r="X45" s="17" t="s">
        <v>1138</v>
      </c>
      <c r="Y45" s="17" t="s">
        <v>15</v>
      </c>
      <c r="AA45" t="s">
        <v>1132</v>
      </c>
      <c r="AB45" t="s">
        <v>33</v>
      </c>
      <c r="AD45" t="s">
        <v>1147</v>
      </c>
      <c r="AE45" t="s">
        <v>62</v>
      </c>
      <c r="AO45" t="s">
        <v>398</v>
      </c>
      <c r="AP45">
        <v>5603</v>
      </c>
    </row>
    <row r="46" spans="1:42" x14ac:dyDescent="0.25">
      <c r="A46" s="20" t="s">
        <v>783</v>
      </c>
      <c r="B46" s="20" t="s">
        <v>784</v>
      </c>
      <c r="C46" s="23">
        <v>24</v>
      </c>
      <c r="D46" s="23">
        <v>2698</v>
      </c>
      <c r="E46" s="23">
        <v>72179495</v>
      </c>
      <c r="F46" s="23">
        <v>248722339</v>
      </c>
      <c r="G46" s="20" t="s">
        <v>785</v>
      </c>
      <c r="H46" s="20" t="s">
        <v>1098</v>
      </c>
      <c r="I46" s="20" t="s">
        <v>1107</v>
      </c>
      <c r="L46" s="24" t="s">
        <v>1095</v>
      </c>
      <c r="M46" s="24" t="s">
        <v>1096</v>
      </c>
      <c r="N46" s="24">
        <v>13127</v>
      </c>
      <c r="O46" s="24" t="s">
        <v>603</v>
      </c>
      <c r="P46" s="25">
        <v>88199980</v>
      </c>
      <c r="Q46" s="24" t="s">
        <v>1116</v>
      </c>
      <c r="R46" s="24" t="s">
        <v>841</v>
      </c>
      <c r="S46" s="26">
        <v>45566</v>
      </c>
      <c r="T46" s="26">
        <v>45597</v>
      </c>
      <c r="X46" s="17" t="s">
        <v>1138</v>
      </c>
      <c r="Y46" s="17" t="s">
        <v>16</v>
      </c>
      <c r="AA46" t="s">
        <v>1132</v>
      </c>
      <c r="AB46" t="s">
        <v>38</v>
      </c>
      <c r="AD46" t="s">
        <v>1147</v>
      </c>
      <c r="AE46" t="s">
        <v>66</v>
      </c>
      <c r="AO46" t="s">
        <v>376</v>
      </c>
      <c r="AP46">
        <v>5102</v>
      </c>
    </row>
    <row r="47" spans="1:42" x14ac:dyDescent="0.25">
      <c r="A47" s="20" t="s">
        <v>786</v>
      </c>
      <c r="B47" s="20" t="s">
        <v>787</v>
      </c>
      <c r="C47" s="23">
        <v>18</v>
      </c>
      <c r="D47" s="23">
        <v>1826</v>
      </c>
      <c r="E47" s="23">
        <v>22903928</v>
      </c>
      <c r="F47" s="23">
        <v>597837365</v>
      </c>
      <c r="G47" s="20" t="s">
        <v>788</v>
      </c>
      <c r="H47" s="20" t="s">
        <v>789</v>
      </c>
      <c r="I47" s="20" t="s">
        <v>1107</v>
      </c>
      <c r="L47" s="24" t="s">
        <v>712</v>
      </c>
      <c r="M47" s="24" t="s">
        <v>713</v>
      </c>
      <c r="N47" s="24">
        <v>7108</v>
      </c>
      <c r="O47" s="24" t="s">
        <v>452</v>
      </c>
      <c r="P47" s="25">
        <v>28288441</v>
      </c>
      <c r="Q47" s="24" t="s">
        <v>1116</v>
      </c>
      <c r="R47" s="24" t="s">
        <v>841</v>
      </c>
      <c r="S47" s="26">
        <v>44682</v>
      </c>
      <c r="T47" s="26">
        <v>45566</v>
      </c>
      <c r="X47" s="17" t="s">
        <v>1138</v>
      </c>
      <c r="Y47" s="17" t="s">
        <v>18</v>
      </c>
      <c r="AA47" t="s">
        <v>1132</v>
      </c>
      <c r="AB47" t="s">
        <v>42</v>
      </c>
      <c r="AD47" t="s">
        <v>1147</v>
      </c>
      <c r="AE47" t="s">
        <v>74</v>
      </c>
      <c r="AO47" t="s">
        <v>549</v>
      </c>
      <c r="AP47">
        <v>10201</v>
      </c>
    </row>
    <row r="48" spans="1:42" x14ac:dyDescent="0.25">
      <c r="A48" s="20" t="s">
        <v>790</v>
      </c>
      <c r="B48" s="20" t="s">
        <v>791</v>
      </c>
      <c r="C48" s="23">
        <v>98</v>
      </c>
      <c r="D48" s="23">
        <v>35613</v>
      </c>
      <c r="E48" s="23">
        <v>4004498339</v>
      </c>
      <c r="F48" s="23">
        <v>31398315584</v>
      </c>
      <c r="G48" s="20" t="s">
        <v>792</v>
      </c>
      <c r="H48" s="20" t="s">
        <v>1091</v>
      </c>
      <c r="I48" s="20" t="s">
        <v>1107</v>
      </c>
      <c r="L48" s="24" t="s">
        <v>691</v>
      </c>
      <c r="M48" s="24" t="s">
        <v>692</v>
      </c>
      <c r="N48" s="24">
        <v>4204</v>
      </c>
      <c r="O48" s="24" t="s">
        <v>368</v>
      </c>
      <c r="P48" s="25">
        <v>965108253</v>
      </c>
      <c r="Q48" s="24" t="s">
        <v>1116</v>
      </c>
      <c r="R48" s="24" t="s">
        <v>841</v>
      </c>
      <c r="S48" s="26">
        <v>39356</v>
      </c>
      <c r="T48" s="26">
        <v>45597</v>
      </c>
      <c r="X48" s="17" t="s">
        <v>1138</v>
      </c>
      <c r="Y48" s="17" t="s">
        <v>13</v>
      </c>
      <c r="AA48" t="s">
        <v>1133</v>
      </c>
      <c r="AB48" t="s">
        <v>86</v>
      </c>
      <c r="AD48" t="s">
        <v>59</v>
      </c>
      <c r="AE48" t="s">
        <v>59</v>
      </c>
      <c r="AO48" t="s">
        <v>403</v>
      </c>
      <c r="AP48">
        <v>5702</v>
      </c>
    </row>
    <row r="49" spans="1:42" x14ac:dyDescent="0.25">
      <c r="A49" s="20" t="s">
        <v>793</v>
      </c>
      <c r="B49" s="20" t="s">
        <v>794</v>
      </c>
      <c r="C49" s="23">
        <v>34</v>
      </c>
      <c r="D49" s="23">
        <v>7013</v>
      </c>
      <c r="E49" s="23">
        <v>1183973380</v>
      </c>
      <c r="F49" s="23">
        <v>2331420600</v>
      </c>
      <c r="G49" s="20" t="s">
        <v>795</v>
      </c>
      <c r="H49" s="20" t="s">
        <v>1091</v>
      </c>
      <c r="I49" s="20" t="s">
        <v>1107</v>
      </c>
      <c r="L49" s="24" t="s">
        <v>1100</v>
      </c>
      <c r="M49" s="24" t="s">
        <v>1101</v>
      </c>
      <c r="N49" s="24">
        <v>13401</v>
      </c>
      <c r="O49" s="24" t="s">
        <v>626</v>
      </c>
      <c r="P49" s="25">
        <v>1283244791</v>
      </c>
      <c r="Q49" s="24" t="s">
        <v>838</v>
      </c>
      <c r="R49" s="24" t="s">
        <v>1157</v>
      </c>
      <c r="S49" s="26">
        <v>45566</v>
      </c>
      <c r="T49" s="26">
        <v>45597</v>
      </c>
      <c r="X49" s="17" t="s">
        <v>1139</v>
      </c>
      <c r="Y49" s="17" t="s">
        <v>206</v>
      </c>
      <c r="AA49" t="s">
        <v>1133</v>
      </c>
      <c r="AB49" t="s">
        <v>116</v>
      </c>
      <c r="AD49" t="s">
        <v>59</v>
      </c>
      <c r="AE49" t="s">
        <v>45</v>
      </c>
      <c r="AO49" t="s">
        <v>455</v>
      </c>
      <c r="AP49">
        <v>7201</v>
      </c>
    </row>
    <row r="50" spans="1:42" x14ac:dyDescent="0.25">
      <c r="A50" s="20" t="s">
        <v>796</v>
      </c>
      <c r="B50" s="20" t="s">
        <v>797</v>
      </c>
      <c r="C50" s="23">
        <v>37</v>
      </c>
      <c r="D50" s="23">
        <v>1350</v>
      </c>
      <c r="E50" s="23">
        <v>19923819</v>
      </c>
      <c r="F50" s="23">
        <v>477981497</v>
      </c>
      <c r="G50" s="20" t="s">
        <v>798</v>
      </c>
      <c r="H50" s="20" t="s">
        <v>1099</v>
      </c>
      <c r="I50" s="20" t="s">
        <v>1107</v>
      </c>
      <c r="L50" s="24" t="s">
        <v>832</v>
      </c>
      <c r="M50" s="24" t="s">
        <v>833</v>
      </c>
      <c r="N50" s="24">
        <v>6301</v>
      </c>
      <c r="O50" s="24" t="s">
        <v>434</v>
      </c>
      <c r="P50" s="25">
        <v>3758062843</v>
      </c>
      <c r="Q50" s="24" t="s">
        <v>838</v>
      </c>
      <c r="R50" s="24" t="s">
        <v>1157</v>
      </c>
      <c r="S50" s="26">
        <v>37926</v>
      </c>
      <c r="T50" s="26">
        <v>44166</v>
      </c>
      <c r="X50" s="17" t="s">
        <v>1139</v>
      </c>
      <c r="Y50" s="17" t="s">
        <v>197</v>
      </c>
      <c r="AA50" t="s">
        <v>1134</v>
      </c>
      <c r="AB50" t="s">
        <v>120</v>
      </c>
      <c r="AD50" t="s">
        <v>59</v>
      </c>
      <c r="AE50" t="s">
        <v>70</v>
      </c>
      <c r="AO50" t="s">
        <v>612</v>
      </c>
      <c r="AP50">
        <v>13102</v>
      </c>
    </row>
    <row r="51" spans="1:42" x14ac:dyDescent="0.25">
      <c r="A51" s="20" t="s">
        <v>1100</v>
      </c>
      <c r="B51" s="20" t="s">
        <v>1101</v>
      </c>
      <c r="C51" s="23">
        <v>2</v>
      </c>
      <c r="D51" s="23">
        <v>7025</v>
      </c>
      <c r="E51" s="23">
        <v>1228752597</v>
      </c>
      <c r="F51" s="23">
        <v>1283244791</v>
      </c>
      <c r="G51" s="20" t="s">
        <v>1092</v>
      </c>
      <c r="H51" s="20" t="s">
        <v>1091</v>
      </c>
      <c r="I51" s="20" t="s">
        <v>1107</v>
      </c>
      <c r="L51" s="24" t="s">
        <v>730</v>
      </c>
      <c r="M51" s="24" t="s">
        <v>731</v>
      </c>
      <c r="N51" s="24">
        <v>16108</v>
      </c>
      <c r="O51" s="24" t="s">
        <v>674</v>
      </c>
      <c r="P51" s="25">
        <v>196568315</v>
      </c>
      <c r="Q51" s="24" t="s">
        <v>1116</v>
      </c>
      <c r="R51" s="24" t="s">
        <v>841</v>
      </c>
      <c r="S51" s="26">
        <v>41395</v>
      </c>
      <c r="T51" s="26">
        <v>41426</v>
      </c>
      <c r="X51" s="17" t="s">
        <v>1139</v>
      </c>
      <c r="Y51" s="17" t="s">
        <v>212</v>
      </c>
      <c r="AA51" t="s">
        <v>1134</v>
      </c>
      <c r="AB51" t="s">
        <v>82</v>
      </c>
      <c r="AD51" t="s">
        <v>59</v>
      </c>
      <c r="AE51" t="s">
        <v>72</v>
      </c>
      <c r="AO51" t="s">
        <v>613</v>
      </c>
      <c r="AP51">
        <v>13103</v>
      </c>
    </row>
    <row r="52" spans="1:42" x14ac:dyDescent="0.25">
      <c r="A52" s="20" t="s">
        <v>799</v>
      </c>
      <c r="B52" s="20" t="s">
        <v>800</v>
      </c>
      <c r="C52" s="23">
        <v>1</v>
      </c>
      <c r="D52" s="23">
        <v>28</v>
      </c>
      <c r="E52" s="23">
        <v>724000</v>
      </c>
      <c r="F52" s="23">
        <v>1478553</v>
      </c>
      <c r="G52" s="20" t="s">
        <v>801</v>
      </c>
      <c r="H52" s="20" t="s">
        <v>801</v>
      </c>
      <c r="I52" s="20" t="s">
        <v>1107</v>
      </c>
      <c r="L52" s="24" t="s">
        <v>747</v>
      </c>
      <c r="M52" s="24" t="s">
        <v>748</v>
      </c>
      <c r="N52" s="24">
        <v>14106</v>
      </c>
      <c r="O52" s="24" t="s">
        <v>651</v>
      </c>
      <c r="P52" s="25">
        <v>8622645</v>
      </c>
      <c r="Q52" s="24" t="s">
        <v>1116</v>
      </c>
      <c r="R52" s="24" t="s">
        <v>841</v>
      </c>
      <c r="S52" s="26">
        <v>40087</v>
      </c>
      <c r="T52" s="26">
        <v>40238</v>
      </c>
      <c r="X52" s="17" t="s">
        <v>1139</v>
      </c>
      <c r="Y52" s="17" t="s">
        <v>201</v>
      </c>
      <c r="AA52" t="s">
        <v>1134</v>
      </c>
      <c r="AB52" t="s">
        <v>88</v>
      </c>
      <c r="AD52" t="s">
        <v>1148</v>
      </c>
      <c r="AE52" t="s">
        <v>158</v>
      </c>
      <c r="AO52" t="s">
        <v>566</v>
      </c>
      <c r="AP52">
        <v>10401</v>
      </c>
    </row>
    <row r="53" spans="1:42" x14ac:dyDescent="0.25">
      <c r="A53" s="20" t="s">
        <v>802</v>
      </c>
      <c r="B53" s="20" t="s">
        <v>803</v>
      </c>
      <c r="C53" s="23">
        <v>14</v>
      </c>
      <c r="D53" s="23">
        <v>907</v>
      </c>
      <c r="E53" s="23">
        <v>15983306</v>
      </c>
      <c r="F53" s="23">
        <v>299452815</v>
      </c>
      <c r="G53" s="20" t="s">
        <v>804</v>
      </c>
      <c r="H53" s="20" t="s">
        <v>805</v>
      </c>
      <c r="I53" s="20" t="s">
        <v>1107</v>
      </c>
      <c r="L53" s="24" t="s">
        <v>793</v>
      </c>
      <c r="M53" s="24" t="s">
        <v>794</v>
      </c>
      <c r="N53" s="24">
        <v>13203</v>
      </c>
      <c r="O53" s="24" t="s">
        <v>622</v>
      </c>
      <c r="P53" s="25">
        <v>2331420600</v>
      </c>
      <c r="Q53" s="24" t="s">
        <v>838</v>
      </c>
      <c r="R53" s="24" t="s">
        <v>1157</v>
      </c>
      <c r="S53" s="26">
        <v>44562</v>
      </c>
      <c r="T53" s="26">
        <v>45597</v>
      </c>
      <c r="X53" s="17" t="s">
        <v>1139</v>
      </c>
      <c r="Y53" s="17" t="s">
        <v>207</v>
      </c>
      <c r="AA53" t="s">
        <v>1134</v>
      </c>
      <c r="AB53" t="s">
        <v>96</v>
      </c>
      <c r="AD53" t="s">
        <v>1148</v>
      </c>
      <c r="AE53" t="s">
        <v>133</v>
      </c>
      <c r="AO53" t="s">
        <v>456</v>
      </c>
      <c r="AP53">
        <v>7202</v>
      </c>
    </row>
    <row r="54" spans="1:42" x14ac:dyDescent="0.25">
      <c r="A54" s="20" t="s">
        <v>1102</v>
      </c>
      <c r="B54" s="20" t="s">
        <v>1103</v>
      </c>
      <c r="C54" s="23">
        <v>1</v>
      </c>
      <c r="D54" s="23">
        <v>58</v>
      </c>
      <c r="E54" s="23">
        <v>8086741</v>
      </c>
      <c r="F54" s="23">
        <v>8322065</v>
      </c>
      <c r="G54" s="20" t="s">
        <v>1091</v>
      </c>
      <c r="H54" s="20" t="s">
        <v>1091</v>
      </c>
      <c r="I54" s="20" t="s">
        <v>1107</v>
      </c>
      <c r="L54" s="24" t="s">
        <v>760</v>
      </c>
      <c r="M54" s="24" t="s">
        <v>761</v>
      </c>
      <c r="N54" s="24">
        <v>10306</v>
      </c>
      <c r="O54" s="24" t="s">
        <v>564</v>
      </c>
      <c r="P54" s="25">
        <v>2563380007</v>
      </c>
      <c r="Q54" s="24" t="s">
        <v>1116</v>
      </c>
      <c r="R54" s="24" t="s">
        <v>841</v>
      </c>
      <c r="S54" s="26">
        <v>39692</v>
      </c>
      <c r="T54" s="26">
        <v>42736</v>
      </c>
      <c r="AA54" t="s">
        <v>1135</v>
      </c>
      <c r="AB54" t="s">
        <v>220</v>
      </c>
      <c r="AD54" t="s">
        <v>1148</v>
      </c>
      <c r="AE54" t="s">
        <v>134</v>
      </c>
      <c r="AO54" t="s">
        <v>350</v>
      </c>
      <c r="AP54">
        <v>3201</v>
      </c>
    </row>
    <row r="55" spans="1:42" x14ac:dyDescent="0.25">
      <c r="A55" s="20" t="s">
        <v>806</v>
      </c>
      <c r="B55" s="20" t="s">
        <v>807</v>
      </c>
      <c r="C55" s="23">
        <v>53</v>
      </c>
      <c r="D55" s="23">
        <v>9793</v>
      </c>
      <c r="E55" s="23">
        <v>786868460</v>
      </c>
      <c r="F55" s="23">
        <v>10673123692</v>
      </c>
      <c r="G55" s="20" t="s">
        <v>693</v>
      </c>
      <c r="H55" s="20" t="s">
        <v>808</v>
      </c>
      <c r="I55" s="20" t="s">
        <v>1107</v>
      </c>
      <c r="L55" s="24" t="s">
        <v>809</v>
      </c>
      <c r="M55" s="24" t="s">
        <v>810</v>
      </c>
      <c r="N55" s="24">
        <v>13130</v>
      </c>
      <c r="O55" s="24" t="s">
        <v>606</v>
      </c>
      <c r="P55" s="25">
        <v>25895483593</v>
      </c>
      <c r="Q55" s="24" t="s">
        <v>838</v>
      </c>
      <c r="R55" s="24" t="s">
        <v>1157</v>
      </c>
      <c r="S55" s="26">
        <v>35217</v>
      </c>
      <c r="T55" s="26">
        <v>36861</v>
      </c>
      <c r="AA55" t="s">
        <v>1135</v>
      </c>
      <c r="AB55" t="s">
        <v>227</v>
      </c>
      <c r="AD55" t="s">
        <v>1148</v>
      </c>
      <c r="AE55" t="s">
        <v>135</v>
      </c>
      <c r="AO55" t="s">
        <v>435</v>
      </c>
      <c r="AP55">
        <v>6302</v>
      </c>
    </row>
    <row r="56" spans="1:42" x14ac:dyDescent="0.25">
      <c r="A56" s="20" t="s">
        <v>809</v>
      </c>
      <c r="B56" s="20" t="s">
        <v>810</v>
      </c>
      <c r="C56" s="23">
        <v>43</v>
      </c>
      <c r="D56" s="23">
        <v>3500</v>
      </c>
      <c r="E56" s="23">
        <v>95545752</v>
      </c>
      <c r="F56" s="23">
        <v>25895483593</v>
      </c>
      <c r="G56" s="20" t="s">
        <v>811</v>
      </c>
      <c r="H56" s="20" t="s">
        <v>812</v>
      </c>
      <c r="I56" s="20" t="s">
        <v>1107</v>
      </c>
      <c r="L56" s="24" t="s">
        <v>754</v>
      </c>
      <c r="M56" s="24" t="s">
        <v>755</v>
      </c>
      <c r="N56" s="24">
        <v>10307</v>
      </c>
      <c r="O56" s="24" t="s">
        <v>565</v>
      </c>
      <c r="P56" s="25">
        <v>1389020153</v>
      </c>
      <c r="Q56" s="24" t="s">
        <v>1117</v>
      </c>
      <c r="R56" s="24" t="s">
        <v>841</v>
      </c>
      <c r="S56" s="26">
        <v>39203</v>
      </c>
      <c r="T56" s="26">
        <v>45597</v>
      </c>
      <c r="AA56" t="s">
        <v>1135</v>
      </c>
      <c r="AB56" t="s">
        <v>234</v>
      </c>
      <c r="AD56" t="s">
        <v>1148</v>
      </c>
      <c r="AE56" t="s">
        <v>142</v>
      </c>
      <c r="AO56" t="s">
        <v>477</v>
      </c>
      <c r="AP56">
        <v>8103</v>
      </c>
    </row>
    <row r="57" spans="1:42" x14ac:dyDescent="0.25">
      <c r="A57" s="20" t="s">
        <v>813</v>
      </c>
      <c r="B57" s="20" t="s">
        <v>814</v>
      </c>
      <c r="C57" s="23">
        <v>88</v>
      </c>
      <c r="D57" s="23">
        <v>12693</v>
      </c>
      <c r="E57" s="23">
        <v>1750091496</v>
      </c>
      <c r="F57" s="23">
        <v>9762226385</v>
      </c>
      <c r="G57" s="20" t="s">
        <v>1104</v>
      </c>
      <c r="H57" s="20" t="s">
        <v>1091</v>
      </c>
      <c r="I57" s="20" t="s">
        <v>1107</v>
      </c>
      <c r="L57" s="24" t="s">
        <v>815</v>
      </c>
      <c r="M57" s="24" t="s">
        <v>816</v>
      </c>
      <c r="N57" s="24">
        <v>6117</v>
      </c>
      <c r="O57" s="24" t="s">
        <v>428</v>
      </c>
      <c r="P57" s="25">
        <v>513282403</v>
      </c>
      <c r="Q57" s="24" t="s">
        <v>838</v>
      </c>
      <c r="R57" s="24" t="s">
        <v>1157</v>
      </c>
      <c r="S57" s="26">
        <v>41944</v>
      </c>
      <c r="T57" s="26">
        <v>42917</v>
      </c>
      <c r="AA57" t="s">
        <v>1135</v>
      </c>
      <c r="AB57" t="s">
        <v>237</v>
      </c>
      <c r="AD57" t="s">
        <v>1148</v>
      </c>
      <c r="AE57" t="s">
        <v>156</v>
      </c>
      <c r="AO57" t="s">
        <v>577</v>
      </c>
      <c r="AP57">
        <v>11401</v>
      </c>
    </row>
    <row r="58" spans="1:42" x14ac:dyDescent="0.25">
      <c r="A58" s="20" t="s">
        <v>815</v>
      </c>
      <c r="B58" s="20" t="s">
        <v>816</v>
      </c>
      <c r="C58" s="23">
        <v>15</v>
      </c>
      <c r="D58" s="23">
        <v>1097</v>
      </c>
      <c r="E58" s="23">
        <v>34458640</v>
      </c>
      <c r="F58" s="23">
        <v>513282403</v>
      </c>
      <c r="G58" s="20" t="s">
        <v>817</v>
      </c>
      <c r="H58" s="20" t="s">
        <v>818</v>
      </c>
      <c r="I58" s="20" t="s">
        <v>1107</v>
      </c>
      <c r="L58" s="24" t="s">
        <v>767</v>
      </c>
      <c r="M58" s="24" t="s">
        <v>768</v>
      </c>
      <c r="N58" s="24">
        <v>2103</v>
      </c>
      <c r="O58" s="24" t="s">
        <v>343</v>
      </c>
      <c r="P58" s="25">
        <v>7256661</v>
      </c>
      <c r="Q58" s="24" t="s">
        <v>1116</v>
      </c>
      <c r="R58" s="24" t="s">
        <v>841</v>
      </c>
      <c r="S58" s="26">
        <v>39569</v>
      </c>
      <c r="T58" s="26">
        <v>39569</v>
      </c>
      <c r="AD58" t="s">
        <v>1148</v>
      </c>
      <c r="AE58" t="s">
        <v>1149</v>
      </c>
      <c r="AO58" t="s">
        <v>658</v>
      </c>
      <c r="AP58">
        <v>16101</v>
      </c>
    </row>
    <row r="59" spans="1:42" x14ac:dyDescent="0.25">
      <c r="A59" s="20" t="s">
        <v>819</v>
      </c>
      <c r="B59" s="20" t="s">
        <v>820</v>
      </c>
      <c r="C59" s="23">
        <v>23</v>
      </c>
      <c r="D59" s="23">
        <v>5571</v>
      </c>
      <c r="E59" s="23">
        <v>1304921857</v>
      </c>
      <c r="F59" s="23">
        <v>2194002146</v>
      </c>
      <c r="G59" s="20" t="s">
        <v>821</v>
      </c>
      <c r="H59" s="20" t="s">
        <v>1091</v>
      </c>
      <c r="I59" s="20" t="s">
        <v>1107</v>
      </c>
      <c r="L59" s="24" t="s">
        <v>813</v>
      </c>
      <c r="M59" s="24" t="s">
        <v>814</v>
      </c>
      <c r="N59" s="24">
        <v>13303</v>
      </c>
      <c r="O59" s="24" t="s">
        <v>625</v>
      </c>
      <c r="P59" s="25">
        <v>9762226385</v>
      </c>
      <c r="Q59" s="24" t="s">
        <v>838</v>
      </c>
      <c r="R59" s="24" t="s">
        <v>1157</v>
      </c>
      <c r="S59" s="26">
        <v>37987</v>
      </c>
      <c r="T59" s="26">
        <v>45597</v>
      </c>
      <c r="AD59" t="s">
        <v>1150</v>
      </c>
      <c r="AE59" t="s">
        <v>228</v>
      </c>
      <c r="AO59" t="s">
        <v>663</v>
      </c>
      <c r="AP59">
        <v>16103</v>
      </c>
    </row>
    <row r="60" spans="1:42" x14ac:dyDescent="0.25">
      <c r="A60" s="20" t="s">
        <v>822</v>
      </c>
      <c r="B60" s="20" t="s">
        <v>823</v>
      </c>
      <c r="C60" s="23">
        <v>16</v>
      </c>
      <c r="D60" s="23">
        <v>3155</v>
      </c>
      <c r="E60" s="23">
        <v>654057850</v>
      </c>
      <c r="F60" s="23">
        <v>1351638429</v>
      </c>
      <c r="G60" s="20" t="s">
        <v>824</v>
      </c>
      <c r="H60" s="20" t="s">
        <v>1105</v>
      </c>
      <c r="I60" s="20" t="s">
        <v>1107</v>
      </c>
      <c r="L60" s="24" t="s">
        <v>734</v>
      </c>
      <c r="M60" s="24" t="s">
        <v>735</v>
      </c>
      <c r="N60" s="24">
        <v>8111</v>
      </c>
      <c r="O60" s="24" t="s">
        <v>485</v>
      </c>
      <c r="P60" s="25">
        <v>192428860</v>
      </c>
      <c r="Q60" s="24" t="s">
        <v>1117</v>
      </c>
      <c r="R60" s="24" t="s">
        <v>841</v>
      </c>
      <c r="S60" s="26">
        <v>42401</v>
      </c>
      <c r="T60" s="26">
        <v>42736</v>
      </c>
      <c r="AD60" t="s">
        <v>1150</v>
      </c>
      <c r="AE60" t="s">
        <v>1151</v>
      </c>
      <c r="AO60" t="s">
        <v>436</v>
      </c>
      <c r="AP60">
        <v>6303</v>
      </c>
    </row>
    <row r="61" spans="1:42" x14ac:dyDescent="0.25">
      <c r="A61" s="20" t="s">
        <v>825</v>
      </c>
      <c r="B61" s="20" t="s">
        <v>826</v>
      </c>
      <c r="C61" s="23">
        <v>24</v>
      </c>
      <c r="D61" s="23">
        <v>14164</v>
      </c>
      <c r="E61" s="23">
        <v>2618806522</v>
      </c>
      <c r="F61" s="23">
        <v>4886622012</v>
      </c>
      <c r="G61" s="20" t="s">
        <v>827</v>
      </c>
      <c r="H61" s="20" t="s">
        <v>1091</v>
      </c>
      <c r="I61" s="20" t="s">
        <v>1107</v>
      </c>
      <c r="L61" s="24" t="s">
        <v>757</v>
      </c>
      <c r="M61" s="24" t="s">
        <v>758</v>
      </c>
      <c r="N61" s="24">
        <v>16207</v>
      </c>
      <c r="O61" s="24" t="s">
        <v>981</v>
      </c>
      <c r="P61" s="25">
        <v>1214961225</v>
      </c>
      <c r="Q61" s="24" t="s">
        <v>1118</v>
      </c>
      <c r="R61" s="24" t="s">
        <v>841</v>
      </c>
      <c r="S61" s="26">
        <v>43862</v>
      </c>
      <c r="T61" s="26">
        <v>45597</v>
      </c>
      <c r="AD61" t="s">
        <v>1150</v>
      </c>
      <c r="AE61" t="s">
        <v>213</v>
      </c>
      <c r="AO61" t="s">
        <v>529</v>
      </c>
      <c r="AP61">
        <v>9121</v>
      </c>
    </row>
    <row r="62" spans="1:42" x14ac:dyDescent="0.25">
      <c r="A62" s="20" t="s">
        <v>828</v>
      </c>
      <c r="B62" s="20" t="s">
        <v>829</v>
      </c>
      <c r="C62" s="23">
        <v>55</v>
      </c>
      <c r="D62" s="23">
        <v>9750</v>
      </c>
      <c r="E62" s="23">
        <v>653293937</v>
      </c>
      <c r="F62" s="23">
        <v>13202691148</v>
      </c>
      <c r="G62" s="20" t="s">
        <v>830</v>
      </c>
      <c r="H62" s="20" t="s">
        <v>831</v>
      </c>
      <c r="I62" s="20" t="s">
        <v>1107</v>
      </c>
      <c r="L62" s="24" t="s">
        <v>779</v>
      </c>
      <c r="M62" s="24" t="s">
        <v>780</v>
      </c>
      <c r="N62" s="24">
        <v>5101</v>
      </c>
      <c r="O62" s="24" t="s">
        <v>375</v>
      </c>
      <c r="P62" s="25">
        <v>4781135965</v>
      </c>
      <c r="Q62" s="24" t="s">
        <v>838</v>
      </c>
      <c r="R62" s="24" t="s">
        <v>1157</v>
      </c>
      <c r="S62" s="26">
        <v>41153</v>
      </c>
      <c r="T62" s="26">
        <v>44287</v>
      </c>
      <c r="AD62" t="s">
        <v>1150</v>
      </c>
      <c r="AE62" t="s">
        <v>232</v>
      </c>
      <c r="AO62" t="s">
        <v>551</v>
      </c>
      <c r="AP62">
        <v>10203</v>
      </c>
    </row>
    <row r="63" spans="1:42" x14ac:dyDescent="0.25">
      <c r="A63" s="20" t="s">
        <v>832</v>
      </c>
      <c r="B63" s="20" t="s">
        <v>833</v>
      </c>
      <c r="C63" s="23">
        <v>43</v>
      </c>
      <c r="D63" s="23">
        <v>2462</v>
      </c>
      <c r="E63" s="23">
        <v>244294528</v>
      </c>
      <c r="F63" s="23">
        <v>3758062843</v>
      </c>
      <c r="G63" s="20" t="s">
        <v>1106</v>
      </c>
      <c r="H63" s="20" t="s">
        <v>834</v>
      </c>
      <c r="I63" s="20" t="s">
        <v>1107</v>
      </c>
      <c r="L63" s="24" t="s">
        <v>719</v>
      </c>
      <c r="M63" s="24" t="s">
        <v>720</v>
      </c>
      <c r="N63" s="24">
        <v>7407</v>
      </c>
      <c r="O63" s="24" t="s">
        <v>473</v>
      </c>
      <c r="P63" s="25">
        <v>12182899119</v>
      </c>
      <c r="Q63" s="24" t="s">
        <v>1116</v>
      </c>
      <c r="R63" s="24" t="s">
        <v>841</v>
      </c>
      <c r="S63" s="26">
        <v>38261</v>
      </c>
      <c r="T63" s="26">
        <v>41760</v>
      </c>
      <c r="AD63" t="s">
        <v>1150</v>
      </c>
      <c r="AE63" t="s">
        <v>1152</v>
      </c>
      <c r="AO63" t="s">
        <v>572</v>
      </c>
      <c r="AP63">
        <v>11202</v>
      </c>
    </row>
    <row r="64" spans="1:42" x14ac:dyDescent="0.25">
      <c r="A64" s="20" t="s">
        <v>835</v>
      </c>
      <c r="B64" s="20" t="s">
        <v>836</v>
      </c>
      <c r="C64" s="23">
        <v>80</v>
      </c>
      <c r="D64" s="23">
        <v>39469</v>
      </c>
      <c r="E64" s="23">
        <v>5547725230</v>
      </c>
      <c r="F64" s="23">
        <v>34058348068</v>
      </c>
      <c r="G64" s="20" t="s">
        <v>725</v>
      </c>
      <c r="H64" s="20" t="s">
        <v>801</v>
      </c>
      <c r="I64" s="20" t="s">
        <v>1107</v>
      </c>
      <c r="L64" s="24" t="s">
        <v>783</v>
      </c>
      <c r="M64" s="24" t="s">
        <v>784</v>
      </c>
      <c r="N64" s="24">
        <v>5109</v>
      </c>
      <c r="O64" s="24" t="s">
        <v>381</v>
      </c>
      <c r="P64" s="25">
        <v>248722339</v>
      </c>
      <c r="Q64" s="24" t="s">
        <v>838</v>
      </c>
      <c r="R64" s="24" t="s">
        <v>1157</v>
      </c>
      <c r="S64" s="26">
        <v>32905</v>
      </c>
      <c r="T64" s="26">
        <v>45200</v>
      </c>
      <c r="AD64" t="s">
        <v>1150</v>
      </c>
      <c r="AE64" t="s">
        <v>236</v>
      </c>
      <c r="AO64" t="s">
        <v>660</v>
      </c>
      <c r="AP64">
        <v>16202</v>
      </c>
    </row>
    <row r="65" spans="3:42" x14ac:dyDescent="0.25">
      <c r="C65" s="2"/>
      <c r="D65" s="2"/>
      <c r="E65" s="2"/>
      <c r="F65" s="2"/>
      <c r="AD65" t="s">
        <v>1150</v>
      </c>
      <c r="AE65" t="s">
        <v>241</v>
      </c>
      <c r="AO65" t="s">
        <v>542</v>
      </c>
      <c r="AP65">
        <v>10103</v>
      </c>
    </row>
    <row r="66" spans="3:42" x14ac:dyDescent="0.25">
      <c r="AD66" t="s">
        <v>1153</v>
      </c>
      <c r="AE66" t="s">
        <v>277</v>
      </c>
      <c r="AO66" t="s">
        <v>574</v>
      </c>
      <c r="AP66">
        <v>11301</v>
      </c>
    </row>
    <row r="67" spans="3:42" x14ac:dyDescent="0.25">
      <c r="AD67" t="s">
        <v>1153</v>
      </c>
      <c r="AE67" t="s">
        <v>275</v>
      </c>
      <c r="AO67" t="s">
        <v>413</v>
      </c>
      <c r="AP67">
        <v>6102</v>
      </c>
    </row>
    <row r="68" spans="3:42" x14ac:dyDescent="0.25">
      <c r="AD68" t="s">
        <v>1153</v>
      </c>
      <c r="AE68" t="s">
        <v>278</v>
      </c>
      <c r="AO68" t="s">
        <v>661</v>
      </c>
      <c r="AP68">
        <v>16203</v>
      </c>
    </row>
    <row r="69" spans="3:42" x14ac:dyDescent="0.25">
      <c r="AD69" t="s">
        <v>1153</v>
      </c>
      <c r="AE69" t="s">
        <v>1154</v>
      </c>
      <c r="AO69" t="s">
        <v>662</v>
      </c>
      <c r="AP69">
        <v>16302</v>
      </c>
    </row>
    <row r="70" spans="3:42" x14ac:dyDescent="0.25">
      <c r="AD70" t="s">
        <v>1153</v>
      </c>
      <c r="AE70" t="s">
        <v>281</v>
      </c>
      <c r="AO70" t="s">
        <v>414</v>
      </c>
      <c r="AP70">
        <v>6103</v>
      </c>
    </row>
    <row r="71" spans="3:42" x14ac:dyDescent="0.25">
      <c r="AD71" t="s">
        <v>1153</v>
      </c>
      <c r="AE71" t="s">
        <v>294</v>
      </c>
      <c r="AO71" t="s">
        <v>468</v>
      </c>
      <c r="AP71">
        <v>7402</v>
      </c>
    </row>
    <row r="72" spans="3:42" x14ac:dyDescent="0.25">
      <c r="AD72" t="s">
        <v>1153</v>
      </c>
      <c r="AE72" t="s">
        <v>297</v>
      </c>
      <c r="AO72" t="s">
        <v>334</v>
      </c>
      <c r="AP72">
        <v>1403</v>
      </c>
    </row>
    <row r="73" spans="3:42" x14ac:dyDescent="0.25">
      <c r="AD73" t="s">
        <v>1153</v>
      </c>
      <c r="AE73" t="s">
        <v>298</v>
      </c>
      <c r="AO73" t="s">
        <v>623</v>
      </c>
      <c r="AP73">
        <v>13301</v>
      </c>
    </row>
    <row r="74" spans="3:42" x14ac:dyDescent="0.25">
      <c r="AD74" t="s">
        <v>1153</v>
      </c>
      <c r="AE74" t="s">
        <v>299</v>
      </c>
      <c r="AO74" t="s">
        <v>531</v>
      </c>
      <c r="AP74">
        <v>9202</v>
      </c>
    </row>
    <row r="75" spans="3:42" x14ac:dyDescent="0.25">
      <c r="AD75" t="s">
        <v>1153</v>
      </c>
      <c r="AE75" t="s">
        <v>300</v>
      </c>
      <c r="AO75" t="s">
        <v>415</v>
      </c>
      <c r="AP75">
        <v>6104</v>
      </c>
    </row>
    <row r="76" spans="3:42" x14ac:dyDescent="0.25">
      <c r="AO76" t="s">
        <v>370</v>
      </c>
      <c r="AP76">
        <v>4302</v>
      </c>
    </row>
    <row r="77" spans="3:42" x14ac:dyDescent="0.25">
      <c r="AO77" t="s">
        <v>475</v>
      </c>
      <c r="AP77">
        <v>8101</v>
      </c>
    </row>
    <row r="78" spans="3:42" x14ac:dyDescent="0.25">
      <c r="AO78" t="s">
        <v>614</v>
      </c>
      <c r="AP78">
        <v>13104</v>
      </c>
    </row>
    <row r="79" spans="3:42" x14ac:dyDescent="0.25">
      <c r="AO79" t="s">
        <v>377</v>
      </c>
      <c r="AP79">
        <v>5103</v>
      </c>
    </row>
    <row r="80" spans="3:42" x14ac:dyDescent="0.25">
      <c r="AO80" t="s">
        <v>446</v>
      </c>
      <c r="AP80">
        <v>7102</v>
      </c>
    </row>
    <row r="81" spans="41:42" x14ac:dyDescent="0.25">
      <c r="AO81" t="s">
        <v>490</v>
      </c>
      <c r="AP81">
        <v>8204</v>
      </c>
    </row>
    <row r="82" spans="41:42" x14ac:dyDescent="0.25">
      <c r="AO82" t="s">
        <v>351</v>
      </c>
      <c r="AP82">
        <v>3101</v>
      </c>
    </row>
    <row r="83" spans="41:42" x14ac:dyDescent="0.25">
      <c r="AO83" t="s">
        <v>360</v>
      </c>
      <c r="AP83">
        <v>4102</v>
      </c>
    </row>
    <row r="84" spans="41:42" x14ac:dyDescent="0.25">
      <c r="AO84" t="s">
        <v>476</v>
      </c>
      <c r="AP84">
        <v>8102</v>
      </c>
    </row>
    <row r="85" spans="41:42" x14ac:dyDescent="0.25">
      <c r="AO85" t="s">
        <v>647</v>
      </c>
      <c r="AP85">
        <v>14102</v>
      </c>
    </row>
    <row r="86" spans="41:42" x14ac:dyDescent="0.25">
      <c r="AO86" t="s">
        <v>579</v>
      </c>
      <c r="AP86">
        <v>11101</v>
      </c>
    </row>
    <row r="87" spans="41:42" x14ac:dyDescent="0.25">
      <c r="AO87" t="s">
        <v>511</v>
      </c>
      <c r="AP87">
        <v>9103</v>
      </c>
    </row>
    <row r="88" spans="41:42" x14ac:dyDescent="0.25">
      <c r="AO88" t="s">
        <v>532</v>
      </c>
      <c r="AP88">
        <v>9203</v>
      </c>
    </row>
    <row r="89" spans="41:42" x14ac:dyDescent="0.25">
      <c r="AO89" t="s">
        <v>632</v>
      </c>
      <c r="AP89">
        <v>13503</v>
      </c>
    </row>
    <row r="90" spans="41:42" x14ac:dyDescent="0.25">
      <c r="AO90" t="s">
        <v>552</v>
      </c>
      <c r="AP90">
        <v>10204</v>
      </c>
    </row>
    <row r="91" spans="41:42" x14ac:dyDescent="0.25">
      <c r="AO91" t="s">
        <v>491</v>
      </c>
      <c r="AP91">
        <v>8205</v>
      </c>
    </row>
    <row r="92" spans="41:42" x14ac:dyDescent="0.25">
      <c r="AO92" t="s">
        <v>512</v>
      </c>
      <c r="AP92">
        <v>9104</v>
      </c>
    </row>
    <row r="93" spans="41:42" x14ac:dyDescent="0.25">
      <c r="AO93" t="s">
        <v>447</v>
      </c>
      <c r="AP93">
        <v>7103</v>
      </c>
    </row>
    <row r="94" spans="41:42" x14ac:dyDescent="0.25">
      <c r="AO94" t="s">
        <v>458</v>
      </c>
      <c r="AP94">
        <v>7301</v>
      </c>
    </row>
    <row r="95" spans="41:42" x14ac:dyDescent="0.25">
      <c r="AO95" t="s">
        <v>553</v>
      </c>
      <c r="AP95">
        <v>10205</v>
      </c>
    </row>
    <row r="96" spans="41:42" x14ac:dyDescent="0.25">
      <c r="AO96" t="s">
        <v>354</v>
      </c>
      <c r="AP96">
        <v>3202</v>
      </c>
    </row>
    <row r="97" spans="41:42" x14ac:dyDescent="0.25">
      <c r="AO97" t="s">
        <v>416</v>
      </c>
      <c r="AP97">
        <v>6105</v>
      </c>
    </row>
    <row r="98" spans="41:42" x14ac:dyDescent="0.25">
      <c r="AO98" t="s">
        <v>615</v>
      </c>
      <c r="AP98">
        <v>13105</v>
      </c>
    </row>
    <row r="99" spans="41:42" x14ac:dyDescent="0.25">
      <c r="AO99" t="s">
        <v>664</v>
      </c>
      <c r="AP99">
        <v>16104</v>
      </c>
    </row>
    <row r="100" spans="41:42" x14ac:dyDescent="0.25">
      <c r="AO100" t="s">
        <v>636</v>
      </c>
      <c r="AP100">
        <v>13602</v>
      </c>
    </row>
    <row r="101" spans="41:42" x14ac:dyDescent="0.25">
      <c r="AO101" t="s">
        <v>399</v>
      </c>
      <c r="AP101">
        <v>5604</v>
      </c>
    </row>
    <row r="102" spans="41:42" x14ac:dyDescent="0.25">
      <c r="AO102" t="s">
        <v>400</v>
      </c>
      <c r="AP102">
        <v>5605</v>
      </c>
    </row>
    <row r="103" spans="41:42" x14ac:dyDescent="0.25">
      <c r="AO103" t="s">
        <v>448</v>
      </c>
      <c r="AP103">
        <v>7104</v>
      </c>
    </row>
    <row r="104" spans="41:42" x14ac:dyDescent="0.25">
      <c r="AO104" t="s">
        <v>533</v>
      </c>
      <c r="AP104">
        <v>9204</v>
      </c>
    </row>
    <row r="105" spans="41:42" x14ac:dyDescent="0.25">
      <c r="AO105" t="s">
        <v>616</v>
      </c>
      <c r="AP105">
        <v>13106</v>
      </c>
    </row>
    <row r="106" spans="41:42" x14ac:dyDescent="0.25">
      <c r="AO106" t="s">
        <v>478</v>
      </c>
      <c r="AP106">
        <v>8104</v>
      </c>
    </row>
    <row r="107" spans="41:42" x14ac:dyDescent="0.25">
      <c r="AO107" t="s">
        <v>513</v>
      </c>
      <c r="AP107">
        <v>9105</v>
      </c>
    </row>
    <row r="108" spans="41:42" x14ac:dyDescent="0.25">
      <c r="AO108" t="s">
        <v>357</v>
      </c>
      <c r="AP108">
        <v>3303</v>
      </c>
    </row>
    <row r="109" spans="41:42" x14ac:dyDescent="0.25">
      <c r="AO109" t="s">
        <v>543</v>
      </c>
      <c r="AP109">
        <v>10104</v>
      </c>
    </row>
    <row r="110" spans="41:42" x14ac:dyDescent="0.25">
      <c r="AO110" t="s">
        <v>544</v>
      </c>
      <c r="AP110">
        <v>10105</v>
      </c>
    </row>
    <row r="111" spans="41:42" x14ac:dyDescent="0.25">
      <c r="AO111" t="s">
        <v>567</v>
      </c>
      <c r="AP111">
        <v>10402</v>
      </c>
    </row>
    <row r="112" spans="41:42" x14ac:dyDescent="0.25">
      <c r="AO112" t="s">
        <v>642</v>
      </c>
      <c r="AP112">
        <v>14202</v>
      </c>
    </row>
    <row r="113" spans="41:42" x14ac:dyDescent="0.25">
      <c r="AO113" t="s">
        <v>514</v>
      </c>
      <c r="AP113">
        <v>9106</v>
      </c>
    </row>
    <row r="114" spans="41:42" x14ac:dyDescent="0.25">
      <c r="AO114" t="s">
        <v>657</v>
      </c>
      <c r="AP114">
        <v>15202</v>
      </c>
    </row>
    <row r="115" spans="41:42" x14ac:dyDescent="0.25">
      <c r="AO115" t="s">
        <v>515</v>
      </c>
      <c r="AP115">
        <v>9107</v>
      </c>
    </row>
    <row r="116" spans="41:42" x14ac:dyDescent="0.25">
      <c r="AO116" t="s">
        <v>417</v>
      </c>
      <c r="AP116">
        <v>6106</v>
      </c>
    </row>
    <row r="117" spans="41:42" x14ac:dyDescent="0.25">
      <c r="AO117" t="s">
        <v>573</v>
      </c>
      <c r="AP117">
        <v>11203</v>
      </c>
    </row>
    <row r="118" spans="41:42" x14ac:dyDescent="0.25">
      <c r="AO118" t="s">
        <v>393</v>
      </c>
      <c r="AP118">
        <v>5503</v>
      </c>
    </row>
    <row r="119" spans="41:42" x14ac:dyDescent="0.25">
      <c r="AO119" t="s">
        <v>568</v>
      </c>
      <c r="AP119">
        <v>10403</v>
      </c>
    </row>
    <row r="120" spans="41:42" x14ac:dyDescent="0.25">
      <c r="AO120" t="s">
        <v>459</v>
      </c>
      <c r="AP120">
        <v>7302</v>
      </c>
    </row>
    <row r="121" spans="41:42" x14ac:dyDescent="0.25">
      <c r="AO121" t="s">
        <v>486</v>
      </c>
      <c r="AP121">
        <v>8112</v>
      </c>
    </row>
    <row r="122" spans="41:42" x14ac:dyDescent="0.25">
      <c r="AO122" t="s">
        <v>479</v>
      </c>
      <c r="AP122">
        <v>8105</v>
      </c>
    </row>
    <row r="123" spans="41:42" x14ac:dyDescent="0.25">
      <c r="AO123" t="s">
        <v>336</v>
      </c>
      <c r="AP123">
        <v>1404</v>
      </c>
    </row>
    <row r="124" spans="41:42" x14ac:dyDescent="0.25">
      <c r="AO124" t="s">
        <v>358</v>
      </c>
      <c r="AP124">
        <v>3304</v>
      </c>
    </row>
    <row r="125" spans="41:42" x14ac:dyDescent="0.25">
      <c r="AO125" t="s">
        <v>617</v>
      </c>
      <c r="AP125">
        <v>13107</v>
      </c>
    </row>
    <row r="126" spans="41:42" x14ac:dyDescent="0.25">
      <c r="AO126" t="s">
        <v>365</v>
      </c>
      <c r="AP126">
        <v>4201</v>
      </c>
    </row>
    <row r="127" spans="41:42" x14ac:dyDescent="0.25">
      <c r="AO127" t="s">
        <v>618</v>
      </c>
      <c r="AP127">
        <v>13108</v>
      </c>
    </row>
    <row r="128" spans="41:42" x14ac:dyDescent="0.25">
      <c r="AO128" t="s">
        <v>338</v>
      </c>
      <c r="AP128">
        <v>1101</v>
      </c>
    </row>
    <row r="129" spans="41:42" x14ac:dyDescent="0.25">
      <c r="AO129" t="s">
        <v>637</v>
      </c>
      <c r="AP129">
        <v>13603</v>
      </c>
    </row>
    <row r="130" spans="41:42" x14ac:dyDescent="0.25">
      <c r="AO130" t="s">
        <v>382</v>
      </c>
      <c r="AP130">
        <v>5201</v>
      </c>
    </row>
    <row r="131" spans="41:42" x14ac:dyDescent="0.25">
      <c r="AO131" t="s">
        <v>378</v>
      </c>
      <c r="AP131">
        <v>5104</v>
      </c>
    </row>
    <row r="132" spans="41:42" x14ac:dyDescent="0.25">
      <c r="AO132" t="s">
        <v>619</v>
      </c>
      <c r="AP132">
        <v>13109</v>
      </c>
    </row>
    <row r="133" spans="41:42" x14ac:dyDescent="0.25">
      <c r="AO133" t="s">
        <v>394</v>
      </c>
      <c r="AP133">
        <v>5504</v>
      </c>
    </row>
    <row r="134" spans="41:42" x14ac:dyDescent="0.25">
      <c r="AO134" t="s">
        <v>430</v>
      </c>
      <c r="AP134">
        <v>6202</v>
      </c>
    </row>
    <row r="135" spans="41:42" x14ac:dyDescent="0.25">
      <c r="AO135" t="s">
        <v>608</v>
      </c>
      <c r="AP135">
        <v>13110</v>
      </c>
    </row>
    <row r="136" spans="41:42" x14ac:dyDescent="0.25">
      <c r="AO136" t="s">
        <v>609</v>
      </c>
      <c r="AP136">
        <v>13111</v>
      </c>
    </row>
    <row r="137" spans="41:42" x14ac:dyDescent="0.25">
      <c r="AO137" t="s">
        <v>362</v>
      </c>
      <c r="AP137">
        <v>4104</v>
      </c>
    </row>
    <row r="138" spans="41:42" x14ac:dyDescent="0.25">
      <c r="AO138" t="s">
        <v>387</v>
      </c>
      <c r="AP138">
        <v>5401</v>
      </c>
    </row>
    <row r="139" spans="41:42" x14ac:dyDescent="0.25">
      <c r="AO139" t="s">
        <v>641</v>
      </c>
      <c r="AP139">
        <v>13112</v>
      </c>
    </row>
    <row r="140" spans="41:42" x14ac:dyDescent="0.25">
      <c r="AO140" t="s">
        <v>591</v>
      </c>
      <c r="AP140">
        <v>13113</v>
      </c>
    </row>
    <row r="141" spans="41:42" x14ac:dyDescent="0.25">
      <c r="AO141" t="s">
        <v>359</v>
      </c>
      <c r="AP141">
        <v>4101</v>
      </c>
    </row>
    <row r="142" spans="41:42" x14ac:dyDescent="0.25">
      <c r="AO142" t="s">
        <v>646</v>
      </c>
      <c r="AP142">
        <v>14201</v>
      </c>
    </row>
    <row r="143" spans="41:42" x14ac:dyDescent="0.25">
      <c r="AO143" t="s">
        <v>643</v>
      </c>
      <c r="AP143">
        <v>14203</v>
      </c>
    </row>
    <row r="144" spans="41:42" x14ac:dyDescent="0.25">
      <c r="AO144" t="s">
        <v>571</v>
      </c>
      <c r="AP144">
        <v>11102</v>
      </c>
    </row>
    <row r="145" spans="41:42" x14ac:dyDescent="0.25">
      <c r="AO145" t="s">
        <v>581</v>
      </c>
      <c r="AP145">
        <v>12102</v>
      </c>
    </row>
    <row r="146" spans="41:42" x14ac:dyDescent="0.25">
      <c r="AO146" t="s">
        <v>495</v>
      </c>
      <c r="AP146">
        <v>8304</v>
      </c>
    </row>
    <row r="147" spans="41:42" x14ac:dyDescent="0.25">
      <c r="AO147" t="s">
        <v>624</v>
      </c>
      <c r="AP147">
        <v>13302</v>
      </c>
    </row>
    <row r="148" spans="41:42" x14ac:dyDescent="0.25">
      <c r="AO148" t="s">
        <v>648</v>
      </c>
      <c r="AP148">
        <v>14103</v>
      </c>
    </row>
    <row r="149" spans="41:42" x14ac:dyDescent="0.25">
      <c r="AO149" t="s">
        <v>418</v>
      </c>
      <c r="AP149">
        <v>6107</v>
      </c>
    </row>
    <row r="150" spans="41:42" x14ac:dyDescent="0.25">
      <c r="AO150" t="s">
        <v>592</v>
      </c>
      <c r="AP150">
        <v>13114</v>
      </c>
    </row>
    <row r="151" spans="41:42" x14ac:dyDescent="0.25">
      <c r="AO151" t="s">
        <v>516</v>
      </c>
      <c r="AP151">
        <v>9108</v>
      </c>
    </row>
    <row r="152" spans="41:42" x14ac:dyDescent="0.25">
      <c r="AO152" t="s">
        <v>487</v>
      </c>
      <c r="AP152">
        <v>8201</v>
      </c>
    </row>
    <row r="153" spans="41:42" x14ac:dyDescent="0.25">
      <c r="AO153" t="s">
        <v>460</v>
      </c>
      <c r="AP153">
        <v>7303</v>
      </c>
    </row>
    <row r="154" spans="41:42" x14ac:dyDescent="0.25">
      <c r="AO154" t="s">
        <v>408</v>
      </c>
      <c r="AP154">
        <v>5802</v>
      </c>
    </row>
    <row r="155" spans="41:42" x14ac:dyDescent="0.25">
      <c r="AO155" t="s">
        <v>467</v>
      </c>
      <c r="AP155">
        <v>7401</v>
      </c>
    </row>
    <row r="156" spans="41:42" x14ac:dyDescent="0.25">
      <c r="AO156" t="s">
        <v>431</v>
      </c>
      <c r="AP156">
        <v>6203</v>
      </c>
    </row>
    <row r="157" spans="41:42" x14ac:dyDescent="0.25">
      <c r="AO157" t="s">
        <v>411</v>
      </c>
      <c r="AP157">
        <v>5703</v>
      </c>
    </row>
    <row r="158" spans="41:42" x14ac:dyDescent="0.25">
      <c r="AO158" t="s">
        <v>546</v>
      </c>
      <c r="AP158">
        <v>10107</v>
      </c>
    </row>
    <row r="159" spans="41:42" x14ac:dyDescent="0.25">
      <c r="AO159" t="s">
        <v>607</v>
      </c>
      <c r="AP159">
        <v>13115</v>
      </c>
    </row>
    <row r="160" spans="41:42" x14ac:dyDescent="0.25">
      <c r="AO160" t="s">
        <v>593</v>
      </c>
      <c r="AP160">
        <v>13116</v>
      </c>
    </row>
    <row r="161" spans="41:42" x14ac:dyDescent="0.25">
      <c r="AO161" t="s">
        <v>594</v>
      </c>
      <c r="AP161">
        <v>13117</v>
      </c>
    </row>
    <row r="162" spans="41:42" x14ac:dyDescent="0.25">
      <c r="AO162" t="s">
        <v>437</v>
      </c>
      <c r="AP162">
        <v>6304</v>
      </c>
    </row>
    <row r="163" spans="41:42" x14ac:dyDescent="0.25">
      <c r="AO163" t="s">
        <v>517</v>
      </c>
      <c r="AP163">
        <v>9109</v>
      </c>
    </row>
    <row r="164" spans="41:42" x14ac:dyDescent="0.25">
      <c r="AO164" t="s">
        <v>469</v>
      </c>
      <c r="AP164">
        <v>7403</v>
      </c>
    </row>
    <row r="165" spans="41:42" x14ac:dyDescent="0.25">
      <c r="AO165" t="s">
        <v>508</v>
      </c>
      <c r="AP165">
        <v>9205</v>
      </c>
    </row>
    <row r="166" spans="41:42" x14ac:dyDescent="0.25">
      <c r="AO166" t="s">
        <v>506</v>
      </c>
      <c r="AP166">
        <v>8206</v>
      </c>
    </row>
    <row r="167" spans="41:42" x14ac:dyDescent="0.25">
      <c r="AO167" t="s">
        <v>383</v>
      </c>
      <c r="AP167">
        <v>5301</v>
      </c>
    </row>
    <row r="168" spans="41:42" x14ac:dyDescent="0.25">
      <c r="AO168" t="s">
        <v>492</v>
      </c>
      <c r="AP168">
        <v>8301</v>
      </c>
    </row>
    <row r="169" spans="41:42" x14ac:dyDescent="0.25">
      <c r="AO169" t="s">
        <v>649</v>
      </c>
      <c r="AP169">
        <v>14104</v>
      </c>
    </row>
    <row r="170" spans="41:42" x14ac:dyDescent="0.25">
      <c r="AO170" t="s">
        <v>545</v>
      </c>
      <c r="AP170">
        <v>10106</v>
      </c>
    </row>
    <row r="171" spans="41:42" x14ac:dyDescent="0.25">
      <c r="AO171" t="s">
        <v>534</v>
      </c>
      <c r="AP171">
        <v>9206</v>
      </c>
    </row>
    <row r="172" spans="41:42" x14ac:dyDescent="0.25">
      <c r="AO172" t="s">
        <v>367</v>
      </c>
      <c r="AP172">
        <v>4203</v>
      </c>
    </row>
    <row r="173" spans="41:42" x14ac:dyDescent="0.25">
      <c r="AO173" t="s">
        <v>480</v>
      </c>
      <c r="AP173">
        <v>8106</v>
      </c>
    </row>
    <row r="174" spans="41:42" x14ac:dyDescent="0.25">
      <c r="AO174" t="s">
        <v>535</v>
      </c>
      <c r="AP174">
        <v>9207</v>
      </c>
    </row>
    <row r="175" spans="41:42" x14ac:dyDescent="0.25">
      <c r="AO175" t="s">
        <v>419</v>
      </c>
      <c r="AP175">
        <v>6108</v>
      </c>
    </row>
    <row r="176" spans="41:42" x14ac:dyDescent="0.25">
      <c r="AO176" t="s">
        <v>595</v>
      </c>
      <c r="AP176">
        <v>13118</v>
      </c>
    </row>
    <row r="177" spans="41:42" x14ac:dyDescent="0.25">
      <c r="AO177" t="s">
        <v>650</v>
      </c>
      <c r="AP177">
        <v>14105</v>
      </c>
    </row>
    <row r="178" spans="41:42" x14ac:dyDescent="0.25">
      <c r="AO178" t="s">
        <v>596</v>
      </c>
      <c r="AP178">
        <v>13119</v>
      </c>
    </row>
    <row r="179" spans="41:42" x14ac:dyDescent="0.25">
      <c r="AO179" t="s">
        <v>420</v>
      </c>
      <c r="AP179">
        <v>6109</v>
      </c>
    </row>
    <row r="180" spans="41:42" x14ac:dyDescent="0.25">
      <c r="AO180" t="s">
        <v>444</v>
      </c>
      <c r="AP180">
        <v>6204</v>
      </c>
    </row>
    <row r="181" spans="41:42" x14ac:dyDescent="0.25">
      <c r="AO181" t="s">
        <v>349</v>
      </c>
      <c r="AP181">
        <v>2302</v>
      </c>
    </row>
    <row r="182" spans="41:42" x14ac:dyDescent="0.25">
      <c r="AO182" t="s">
        <v>633</v>
      </c>
      <c r="AP182">
        <v>13504</v>
      </c>
    </row>
    <row r="183" spans="41:42" x14ac:dyDescent="0.25">
      <c r="AO183" t="s">
        <v>651</v>
      </c>
      <c r="AP183">
        <v>14106</v>
      </c>
    </row>
    <row r="184" spans="41:42" x14ac:dyDescent="0.25">
      <c r="AO184" t="s">
        <v>449</v>
      </c>
      <c r="AP184">
        <v>7105</v>
      </c>
    </row>
    <row r="185" spans="41:42" x14ac:dyDescent="0.25">
      <c r="AO185" t="s">
        <v>547</v>
      </c>
      <c r="AP185">
        <v>10108</v>
      </c>
    </row>
    <row r="186" spans="41:42" x14ac:dyDescent="0.25">
      <c r="AO186" t="s">
        <v>342</v>
      </c>
      <c r="AP186">
        <v>2102</v>
      </c>
    </row>
    <row r="187" spans="41:42" x14ac:dyDescent="0.25">
      <c r="AO187" t="s">
        <v>518</v>
      </c>
      <c r="AP187">
        <v>9110</v>
      </c>
    </row>
    <row r="188" spans="41:42" x14ac:dyDescent="0.25">
      <c r="AO188" t="s">
        <v>630</v>
      </c>
      <c r="AP188">
        <v>13501</v>
      </c>
    </row>
    <row r="189" spans="41:42" x14ac:dyDescent="0.25">
      <c r="AO189" t="s">
        <v>461</v>
      </c>
      <c r="AP189">
        <v>7304</v>
      </c>
    </row>
    <row r="190" spans="41:42" x14ac:dyDescent="0.25">
      <c r="AO190" t="s">
        <v>371</v>
      </c>
      <c r="AP190">
        <v>4303</v>
      </c>
    </row>
    <row r="191" spans="41:42" x14ac:dyDescent="0.25">
      <c r="AO191" t="s">
        <v>421</v>
      </c>
      <c r="AP191">
        <v>6110</v>
      </c>
    </row>
    <row r="192" spans="41:42" x14ac:dyDescent="0.25">
      <c r="AO192" t="s">
        <v>496</v>
      </c>
      <c r="AP192">
        <v>8305</v>
      </c>
    </row>
    <row r="193" spans="41:42" x14ac:dyDescent="0.25">
      <c r="AO193" t="s">
        <v>497</v>
      </c>
      <c r="AP193">
        <v>8306</v>
      </c>
    </row>
    <row r="194" spans="41:42" x14ac:dyDescent="0.25">
      <c r="AO194" t="s">
        <v>438</v>
      </c>
      <c r="AP194">
        <v>6305</v>
      </c>
    </row>
    <row r="195" spans="41:42" x14ac:dyDescent="0.25">
      <c r="AO195" t="s">
        <v>588</v>
      </c>
      <c r="AP195">
        <v>12401</v>
      </c>
    </row>
    <row r="196" spans="41:42" x14ac:dyDescent="0.25">
      <c r="AO196" t="s">
        <v>432</v>
      </c>
      <c r="AP196">
        <v>6205</v>
      </c>
    </row>
    <row r="197" spans="41:42" x14ac:dyDescent="0.25">
      <c r="AO197" t="s">
        <v>498</v>
      </c>
      <c r="AP197">
        <v>8307</v>
      </c>
    </row>
    <row r="198" spans="41:42" x14ac:dyDescent="0.25">
      <c r="AO198" t="s">
        <v>665</v>
      </c>
      <c r="AP198">
        <v>16204</v>
      </c>
    </row>
    <row r="199" spans="41:42" x14ac:dyDescent="0.25">
      <c r="AO199" t="s">
        <v>395</v>
      </c>
      <c r="AP199">
        <v>5506</v>
      </c>
    </row>
    <row r="200" spans="41:42" x14ac:dyDescent="0.25">
      <c r="AO200" t="s">
        <v>519</v>
      </c>
      <c r="AP200">
        <v>9111</v>
      </c>
    </row>
    <row r="201" spans="41:42" x14ac:dyDescent="0.25">
      <c r="AO201" t="s">
        <v>666</v>
      </c>
      <c r="AP201">
        <v>16303</v>
      </c>
    </row>
    <row r="202" spans="41:42" x14ac:dyDescent="0.25">
      <c r="AO202" t="s">
        <v>597</v>
      </c>
      <c r="AP202">
        <v>13120</v>
      </c>
    </row>
    <row r="203" spans="41:42" x14ac:dyDescent="0.25">
      <c r="AO203" t="s">
        <v>941</v>
      </c>
      <c r="AP203">
        <v>11302</v>
      </c>
    </row>
    <row r="204" spans="41:42" x14ac:dyDescent="0.25">
      <c r="AO204" t="s">
        <v>422</v>
      </c>
      <c r="AP204">
        <v>6111</v>
      </c>
    </row>
    <row r="205" spans="41:42" x14ac:dyDescent="0.25">
      <c r="AO205" t="s">
        <v>346</v>
      </c>
      <c r="AP205">
        <v>2202</v>
      </c>
    </row>
    <row r="206" spans="41:42" x14ac:dyDescent="0.25">
      <c r="AO206" t="s">
        <v>409</v>
      </c>
      <c r="AP206">
        <v>5803</v>
      </c>
    </row>
    <row r="207" spans="41:42" x14ac:dyDescent="0.25">
      <c r="AO207" t="s">
        <v>559</v>
      </c>
      <c r="AP207">
        <v>10301</v>
      </c>
    </row>
    <row r="208" spans="41:42" x14ac:dyDescent="0.25">
      <c r="AO208" t="s">
        <v>369</v>
      </c>
      <c r="AP208">
        <v>4301</v>
      </c>
    </row>
    <row r="209" spans="41:42" x14ac:dyDescent="0.25">
      <c r="AO209" t="s">
        <v>638</v>
      </c>
      <c r="AP209">
        <v>13604</v>
      </c>
    </row>
    <row r="210" spans="41:42" x14ac:dyDescent="0.25">
      <c r="AO210" t="s">
        <v>520</v>
      </c>
      <c r="AP210">
        <v>9112</v>
      </c>
    </row>
    <row r="211" spans="41:42" x14ac:dyDescent="0.25">
      <c r="AO211" t="s">
        <v>363</v>
      </c>
      <c r="AP211">
        <v>4105</v>
      </c>
    </row>
    <row r="212" spans="41:42" x14ac:dyDescent="0.25">
      <c r="AO212" t="s">
        <v>652</v>
      </c>
      <c r="AP212">
        <v>14107</v>
      </c>
    </row>
    <row r="213" spans="41:42" x14ac:dyDescent="0.25">
      <c r="AO213" t="s">
        <v>629</v>
      </c>
      <c r="AP213">
        <v>13404</v>
      </c>
    </row>
    <row r="214" spans="41:42" x14ac:dyDescent="0.25">
      <c r="AO214" t="s">
        <v>569</v>
      </c>
      <c r="AP214">
        <v>10404</v>
      </c>
    </row>
    <row r="215" spans="41:42" x14ac:dyDescent="0.25">
      <c r="AO215" t="s">
        <v>439</v>
      </c>
      <c r="AP215">
        <v>6306</v>
      </c>
    </row>
    <row r="216" spans="41:42" x14ac:dyDescent="0.25">
      <c r="AO216" t="s">
        <v>653</v>
      </c>
      <c r="AP216">
        <v>14108</v>
      </c>
    </row>
    <row r="217" spans="41:42" x14ac:dyDescent="0.25">
      <c r="AO217" t="s">
        <v>404</v>
      </c>
      <c r="AP217">
        <v>5704</v>
      </c>
    </row>
    <row r="218" spans="41:42" x14ac:dyDescent="0.25">
      <c r="AO218" t="s">
        <v>389</v>
      </c>
      <c r="AP218">
        <v>5403</v>
      </c>
    </row>
    <row r="219" spans="41:42" x14ac:dyDescent="0.25">
      <c r="AO219" t="s">
        <v>433</v>
      </c>
      <c r="AP219">
        <v>6206</v>
      </c>
    </row>
    <row r="220" spans="41:42" x14ac:dyDescent="0.25">
      <c r="AO220" t="s">
        <v>470</v>
      </c>
      <c r="AP220">
        <v>7404</v>
      </c>
    </row>
    <row r="221" spans="41:42" x14ac:dyDescent="0.25">
      <c r="AO221" t="s">
        <v>640</v>
      </c>
      <c r="AP221">
        <v>13121</v>
      </c>
    </row>
    <row r="222" spans="41:42" x14ac:dyDescent="0.25">
      <c r="AO222" t="s">
        <v>450</v>
      </c>
      <c r="AP222">
        <v>7106</v>
      </c>
    </row>
    <row r="223" spans="41:42" x14ac:dyDescent="0.25">
      <c r="AO223" t="s">
        <v>457</v>
      </c>
      <c r="AP223">
        <v>7203</v>
      </c>
    </row>
    <row r="224" spans="41:42" x14ac:dyDescent="0.25">
      <c r="AO224" t="s">
        <v>667</v>
      </c>
      <c r="AP224">
        <v>16105</v>
      </c>
    </row>
    <row r="225" spans="41:42" x14ac:dyDescent="0.25">
      <c r="AO225" t="s">
        <v>451</v>
      </c>
      <c r="AP225">
        <v>7107</v>
      </c>
    </row>
    <row r="226" spans="41:42" x14ac:dyDescent="0.25">
      <c r="AO226" t="s">
        <v>481</v>
      </c>
      <c r="AP226">
        <v>8107</v>
      </c>
    </row>
    <row r="227" spans="41:42" x14ac:dyDescent="0.25">
      <c r="AO227" t="s">
        <v>639</v>
      </c>
      <c r="AP227">
        <v>13605</v>
      </c>
    </row>
    <row r="228" spans="41:42" x14ac:dyDescent="0.25">
      <c r="AO228" t="s">
        <v>598</v>
      </c>
      <c r="AP228">
        <v>13122</v>
      </c>
    </row>
    <row r="229" spans="41:42" x14ac:dyDescent="0.25">
      <c r="AO229" t="s">
        <v>440</v>
      </c>
      <c r="AP229">
        <v>6307</v>
      </c>
    </row>
    <row r="230" spans="41:42" x14ac:dyDescent="0.25">
      <c r="AO230" t="s">
        <v>521</v>
      </c>
      <c r="AP230">
        <v>9113</v>
      </c>
    </row>
    <row r="231" spans="41:42" x14ac:dyDescent="0.25">
      <c r="AO231" t="s">
        <v>390</v>
      </c>
      <c r="AP231">
        <v>5404</v>
      </c>
    </row>
    <row r="232" spans="41:42" x14ac:dyDescent="0.25">
      <c r="AO232" t="s">
        <v>423</v>
      </c>
      <c r="AP232">
        <v>6112</v>
      </c>
    </row>
    <row r="233" spans="41:42" x14ac:dyDescent="0.25">
      <c r="AO233" t="s">
        <v>337</v>
      </c>
      <c r="AP233">
        <v>1405</v>
      </c>
    </row>
    <row r="234" spans="41:42" x14ac:dyDescent="0.25">
      <c r="AO234" t="s">
        <v>424</v>
      </c>
      <c r="AP234">
        <v>6113</v>
      </c>
    </row>
    <row r="235" spans="41:42" x14ac:dyDescent="0.25">
      <c r="AO235" t="s">
        <v>429</v>
      </c>
      <c r="AP235">
        <v>6201</v>
      </c>
    </row>
    <row r="236" spans="41:42" x14ac:dyDescent="0.25">
      <c r="AO236" t="s">
        <v>668</v>
      </c>
      <c r="AP236">
        <v>16106</v>
      </c>
    </row>
    <row r="237" spans="41:42" x14ac:dyDescent="0.25">
      <c r="AO237" t="s">
        <v>621</v>
      </c>
      <c r="AP237">
        <v>13202</v>
      </c>
    </row>
    <row r="238" spans="41:42" x14ac:dyDescent="0.25">
      <c r="AO238" t="s">
        <v>522</v>
      </c>
      <c r="AP238">
        <v>9114</v>
      </c>
    </row>
    <row r="239" spans="41:42" x14ac:dyDescent="0.25">
      <c r="AO239" t="s">
        <v>441</v>
      </c>
      <c r="AP239">
        <v>6308</v>
      </c>
    </row>
    <row r="240" spans="41:42" x14ac:dyDescent="0.25">
      <c r="AO240" t="s">
        <v>669</v>
      </c>
      <c r="AP240">
        <v>16205</v>
      </c>
    </row>
    <row r="241" spans="41:42" x14ac:dyDescent="0.25">
      <c r="AO241" t="s">
        <v>585</v>
      </c>
      <c r="AP241">
        <v>12301</v>
      </c>
    </row>
    <row r="242" spans="41:42" x14ac:dyDescent="0.25">
      <c r="AO242" t="s">
        <v>339</v>
      </c>
      <c r="AP242">
        <v>1401</v>
      </c>
    </row>
    <row r="243" spans="41:42" x14ac:dyDescent="0.25">
      <c r="AO243" t="s">
        <v>586</v>
      </c>
      <c r="AP243">
        <v>12302</v>
      </c>
    </row>
    <row r="244" spans="41:42" x14ac:dyDescent="0.25">
      <c r="AO244" t="s">
        <v>599</v>
      </c>
      <c r="AP244">
        <v>13123</v>
      </c>
    </row>
    <row r="245" spans="41:42" x14ac:dyDescent="0.25">
      <c r="AO245" t="s">
        <v>379</v>
      </c>
      <c r="AP245">
        <v>5105</v>
      </c>
    </row>
    <row r="246" spans="41:42" x14ac:dyDescent="0.25">
      <c r="AO246" t="s">
        <v>523</v>
      </c>
      <c r="AP246">
        <v>9115</v>
      </c>
    </row>
    <row r="247" spans="41:42" x14ac:dyDescent="0.25">
      <c r="AO247" t="s">
        <v>600</v>
      </c>
      <c r="AP247">
        <v>13124</v>
      </c>
    </row>
    <row r="248" spans="41:42" x14ac:dyDescent="0.25">
      <c r="AO248" t="s">
        <v>590</v>
      </c>
      <c r="AP248">
        <v>13201</v>
      </c>
    </row>
    <row r="249" spans="41:42" x14ac:dyDescent="0.25">
      <c r="AO249" t="s">
        <v>540</v>
      </c>
      <c r="AP249">
        <v>10101</v>
      </c>
    </row>
    <row r="250" spans="41:42" x14ac:dyDescent="0.25">
      <c r="AO250" t="s">
        <v>560</v>
      </c>
      <c r="AP250">
        <v>10302</v>
      </c>
    </row>
    <row r="251" spans="41:42" x14ac:dyDescent="0.25">
      <c r="AO251" t="s">
        <v>548</v>
      </c>
      <c r="AP251">
        <v>10109</v>
      </c>
    </row>
    <row r="252" spans="41:42" x14ac:dyDescent="0.25">
      <c r="AO252" t="s">
        <v>442</v>
      </c>
      <c r="AP252">
        <v>6309</v>
      </c>
    </row>
    <row r="253" spans="41:42" x14ac:dyDescent="0.25">
      <c r="AO253" t="s">
        <v>372</v>
      </c>
      <c r="AP253">
        <v>4304</v>
      </c>
    </row>
    <row r="254" spans="41:42" x14ac:dyDescent="0.25">
      <c r="AO254" t="s">
        <v>580</v>
      </c>
      <c r="AP254">
        <v>12101</v>
      </c>
    </row>
    <row r="255" spans="41:42" x14ac:dyDescent="0.25">
      <c r="AO255" t="s">
        <v>554</v>
      </c>
      <c r="AP255">
        <v>10206</v>
      </c>
    </row>
    <row r="256" spans="41:42" x14ac:dyDescent="0.25">
      <c r="AO256" t="s">
        <v>536</v>
      </c>
      <c r="AP256">
        <v>9208</v>
      </c>
    </row>
    <row r="257" spans="41:42" x14ac:dyDescent="0.25">
      <c r="AO257" t="s">
        <v>561</v>
      </c>
      <c r="AP257">
        <v>10303</v>
      </c>
    </row>
    <row r="258" spans="41:42" x14ac:dyDescent="0.25">
      <c r="AO258" t="s">
        <v>405</v>
      </c>
      <c r="AP258">
        <v>5705</v>
      </c>
    </row>
    <row r="259" spans="41:42" x14ac:dyDescent="0.25">
      <c r="AO259" t="s">
        <v>656</v>
      </c>
      <c r="AP259">
        <v>15201</v>
      </c>
    </row>
    <row r="260" spans="41:42" x14ac:dyDescent="0.25">
      <c r="AO260" t="s">
        <v>562</v>
      </c>
      <c r="AP260">
        <v>10304</v>
      </c>
    </row>
    <row r="261" spans="41:42" x14ac:dyDescent="0.25">
      <c r="AO261" t="s">
        <v>555</v>
      </c>
      <c r="AP261">
        <v>10207</v>
      </c>
    </row>
    <row r="262" spans="41:42" x14ac:dyDescent="0.25">
      <c r="AO262" t="s">
        <v>556</v>
      </c>
      <c r="AP262">
        <v>10208</v>
      </c>
    </row>
    <row r="263" spans="41:42" x14ac:dyDescent="0.25">
      <c r="AO263" t="s">
        <v>557</v>
      </c>
      <c r="AP263">
        <v>10209</v>
      </c>
    </row>
    <row r="264" spans="41:42" x14ac:dyDescent="0.25">
      <c r="AO264" t="s">
        <v>499</v>
      </c>
      <c r="AP264">
        <v>8308</v>
      </c>
    </row>
    <row r="265" spans="41:42" x14ac:dyDescent="0.25">
      <c r="AO265" t="s">
        <v>601</v>
      </c>
      <c r="AP265">
        <v>13125</v>
      </c>
    </row>
    <row r="266" spans="41:42" x14ac:dyDescent="0.25">
      <c r="AO266" t="s">
        <v>500</v>
      </c>
      <c r="AP266">
        <v>8309</v>
      </c>
    </row>
    <row r="267" spans="41:42" x14ac:dyDescent="0.25">
      <c r="AO267" t="s">
        <v>670</v>
      </c>
      <c r="AP267">
        <v>16107</v>
      </c>
    </row>
    <row r="268" spans="41:42" x14ac:dyDescent="0.25">
      <c r="AO268" t="s">
        <v>392</v>
      </c>
      <c r="AP268">
        <v>5501</v>
      </c>
    </row>
    <row r="269" spans="41:42" x14ac:dyDescent="0.25">
      <c r="AO269" t="s">
        <v>407</v>
      </c>
      <c r="AP269">
        <v>5801</v>
      </c>
    </row>
    <row r="270" spans="41:42" x14ac:dyDescent="0.25">
      <c r="AO270" t="s">
        <v>558</v>
      </c>
      <c r="AP270">
        <v>10210</v>
      </c>
    </row>
    <row r="271" spans="41:42" x14ac:dyDescent="0.25">
      <c r="AO271" t="s">
        <v>425</v>
      </c>
      <c r="AP271">
        <v>6114</v>
      </c>
    </row>
    <row r="272" spans="41:42" x14ac:dyDescent="0.25">
      <c r="AO272" t="s">
        <v>602</v>
      </c>
      <c r="AP272">
        <v>13126</v>
      </c>
    </row>
    <row r="273" spans="41:42" x14ac:dyDescent="0.25">
      <c r="AO273" t="s">
        <v>380</v>
      </c>
      <c r="AP273">
        <v>5107</v>
      </c>
    </row>
    <row r="274" spans="41:42" x14ac:dyDescent="0.25">
      <c r="AO274" t="s">
        <v>671</v>
      </c>
      <c r="AP274">
        <v>16201</v>
      </c>
    </row>
    <row r="275" spans="41:42" x14ac:dyDescent="0.25">
      <c r="AO275" t="s">
        <v>412</v>
      </c>
      <c r="AP275">
        <v>6101</v>
      </c>
    </row>
    <row r="276" spans="41:42" x14ac:dyDescent="0.25">
      <c r="AO276" t="s">
        <v>678</v>
      </c>
      <c r="AP276">
        <v>16206</v>
      </c>
    </row>
    <row r="277" spans="41:42" x14ac:dyDescent="0.25">
      <c r="AO277" t="s">
        <v>462</v>
      </c>
      <c r="AP277">
        <v>7305</v>
      </c>
    </row>
    <row r="278" spans="41:42" x14ac:dyDescent="0.25">
      <c r="AO278" t="s">
        <v>603</v>
      </c>
      <c r="AP278">
        <v>13127</v>
      </c>
    </row>
    <row r="279" spans="41:42" x14ac:dyDescent="0.25">
      <c r="AO279" t="s">
        <v>537</v>
      </c>
      <c r="AP279">
        <v>9209</v>
      </c>
    </row>
    <row r="280" spans="41:42" x14ac:dyDescent="0.25">
      <c r="AO280" t="s">
        <v>604</v>
      </c>
      <c r="AP280">
        <v>13128</v>
      </c>
    </row>
    <row r="281" spans="41:42" x14ac:dyDescent="0.25">
      <c r="AO281" t="s">
        <v>426</v>
      </c>
      <c r="AP281">
        <v>6115</v>
      </c>
    </row>
    <row r="282" spans="41:42" x14ac:dyDescent="0.25">
      <c r="AO282" t="s">
        <v>427</v>
      </c>
      <c r="AP282">
        <v>6116</v>
      </c>
    </row>
    <row r="283" spans="41:42" x14ac:dyDescent="0.25">
      <c r="AO283" t="s">
        <v>471</v>
      </c>
      <c r="AP283">
        <v>7405</v>
      </c>
    </row>
    <row r="284" spans="41:42" x14ac:dyDescent="0.25">
      <c r="AO284" t="s">
        <v>385</v>
      </c>
      <c r="AP284">
        <v>5303</v>
      </c>
    </row>
    <row r="285" spans="41:42" x14ac:dyDescent="0.25">
      <c r="AO285" t="s">
        <v>644</v>
      </c>
      <c r="AP285">
        <v>14204</v>
      </c>
    </row>
    <row r="286" spans="41:42" x14ac:dyDescent="0.25">
      <c r="AO286" t="s">
        <v>452</v>
      </c>
      <c r="AP286">
        <v>7108</v>
      </c>
    </row>
    <row r="287" spans="41:42" x14ac:dyDescent="0.25">
      <c r="AO287" t="s">
        <v>373</v>
      </c>
      <c r="AP287">
        <v>4305</v>
      </c>
    </row>
    <row r="288" spans="41:42" x14ac:dyDescent="0.25">
      <c r="AO288" t="s">
        <v>578</v>
      </c>
      <c r="AP288">
        <v>11402</v>
      </c>
    </row>
    <row r="289" spans="41:42" x14ac:dyDescent="0.25">
      <c r="AO289" t="s">
        <v>563</v>
      </c>
      <c r="AP289">
        <v>10305</v>
      </c>
    </row>
    <row r="290" spans="41:42" x14ac:dyDescent="0.25">
      <c r="AO290" t="s">
        <v>582</v>
      </c>
      <c r="AP290">
        <v>12103</v>
      </c>
    </row>
    <row r="291" spans="41:42" x14ac:dyDescent="0.25">
      <c r="AO291" t="s">
        <v>463</v>
      </c>
      <c r="AP291">
        <v>7306</v>
      </c>
    </row>
    <row r="292" spans="41:42" x14ac:dyDescent="0.25">
      <c r="AO292" t="s">
        <v>524</v>
      </c>
      <c r="AP292">
        <v>9116</v>
      </c>
    </row>
    <row r="293" spans="41:42" x14ac:dyDescent="0.25">
      <c r="AO293" t="s">
        <v>464</v>
      </c>
      <c r="AP293">
        <v>7307</v>
      </c>
    </row>
    <row r="294" spans="41:42" x14ac:dyDescent="0.25">
      <c r="AO294" t="s">
        <v>368</v>
      </c>
      <c r="AP294">
        <v>4204</v>
      </c>
    </row>
    <row r="295" spans="41:42" x14ac:dyDescent="0.25">
      <c r="AO295" t="s">
        <v>396</v>
      </c>
      <c r="AP295">
        <v>5601</v>
      </c>
    </row>
    <row r="296" spans="41:42" x14ac:dyDescent="0.25">
      <c r="AO296" t="s">
        <v>626</v>
      </c>
      <c r="AP296">
        <v>13401</v>
      </c>
    </row>
    <row r="297" spans="41:42" x14ac:dyDescent="0.25">
      <c r="AO297" t="s">
        <v>672</v>
      </c>
      <c r="AP297">
        <v>16301</v>
      </c>
    </row>
    <row r="298" spans="41:42" x14ac:dyDescent="0.25">
      <c r="AO298" t="s">
        <v>453</v>
      </c>
      <c r="AP298">
        <v>7109</v>
      </c>
    </row>
    <row r="299" spans="41:42" x14ac:dyDescent="0.25">
      <c r="AO299" t="s">
        <v>386</v>
      </c>
      <c r="AP299">
        <v>5304</v>
      </c>
    </row>
    <row r="300" spans="41:42" x14ac:dyDescent="0.25">
      <c r="AO300" t="s">
        <v>673</v>
      </c>
      <c r="AP300">
        <v>16304</v>
      </c>
    </row>
    <row r="301" spans="41:42" x14ac:dyDescent="0.25">
      <c r="AO301" t="s">
        <v>402</v>
      </c>
      <c r="AP301">
        <v>5701</v>
      </c>
    </row>
    <row r="302" spans="41:42" x14ac:dyDescent="0.25">
      <c r="AO302" t="s">
        <v>434</v>
      </c>
      <c r="AP302">
        <v>6301</v>
      </c>
    </row>
    <row r="303" spans="41:42" x14ac:dyDescent="0.25">
      <c r="AO303" t="s">
        <v>583</v>
      </c>
      <c r="AP303">
        <v>12104</v>
      </c>
    </row>
    <row r="304" spans="41:42" x14ac:dyDescent="0.25">
      <c r="AO304" t="s">
        <v>674</v>
      </c>
      <c r="AP304">
        <v>16108</v>
      </c>
    </row>
    <row r="305" spans="41:42" x14ac:dyDescent="0.25">
      <c r="AO305" t="s">
        <v>472</v>
      </c>
      <c r="AP305">
        <v>7406</v>
      </c>
    </row>
    <row r="306" spans="41:42" x14ac:dyDescent="0.25">
      <c r="AO306" t="s">
        <v>605</v>
      </c>
      <c r="AP306">
        <v>13129</v>
      </c>
    </row>
    <row r="307" spans="41:42" x14ac:dyDescent="0.25">
      <c r="AO307" t="s">
        <v>622</v>
      </c>
      <c r="AP307">
        <v>13203</v>
      </c>
    </row>
    <row r="308" spans="41:42" x14ac:dyDescent="0.25">
      <c r="AO308" t="s">
        <v>564</v>
      </c>
      <c r="AP308">
        <v>10306</v>
      </c>
    </row>
    <row r="309" spans="41:42" x14ac:dyDescent="0.25">
      <c r="AO309" t="s">
        <v>606</v>
      </c>
      <c r="AP309">
        <v>13130</v>
      </c>
    </row>
    <row r="310" spans="41:42" x14ac:dyDescent="0.25">
      <c r="AO310" t="s">
        <v>675</v>
      </c>
      <c r="AP310">
        <v>16305</v>
      </c>
    </row>
    <row r="311" spans="41:42" x14ac:dyDescent="0.25">
      <c r="AO311" t="s">
        <v>565</v>
      </c>
      <c r="AP311">
        <v>10307</v>
      </c>
    </row>
    <row r="312" spans="41:42" x14ac:dyDescent="0.25">
      <c r="AO312" t="s">
        <v>634</v>
      </c>
      <c r="AP312">
        <v>13505</v>
      </c>
    </row>
    <row r="313" spans="41:42" x14ac:dyDescent="0.25">
      <c r="AO313" t="s">
        <v>347</v>
      </c>
      <c r="AP313">
        <v>2203</v>
      </c>
    </row>
    <row r="314" spans="41:42" x14ac:dyDescent="0.25">
      <c r="AO314" t="s">
        <v>482</v>
      </c>
      <c r="AP314">
        <v>8108</v>
      </c>
    </row>
    <row r="315" spans="41:42" x14ac:dyDescent="0.25">
      <c r="AO315" t="s">
        <v>454</v>
      </c>
      <c r="AP315">
        <v>7110</v>
      </c>
    </row>
    <row r="316" spans="41:42" x14ac:dyDescent="0.25">
      <c r="AO316" t="s">
        <v>610</v>
      </c>
      <c r="AP316">
        <v>13131</v>
      </c>
    </row>
    <row r="317" spans="41:42" x14ac:dyDescent="0.25">
      <c r="AO317" t="s">
        <v>501</v>
      </c>
      <c r="AP317">
        <v>8310</v>
      </c>
    </row>
    <row r="318" spans="41:42" x14ac:dyDescent="0.25">
      <c r="AO318" t="s">
        <v>428</v>
      </c>
      <c r="AP318">
        <v>6117</v>
      </c>
    </row>
    <row r="319" spans="41:42" x14ac:dyDescent="0.25">
      <c r="AO319" t="s">
        <v>502</v>
      </c>
      <c r="AP319">
        <v>8311</v>
      </c>
    </row>
    <row r="320" spans="41:42" x14ac:dyDescent="0.25">
      <c r="AO320" t="s">
        <v>443</v>
      </c>
      <c r="AP320">
        <v>6310</v>
      </c>
    </row>
    <row r="321" spans="41:42" x14ac:dyDescent="0.25">
      <c r="AO321" t="s">
        <v>483</v>
      </c>
      <c r="AP321">
        <v>8109</v>
      </c>
    </row>
    <row r="322" spans="41:42" x14ac:dyDescent="0.25">
      <c r="AO322" t="s">
        <v>406</v>
      </c>
      <c r="AP322">
        <v>5706</v>
      </c>
    </row>
    <row r="323" spans="41:42" x14ac:dyDescent="0.25">
      <c r="AO323" t="s">
        <v>611</v>
      </c>
      <c r="AP323">
        <v>13101</v>
      </c>
    </row>
    <row r="324" spans="41:42" x14ac:dyDescent="0.25">
      <c r="AO324" t="s">
        <v>401</v>
      </c>
      <c r="AP324">
        <v>5606</v>
      </c>
    </row>
    <row r="325" spans="41:42" x14ac:dyDescent="0.25">
      <c r="AO325" t="s">
        <v>343</v>
      </c>
      <c r="AP325">
        <v>2103</v>
      </c>
    </row>
    <row r="326" spans="41:42" x14ac:dyDescent="0.25">
      <c r="AO326" t="s">
        <v>635</v>
      </c>
      <c r="AP326">
        <v>13601</v>
      </c>
    </row>
    <row r="327" spans="41:42" x14ac:dyDescent="0.25">
      <c r="AO327" t="s">
        <v>445</v>
      </c>
      <c r="AP327">
        <v>7101</v>
      </c>
    </row>
    <row r="328" spans="41:42" x14ac:dyDescent="0.25">
      <c r="AO328" t="s">
        <v>484</v>
      </c>
      <c r="AP328">
        <v>8110</v>
      </c>
    </row>
    <row r="329" spans="41:42" x14ac:dyDescent="0.25">
      <c r="AO329" t="s">
        <v>344</v>
      </c>
      <c r="AP329">
        <v>2104</v>
      </c>
    </row>
    <row r="330" spans="41:42" x14ac:dyDescent="0.25">
      <c r="AO330" t="s">
        <v>509</v>
      </c>
      <c r="AP330">
        <v>9101</v>
      </c>
    </row>
    <row r="331" spans="41:42" x14ac:dyDescent="0.25">
      <c r="AO331" t="s">
        <v>465</v>
      </c>
      <c r="AP331">
        <v>7308</v>
      </c>
    </row>
    <row r="332" spans="41:42" x14ac:dyDescent="0.25">
      <c r="AO332" t="s">
        <v>525</v>
      </c>
      <c r="AP332">
        <v>9117</v>
      </c>
    </row>
    <row r="333" spans="41:42" x14ac:dyDescent="0.25">
      <c r="AO333" t="s">
        <v>353</v>
      </c>
      <c r="AP333">
        <v>3103</v>
      </c>
    </row>
    <row r="334" spans="41:42" x14ac:dyDescent="0.25">
      <c r="AO334" t="s">
        <v>625</v>
      </c>
      <c r="AP334">
        <v>13303</v>
      </c>
    </row>
    <row r="335" spans="41:42" x14ac:dyDescent="0.25">
      <c r="AO335" t="s">
        <v>587</v>
      </c>
      <c r="AP335">
        <v>12303</v>
      </c>
    </row>
    <row r="336" spans="41:42" x14ac:dyDescent="0.25">
      <c r="AO336" t="s">
        <v>507</v>
      </c>
      <c r="AP336">
        <v>8207</v>
      </c>
    </row>
    <row r="337" spans="41:42" x14ac:dyDescent="0.25">
      <c r="AO337" t="s">
        <v>348</v>
      </c>
      <c r="AP337">
        <v>2301</v>
      </c>
    </row>
    <row r="338" spans="41:42" x14ac:dyDescent="0.25">
      <c r="AO338" t="s">
        <v>526</v>
      </c>
      <c r="AP338">
        <v>9118</v>
      </c>
    </row>
    <row r="339" spans="41:42" x14ac:dyDescent="0.25">
      <c r="AO339" t="s">
        <v>485</v>
      </c>
      <c r="AP339">
        <v>8111</v>
      </c>
    </row>
    <row r="340" spans="41:42" x14ac:dyDescent="0.25">
      <c r="AO340" t="s">
        <v>589</v>
      </c>
      <c r="AP340">
        <v>12402</v>
      </c>
    </row>
    <row r="341" spans="41:42" x14ac:dyDescent="0.25">
      <c r="AO341" t="s">
        <v>576</v>
      </c>
      <c r="AP341">
        <v>11303</v>
      </c>
    </row>
    <row r="342" spans="41:42" x14ac:dyDescent="0.25">
      <c r="AO342" t="s">
        <v>538</v>
      </c>
      <c r="AP342">
        <v>9210</v>
      </c>
    </row>
    <row r="343" spans="41:42" x14ac:dyDescent="0.25">
      <c r="AO343" t="s">
        <v>981</v>
      </c>
      <c r="AP343">
        <v>16207</v>
      </c>
    </row>
    <row r="344" spans="41:42" x14ac:dyDescent="0.25">
      <c r="AO344" t="s">
        <v>503</v>
      </c>
      <c r="AP344">
        <v>8312</v>
      </c>
    </row>
    <row r="345" spans="41:42" x14ac:dyDescent="0.25">
      <c r="AO345" t="s">
        <v>645</v>
      </c>
      <c r="AP345">
        <v>14101</v>
      </c>
    </row>
    <row r="346" spans="41:42" x14ac:dyDescent="0.25">
      <c r="AO346" t="s">
        <v>355</v>
      </c>
      <c r="AP346">
        <v>3301</v>
      </c>
    </row>
    <row r="347" spans="41:42" x14ac:dyDescent="0.25">
      <c r="AO347" t="s">
        <v>375</v>
      </c>
      <c r="AP347">
        <v>5101</v>
      </c>
    </row>
    <row r="348" spans="41:42" x14ac:dyDescent="0.25">
      <c r="AO348" t="s">
        <v>466</v>
      </c>
      <c r="AP348">
        <v>7309</v>
      </c>
    </row>
    <row r="349" spans="41:42" x14ac:dyDescent="0.25">
      <c r="AO349" t="s">
        <v>539</v>
      </c>
      <c r="AP349">
        <v>9211</v>
      </c>
    </row>
    <row r="350" spans="41:42" x14ac:dyDescent="0.25">
      <c r="AO350" t="s">
        <v>364</v>
      </c>
      <c r="AP350">
        <v>4106</v>
      </c>
    </row>
    <row r="351" spans="41:42" x14ac:dyDescent="0.25">
      <c r="AO351" t="s">
        <v>527</v>
      </c>
      <c r="AP351">
        <v>9119</v>
      </c>
    </row>
    <row r="352" spans="41:42" x14ac:dyDescent="0.25">
      <c r="AO352" t="s">
        <v>473</v>
      </c>
      <c r="AP352">
        <v>7407</v>
      </c>
    </row>
    <row r="353" spans="41:42" x14ac:dyDescent="0.25">
      <c r="AO353" t="s">
        <v>410</v>
      </c>
      <c r="AP353">
        <v>5804</v>
      </c>
    </row>
    <row r="354" spans="41:42" x14ac:dyDescent="0.25">
      <c r="AO354" t="s">
        <v>528</v>
      </c>
      <c r="AP354">
        <v>9120</v>
      </c>
    </row>
    <row r="355" spans="41:42" x14ac:dyDescent="0.25">
      <c r="AO355" t="s">
        <v>381</v>
      </c>
      <c r="AP355">
        <v>5109</v>
      </c>
    </row>
    <row r="356" spans="41:42" x14ac:dyDescent="0.25">
      <c r="AO356" t="s">
        <v>620</v>
      </c>
      <c r="AP356">
        <v>13132</v>
      </c>
    </row>
    <row r="357" spans="41:42" x14ac:dyDescent="0.25">
      <c r="AO357" t="s">
        <v>474</v>
      </c>
      <c r="AP357">
        <v>7408</v>
      </c>
    </row>
    <row r="358" spans="41:42" x14ac:dyDescent="0.25">
      <c r="AO358" t="s">
        <v>504</v>
      </c>
      <c r="AP358">
        <v>8313</v>
      </c>
    </row>
    <row r="359" spans="41:42" x14ac:dyDescent="0.25">
      <c r="AO359" t="s">
        <v>677</v>
      </c>
      <c r="AP359">
        <v>16109</v>
      </c>
    </row>
    <row r="360" spans="41:42" x14ac:dyDescent="0.25">
      <c r="AO360" t="s">
        <v>391</v>
      </c>
      <c r="AP360">
        <v>5405</v>
      </c>
    </row>
  </sheetData>
  <sortState xmlns:xlrd2="http://schemas.microsoft.com/office/spreadsheetml/2017/richdata2" ref="L16:T64">
    <sortCondition ref="O16:O64"/>
  </sortState>
  <hyperlinks>
    <hyperlink ref="AD13" r:id="rId1" xr:uid="{00000000-0004-0000-0300-000000000000}"/>
    <hyperlink ref="AA13" r:id="rId2" xr:uid="{00000000-0004-0000-0300-000001000000}"/>
    <hyperlink ref="X13" r:id="rId3" xr:uid="{00000000-0004-0000-0300-000002000000}"/>
  </hyperlinks>
  <pageMargins left="0.7" right="0.7" top="0.75" bottom="0.75" header="0.3" footer="0.3"/>
  <drawing r:id="rId4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4"/>
  <dimension ref="A1:AH348"/>
  <sheetViews>
    <sheetView showGridLines="0" workbookViewId="0"/>
  </sheetViews>
  <sheetFormatPr baseColWidth="10" defaultColWidth="0" defaultRowHeight="15" zeroHeight="1" x14ac:dyDescent="0.25"/>
  <cols>
    <col min="1" max="1" width="11.42578125" style="36" customWidth="1"/>
    <col min="2" max="2" width="33.42578125" style="36" customWidth="1"/>
    <col min="3" max="14" width="0" style="39" hidden="1" customWidth="1"/>
    <col min="15" max="16" width="11.42578125" style="39" customWidth="1"/>
    <col min="17" max="17" width="13.42578125" style="39" customWidth="1"/>
    <col min="18" max="20" width="11.42578125" style="36" hidden="1"/>
    <col min="21" max="21" width="7.85546875" style="36" hidden="1"/>
    <col min="22" max="22" width="24.140625" style="36" hidden="1"/>
    <col min="23" max="34" width="0" style="36" hidden="1"/>
    <col min="35" max="16384" width="11.42578125" style="36" hidden="1"/>
  </cols>
  <sheetData>
    <row r="1" spans="1:34" x14ac:dyDescent="0.25">
      <c r="B1" s="103" t="str">
        <f>"Patentes comerciales "&amp;RIGHT('FIGEM 2025'!B2,4)-1</f>
        <v>Patentes comerciales 2024</v>
      </c>
      <c r="C1" s="39" t="s">
        <v>839</v>
      </c>
    </row>
    <row r="2" spans="1:34" x14ac:dyDescent="0.25">
      <c r="A2" s="105"/>
      <c r="B2" s="103" t="s">
        <v>990</v>
      </c>
      <c r="C2" s="106">
        <v>1</v>
      </c>
      <c r="D2" s="106">
        <v>2</v>
      </c>
      <c r="E2" s="106">
        <v>3</v>
      </c>
      <c r="F2" s="106">
        <v>4</v>
      </c>
      <c r="G2" s="106">
        <v>5</v>
      </c>
      <c r="H2" s="106">
        <v>6</v>
      </c>
      <c r="I2" s="106">
        <v>7</v>
      </c>
      <c r="J2" s="106">
        <v>8</v>
      </c>
      <c r="K2" s="106">
        <v>9</v>
      </c>
      <c r="L2" s="106">
        <v>10</v>
      </c>
      <c r="M2" s="106">
        <v>11</v>
      </c>
      <c r="N2" s="106">
        <v>12</v>
      </c>
      <c r="O2" s="107"/>
      <c r="P2" s="107"/>
      <c r="Q2" s="107"/>
      <c r="W2" s="37"/>
      <c r="X2" s="37"/>
      <c r="Y2" s="37"/>
      <c r="Z2" s="37"/>
      <c r="AA2" s="37"/>
      <c r="AB2" s="37"/>
      <c r="AC2" s="37"/>
      <c r="AD2" s="37"/>
      <c r="AE2" s="37"/>
      <c r="AF2" s="37"/>
      <c r="AG2" s="37"/>
      <c r="AH2" s="37"/>
    </row>
    <row r="3" spans="1:34" ht="49.5" customHeight="1" x14ac:dyDescent="0.25">
      <c r="A3" s="108" t="s">
        <v>840</v>
      </c>
      <c r="B3" s="108" t="s">
        <v>841</v>
      </c>
      <c r="C3" s="109" t="s">
        <v>842</v>
      </c>
      <c r="D3" s="109" t="s">
        <v>843</v>
      </c>
      <c r="E3" s="109" t="s">
        <v>844</v>
      </c>
      <c r="F3" s="109" t="s">
        <v>845</v>
      </c>
      <c r="G3" s="109" t="s">
        <v>846</v>
      </c>
      <c r="H3" s="109" t="s">
        <v>847</v>
      </c>
      <c r="I3" s="110" t="s">
        <v>848</v>
      </c>
      <c r="J3" s="110" t="s">
        <v>849</v>
      </c>
      <c r="K3" s="110" t="s">
        <v>850</v>
      </c>
      <c r="L3" s="110" t="s">
        <v>851</v>
      </c>
      <c r="M3" s="110" t="s">
        <v>852</v>
      </c>
      <c r="N3" s="110" t="s">
        <v>853</v>
      </c>
      <c r="O3" s="108" t="s">
        <v>854</v>
      </c>
      <c r="P3" s="108" t="s">
        <v>855</v>
      </c>
      <c r="Q3" s="108" t="s">
        <v>856</v>
      </c>
      <c r="U3" s="51"/>
      <c r="V3" s="51"/>
      <c r="W3" s="51"/>
      <c r="X3" s="51"/>
      <c r="Y3" s="51"/>
      <c r="Z3" s="51"/>
      <c r="AA3" s="51"/>
      <c r="AB3" s="51"/>
      <c r="AC3" s="51"/>
      <c r="AD3" s="51"/>
      <c r="AE3" s="51"/>
      <c r="AF3" s="51"/>
      <c r="AG3" s="51"/>
      <c r="AH3" s="51"/>
    </row>
    <row r="4" spans="1:34" x14ac:dyDescent="0.25">
      <c r="A4" s="51">
        <v>1101</v>
      </c>
      <c r="B4" s="51" t="s">
        <v>338</v>
      </c>
      <c r="C4" s="58">
        <v>13002</v>
      </c>
      <c r="D4" s="58">
        <v>1139</v>
      </c>
      <c r="E4" s="58">
        <v>64</v>
      </c>
      <c r="F4" s="58">
        <v>1194</v>
      </c>
      <c r="G4" s="58">
        <v>748</v>
      </c>
      <c r="H4" s="58">
        <v>2004</v>
      </c>
      <c r="I4" s="58">
        <v>5034</v>
      </c>
      <c r="J4" s="58">
        <v>1640</v>
      </c>
      <c r="K4" s="58">
        <v>9</v>
      </c>
      <c r="L4" s="58">
        <v>1</v>
      </c>
      <c r="M4" s="58">
        <v>373</v>
      </c>
      <c r="N4" s="58">
        <v>11</v>
      </c>
      <c r="O4" s="58">
        <f>SUM(C4:H4)</f>
        <v>18151</v>
      </c>
      <c r="P4" s="58">
        <f>SUM(I4:N4)</f>
        <v>7068</v>
      </c>
      <c r="Q4" s="39">
        <f>+O4+P4</f>
        <v>25219</v>
      </c>
    </row>
    <row r="5" spans="1:34" x14ac:dyDescent="0.25">
      <c r="A5" s="51">
        <v>1107</v>
      </c>
      <c r="B5" s="51" t="s">
        <v>335</v>
      </c>
      <c r="C5" s="58">
        <v>1473</v>
      </c>
      <c r="D5" s="58">
        <v>44</v>
      </c>
      <c r="E5" s="58">
        <v>132</v>
      </c>
      <c r="F5" s="58">
        <v>306</v>
      </c>
      <c r="G5" s="58">
        <v>460</v>
      </c>
      <c r="H5" s="58">
        <v>445</v>
      </c>
      <c r="I5" s="58">
        <v>1060</v>
      </c>
      <c r="J5" s="58">
        <v>88</v>
      </c>
      <c r="K5" s="58">
        <v>48</v>
      </c>
      <c r="L5" s="58">
        <v>16</v>
      </c>
      <c r="M5" s="58">
        <v>876</v>
      </c>
      <c r="N5" s="58">
        <v>13</v>
      </c>
      <c r="O5" s="58">
        <f t="shared" ref="O5:O68" si="0">SUM(C5:H5)</f>
        <v>2860</v>
      </c>
      <c r="P5" s="58">
        <f t="shared" ref="P5:P68" si="1">SUM(I5:N5)</f>
        <v>2101</v>
      </c>
      <c r="Q5" s="39">
        <f t="shared" ref="Q5:Q68" si="2">+O5+P5</f>
        <v>4961</v>
      </c>
    </row>
    <row r="6" spans="1:34" x14ac:dyDescent="0.25">
      <c r="A6" s="51">
        <v>1401</v>
      </c>
      <c r="B6" s="51" t="s">
        <v>339</v>
      </c>
      <c r="C6" s="58">
        <v>278</v>
      </c>
      <c r="D6" s="58">
        <v>6</v>
      </c>
      <c r="E6" s="58">
        <v>62</v>
      </c>
      <c r="F6" s="58">
        <v>115</v>
      </c>
      <c r="G6" s="58">
        <v>154</v>
      </c>
      <c r="H6" s="58">
        <v>13</v>
      </c>
      <c r="I6" s="58">
        <v>76</v>
      </c>
      <c r="J6" s="58">
        <v>5</v>
      </c>
      <c r="K6" s="58">
        <v>32</v>
      </c>
      <c r="L6" s="58">
        <v>8</v>
      </c>
      <c r="M6" s="58">
        <v>66</v>
      </c>
      <c r="N6" s="58">
        <v>0</v>
      </c>
      <c r="O6" s="58">
        <f t="shared" si="0"/>
        <v>628</v>
      </c>
      <c r="P6" s="58">
        <f t="shared" si="1"/>
        <v>187</v>
      </c>
      <c r="Q6" s="39">
        <f t="shared" si="2"/>
        <v>815</v>
      </c>
    </row>
    <row r="7" spans="1:34" x14ac:dyDescent="0.25">
      <c r="A7" s="51">
        <v>1402</v>
      </c>
      <c r="B7" s="51" t="s">
        <v>340</v>
      </c>
      <c r="C7" s="58">
        <v>23</v>
      </c>
      <c r="D7" s="58">
        <v>0</v>
      </c>
      <c r="E7" s="58">
        <v>0</v>
      </c>
      <c r="F7" s="58">
        <v>15</v>
      </c>
      <c r="G7" s="58">
        <v>0</v>
      </c>
      <c r="H7" s="58">
        <v>0</v>
      </c>
      <c r="I7" s="58">
        <v>1</v>
      </c>
      <c r="J7" s="58">
        <v>0</v>
      </c>
      <c r="K7" s="58">
        <v>0</v>
      </c>
      <c r="L7" s="58">
        <v>1</v>
      </c>
      <c r="M7" s="58">
        <v>0</v>
      </c>
      <c r="N7" s="58">
        <v>0</v>
      </c>
      <c r="O7" s="58">
        <f t="shared" si="0"/>
        <v>38</v>
      </c>
      <c r="P7" s="58">
        <f t="shared" si="1"/>
        <v>2</v>
      </c>
      <c r="Q7" s="39">
        <f t="shared" si="2"/>
        <v>40</v>
      </c>
    </row>
    <row r="8" spans="1:34" x14ac:dyDescent="0.25">
      <c r="A8" s="51">
        <v>1403</v>
      </c>
      <c r="B8" s="51" t="s">
        <v>334</v>
      </c>
      <c r="C8" s="58">
        <v>0</v>
      </c>
      <c r="D8" s="58">
        <v>0</v>
      </c>
      <c r="E8" s="58">
        <v>0</v>
      </c>
      <c r="F8" s="58">
        <v>0</v>
      </c>
      <c r="G8" s="58">
        <v>0</v>
      </c>
      <c r="H8" s="58">
        <v>0</v>
      </c>
      <c r="I8" s="58">
        <v>0</v>
      </c>
      <c r="J8" s="58">
        <v>0</v>
      </c>
      <c r="K8" s="58">
        <v>0</v>
      </c>
      <c r="L8" s="58">
        <v>0</v>
      </c>
      <c r="M8" s="58">
        <v>0</v>
      </c>
      <c r="N8" s="58">
        <v>0</v>
      </c>
      <c r="O8" s="58">
        <f t="shared" si="0"/>
        <v>0</v>
      </c>
      <c r="P8" s="58">
        <f t="shared" si="1"/>
        <v>0</v>
      </c>
      <c r="Q8" s="39">
        <f t="shared" si="2"/>
        <v>0</v>
      </c>
    </row>
    <row r="9" spans="1:34" x14ac:dyDescent="0.25">
      <c r="A9" s="51">
        <v>1404</v>
      </c>
      <c r="B9" s="51" t="s">
        <v>336</v>
      </c>
      <c r="C9" s="58">
        <v>111</v>
      </c>
      <c r="D9" s="58">
        <v>5</v>
      </c>
      <c r="E9" s="58">
        <v>5</v>
      </c>
      <c r="F9" s="58">
        <v>35</v>
      </c>
      <c r="G9" s="58">
        <v>0</v>
      </c>
      <c r="H9" s="58">
        <v>0</v>
      </c>
      <c r="I9" s="58">
        <v>16</v>
      </c>
      <c r="J9" s="58">
        <v>0</v>
      </c>
      <c r="K9" s="58">
        <v>0</v>
      </c>
      <c r="L9" s="58">
        <v>0</v>
      </c>
      <c r="M9" s="58">
        <v>0</v>
      </c>
      <c r="N9" s="58">
        <v>0</v>
      </c>
      <c r="O9" s="58">
        <f t="shared" si="0"/>
        <v>156</v>
      </c>
      <c r="P9" s="58">
        <f t="shared" si="1"/>
        <v>16</v>
      </c>
      <c r="Q9" s="39">
        <f t="shared" si="2"/>
        <v>172</v>
      </c>
    </row>
    <row r="10" spans="1:34" x14ac:dyDescent="0.25">
      <c r="A10" s="51">
        <v>1405</v>
      </c>
      <c r="B10" s="51" t="s">
        <v>337</v>
      </c>
      <c r="C10" s="58">
        <v>144</v>
      </c>
      <c r="D10" s="58">
        <v>5</v>
      </c>
      <c r="E10" s="58">
        <v>11</v>
      </c>
      <c r="F10" s="58">
        <v>45</v>
      </c>
      <c r="G10" s="58">
        <v>7</v>
      </c>
      <c r="H10" s="58">
        <v>84</v>
      </c>
      <c r="I10" s="58">
        <v>30</v>
      </c>
      <c r="J10" s="58">
        <v>6</v>
      </c>
      <c r="K10" s="58">
        <v>1</v>
      </c>
      <c r="L10" s="58">
        <v>0</v>
      </c>
      <c r="M10" s="58">
        <v>3</v>
      </c>
      <c r="N10" s="58">
        <v>19</v>
      </c>
      <c r="O10" s="58">
        <f t="shared" si="0"/>
        <v>296</v>
      </c>
      <c r="P10" s="58">
        <f t="shared" si="1"/>
        <v>59</v>
      </c>
      <c r="Q10" s="39">
        <f t="shared" si="2"/>
        <v>355</v>
      </c>
    </row>
    <row r="11" spans="1:34" x14ac:dyDescent="0.25">
      <c r="A11" s="51">
        <v>2101</v>
      </c>
      <c r="B11" s="51" t="s">
        <v>341</v>
      </c>
      <c r="C11" s="58">
        <v>13287</v>
      </c>
      <c r="D11" s="58">
        <v>1293</v>
      </c>
      <c r="E11" s="58">
        <v>462</v>
      </c>
      <c r="F11" s="58">
        <v>1606</v>
      </c>
      <c r="G11" s="58">
        <v>3909</v>
      </c>
      <c r="H11" s="58">
        <v>1095</v>
      </c>
      <c r="I11" s="58">
        <v>7886</v>
      </c>
      <c r="J11" s="58">
        <v>1942</v>
      </c>
      <c r="K11" s="58">
        <v>308</v>
      </c>
      <c r="L11" s="58">
        <v>1</v>
      </c>
      <c r="M11" s="58">
        <v>2508</v>
      </c>
      <c r="N11" s="58">
        <v>63</v>
      </c>
      <c r="O11" s="58">
        <f t="shared" si="0"/>
        <v>21652</v>
      </c>
      <c r="P11" s="58">
        <f t="shared" si="1"/>
        <v>12708</v>
      </c>
      <c r="Q11" s="39">
        <f t="shared" si="2"/>
        <v>34360</v>
      </c>
    </row>
    <row r="12" spans="1:34" x14ac:dyDescent="0.25">
      <c r="A12" s="51">
        <v>2102</v>
      </c>
      <c r="B12" s="51" t="s">
        <v>342</v>
      </c>
      <c r="C12" s="58">
        <v>467</v>
      </c>
      <c r="D12" s="58">
        <v>12</v>
      </c>
      <c r="E12" s="58">
        <v>83</v>
      </c>
      <c r="F12" s="58">
        <v>115</v>
      </c>
      <c r="G12" s="58">
        <v>357</v>
      </c>
      <c r="H12" s="58">
        <v>41</v>
      </c>
      <c r="I12" s="58">
        <v>57</v>
      </c>
      <c r="J12" s="58">
        <v>2</v>
      </c>
      <c r="K12" s="58">
        <v>0</v>
      </c>
      <c r="L12" s="58">
        <v>1</v>
      </c>
      <c r="M12" s="58">
        <v>104</v>
      </c>
      <c r="N12" s="58">
        <v>4</v>
      </c>
      <c r="O12" s="58">
        <f t="shared" si="0"/>
        <v>1075</v>
      </c>
      <c r="P12" s="58">
        <f t="shared" si="1"/>
        <v>168</v>
      </c>
      <c r="Q12" s="39">
        <f t="shared" si="2"/>
        <v>1243</v>
      </c>
    </row>
    <row r="13" spans="1:34" x14ac:dyDescent="0.25">
      <c r="A13" s="51">
        <v>2103</v>
      </c>
      <c r="B13" s="51" t="s">
        <v>343</v>
      </c>
      <c r="C13" s="58">
        <v>87</v>
      </c>
      <c r="D13" s="58">
        <v>0</v>
      </c>
      <c r="E13" s="58">
        <v>28</v>
      </c>
      <c r="F13" s="58">
        <v>14</v>
      </c>
      <c r="G13" s="58">
        <v>24</v>
      </c>
      <c r="H13" s="58">
        <v>5</v>
      </c>
      <c r="I13" s="58">
        <v>14</v>
      </c>
      <c r="J13" s="58">
        <v>0</v>
      </c>
      <c r="K13" s="58">
        <v>0</v>
      </c>
      <c r="L13" s="58">
        <v>1</v>
      </c>
      <c r="M13" s="58">
        <v>5</v>
      </c>
      <c r="N13" s="58">
        <v>2</v>
      </c>
      <c r="O13" s="58">
        <f t="shared" si="0"/>
        <v>158</v>
      </c>
      <c r="P13" s="58">
        <f t="shared" si="1"/>
        <v>22</v>
      </c>
      <c r="Q13" s="39">
        <f t="shared" si="2"/>
        <v>180</v>
      </c>
    </row>
    <row r="14" spans="1:34" x14ac:dyDescent="0.25">
      <c r="A14" s="51">
        <v>2104</v>
      </c>
      <c r="B14" s="51" t="s">
        <v>344</v>
      </c>
      <c r="C14" s="58">
        <v>0</v>
      </c>
      <c r="D14" s="58">
        <v>0</v>
      </c>
      <c r="E14" s="58">
        <v>0</v>
      </c>
      <c r="F14" s="58">
        <v>0</v>
      </c>
      <c r="G14" s="58">
        <v>0</v>
      </c>
      <c r="H14" s="58">
        <v>0</v>
      </c>
      <c r="I14" s="58">
        <v>0</v>
      </c>
      <c r="J14" s="58">
        <v>0</v>
      </c>
      <c r="K14" s="58">
        <v>0</v>
      </c>
      <c r="L14" s="58">
        <v>0</v>
      </c>
      <c r="M14" s="58">
        <v>0</v>
      </c>
      <c r="N14" s="58">
        <v>0</v>
      </c>
      <c r="O14" s="58">
        <f t="shared" si="0"/>
        <v>0</v>
      </c>
      <c r="P14" s="58">
        <f t="shared" si="1"/>
        <v>0</v>
      </c>
      <c r="Q14" s="39">
        <f t="shared" si="2"/>
        <v>0</v>
      </c>
    </row>
    <row r="15" spans="1:34" x14ac:dyDescent="0.25">
      <c r="A15" s="51">
        <v>2201</v>
      </c>
      <c r="B15" s="51" t="s">
        <v>345</v>
      </c>
      <c r="C15" s="58">
        <v>0</v>
      </c>
      <c r="D15" s="58">
        <v>0</v>
      </c>
      <c r="E15" s="58">
        <v>0</v>
      </c>
      <c r="F15" s="58">
        <v>0</v>
      </c>
      <c r="G15" s="58">
        <v>0</v>
      </c>
      <c r="H15" s="58">
        <v>0</v>
      </c>
      <c r="I15" s="58">
        <v>0</v>
      </c>
      <c r="J15" s="58">
        <v>0</v>
      </c>
      <c r="K15" s="58">
        <v>0</v>
      </c>
      <c r="L15" s="58">
        <v>0</v>
      </c>
      <c r="M15" s="58">
        <v>0</v>
      </c>
      <c r="N15" s="58">
        <v>0</v>
      </c>
      <c r="O15" s="58">
        <f t="shared" si="0"/>
        <v>0</v>
      </c>
      <c r="P15" s="58">
        <f t="shared" si="1"/>
        <v>0</v>
      </c>
      <c r="Q15" s="39">
        <f t="shared" si="2"/>
        <v>0</v>
      </c>
    </row>
    <row r="16" spans="1:34" x14ac:dyDescent="0.25">
      <c r="A16" s="51">
        <v>2202</v>
      </c>
      <c r="B16" s="51" t="s">
        <v>346</v>
      </c>
      <c r="C16" s="58">
        <v>9</v>
      </c>
      <c r="D16" s="58">
        <v>1</v>
      </c>
      <c r="E16" s="58">
        <v>2</v>
      </c>
      <c r="F16" s="58">
        <v>3</v>
      </c>
      <c r="G16" s="58">
        <v>0</v>
      </c>
      <c r="H16" s="58">
        <v>0</v>
      </c>
      <c r="I16" s="58">
        <v>3</v>
      </c>
      <c r="J16" s="58">
        <v>0</v>
      </c>
      <c r="K16" s="58">
        <v>0</v>
      </c>
      <c r="L16" s="58">
        <v>0</v>
      </c>
      <c r="M16" s="58">
        <v>0</v>
      </c>
      <c r="N16" s="58">
        <v>0</v>
      </c>
      <c r="O16" s="58">
        <f t="shared" si="0"/>
        <v>15</v>
      </c>
      <c r="P16" s="58">
        <f t="shared" si="1"/>
        <v>3</v>
      </c>
      <c r="Q16" s="39">
        <f t="shared" si="2"/>
        <v>18</v>
      </c>
    </row>
    <row r="17" spans="1:17" x14ac:dyDescent="0.25">
      <c r="A17" s="51">
        <v>2203</v>
      </c>
      <c r="B17" s="51" t="s">
        <v>347</v>
      </c>
      <c r="C17" s="58">
        <v>519</v>
      </c>
      <c r="D17" s="58">
        <v>40</v>
      </c>
      <c r="E17" s="58">
        <v>5</v>
      </c>
      <c r="F17" s="58">
        <v>122</v>
      </c>
      <c r="G17" s="58">
        <v>260</v>
      </c>
      <c r="H17" s="58">
        <v>65</v>
      </c>
      <c r="I17" s="58">
        <v>120</v>
      </c>
      <c r="J17" s="58">
        <v>94</v>
      </c>
      <c r="K17" s="58">
        <v>0</v>
      </c>
      <c r="L17" s="58">
        <v>0</v>
      </c>
      <c r="M17" s="58">
        <v>41</v>
      </c>
      <c r="N17" s="58">
        <v>0</v>
      </c>
      <c r="O17" s="58">
        <f t="shared" si="0"/>
        <v>1011</v>
      </c>
      <c r="P17" s="58">
        <f t="shared" si="1"/>
        <v>255</v>
      </c>
      <c r="Q17" s="39">
        <f t="shared" si="2"/>
        <v>1266</v>
      </c>
    </row>
    <row r="18" spans="1:17" x14ac:dyDescent="0.25">
      <c r="A18" s="51">
        <v>2301</v>
      </c>
      <c r="B18" s="51" t="s">
        <v>348</v>
      </c>
      <c r="C18" s="58">
        <v>1151</v>
      </c>
      <c r="D18" s="58">
        <v>49</v>
      </c>
      <c r="E18" s="58">
        <v>49</v>
      </c>
      <c r="F18" s="58">
        <v>300</v>
      </c>
      <c r="G18" s="58">
        <v>163</v>
      </c>
      <c r="H18" s="58">
        <v>55</v>
      </c>
      <c r="I18" s="58">
        <v>240</v>
      </c>
      <c r="J18" s="58">
        <v>31</v>
      </c>
      <c r="K18" s="58">
        <v>2</v>
      </c>
      <c r="L18" s="58">
        <v>5</v>
      </c>
      <c r="M18" s="58">
        <v>52</v>
      </c>
      <c r="N18" s="58">
        <v>8</v>
      </c>
      <c r="O18" s="58">
        <f t="shared" si="0"/>
        <v>1767</v>
      </c>
      <c r="P18" s="58">
        <f t="shared" si="1"/>
        <v>338</v>
      </c>
      <c r="Q18" s="39">
        <f t="shared" si="2"/>
        <v>2105</v>
      </c>
    </row>
    <row r="19" spans="1:17" x14ac:dyDescent="0.25">
      <c r="A19" s="51">
        <v>2302</v>
      </c>
      <c r="B19" s="51" t="s">
        <v>349</v>
      </c>
      <c r="C19" s="58">
        <v>192</v>
      </c>
      <c r="D19" s="58">
        <v>1</v>
      </c>
      <c r="E19" s="58">
        <v>5</v>
      </c>
      <c r="F19" s="58">
        <v>54</v>
      </c>
      <c r="G19" s="58">
        <v>0</v>
      </c>
      <c r="H19" s="58">
        <v>1</v>
      </c>
      <c r="I19" s="58">
        <v>2</v>
      </c>
      <c r="J19" s="58">
        <v>0</v>
      </c>
      <c r="K19" s="58">
        <v>0</v>
      </c>
      <c r="L19" s="58">
        <v>0</v>
      </c>
      <c r="M19" s="58">
        <v>0</v>
      </c>
      <c r="N19" s="58">
        <v>0</v>
      </c>
      <c r="O19" s="58">
        <f t="shared" si="0"/>
        <v>253</v>
      </c>
      <c r="P19" s="58">
        <f t="shared" si="1"/>
        <v>2</v>
      </c>
      <c r="Q19" s="39">
        <f t="shared" si="2"/>
        <v>255</v>
      </c>
    </row>
    <row r="20" spans="1:17" x14ac:dyDescent="0.25">
      <c r="A20" s="51">
        <v>3101</v>
      </c>
      <c r="B20" s="51" t="s">
        <v>351</v>
      </c>
      <c r="C20" s="58">
        <v>4436</v>
      </c>
      <c r="D20" s="58">
        <v>429</v>
      </c>
      <c r="E20" s="58">
        <v>199</v>
      </c>
      <c r="F20" s="58">
        <v>947</v>
      </c>
      <c r="G20" s="58">
        <v>1454</v>
      </c>
      <c r="H20" s="58">
        <v>333</v>
      </c>
      <c r="I20" s="58">
        <v>404</v>
      </c>
      <c r="J20" s="58">
        <v>90</v>
      </c>
      <c r="K20" s="58">
        <v>18</v>
      </c>
      <c r="L20" s="58">
        <v>3</v>
      </c>
      <c r="M20" s="58">
        <v>477</v>
      </c>
      <c r="N20" s="58">
        <v>38</v>
      </c>
      <c r="O20" s="58">
        <f t="shared" si="0"/>
        <v>7798</v>
      </c>
      <c r="P20" s="58">
        <f t="shared" si="1"/>
        <v>1030</v>
      </c>
      <c r="Q20" s="39">
        <f t="shared" si="2"/>
        <v>8828</v>
      </c>
    </row>
    <row r="21" spans="1:17" x14ac:dyDescent="0.25">
      <c r="A21" s="51">
        <v>3102</v>
      </c>
      <c r="B21" s="51" t="s">
        <v>352</v>
      </c>
      <c r="C21" s="58">
        <v>826</v>
      </c>
      <c r="D21" s="58">
        <v>76</v>
      </c>
      <c r="E21" s="58">
        <v>42</v>
      </c>
      <c r="F21" s="58">
        <v>296</v>
      </c>
      <c r="G21" s="58">
        <v>460</v>
      </c>
      <c r="H21" s="58">
        <v>81</v>
      </c>
      <c r="I21" s="58">
        <v>476</v>
      </c>
      <c r="J21" s="58">
        <v>49</v>
      </c>
      <c r="K21" s="58">
        <v>26</v>
      </c>
      <c r="L21" s="58">
        <v>157</v>
      </c>
      <c r="M21" s="58">
        <v>400</v>
      </c>
      <c r="N21" s="58">
        <v>0</v>
      </c>
      <c r="O21" s="58">
        <f t="shared" si="0"/>
        <v>1781</v>
      </c>
      <c r="P21" s="58">
        <f t="shared" si="1"/>
        <v>1108</v>
      </c>
      <c r="Q21" s="39">
        <f t="shared" si="2"/>
        <v>2889</v>
      </c>
    </row>
    <row r="22" spans="1:17" x14ac:dyDescent="0.25">
      <c r="A22" s="51">
        <v>3103</v>
      </c>
      <c r="B22" s="51" t="s">
        <v>353</v>
      </c>
      <c r="C22" s="58">
        <v>0</v>
      </c>
      <c r="D22" s="58">
        <v>0</v>
      </c>
      <c r="E22" s="58">
        <v>0</v>
      </c>
      <c r="F22" s="58">
        <v>0</v>
      </c>
      <c r="G22" s="58">
        <v>0</v>
      </c>
      <c r="H22" s="58">
        <v>0</v>
      </c>
      <c r="I22" s="58">
        <v>0</v>
      </c>
      <c r="J22" s="58">
        <v>0</v>
      </c>
      <c r="K22" s="58">
        <v>0</v>
      </c>
      <c r="L22" s="58">
        <v>0</v>
      </c>
      <c r="M22" s="58">
        <v>0</v>
      </c>
      <c r="N22" s="58">
        <v>0</v>
      </c>
      <c r="O22" s="58">
        <f t="shared" si="0"/>
        <v>0</v>
      </c>
      <c r="P22" s="58">
        <f t="shared" si="1"/>
        <v>0</v>
      </c>
      <c r="Q22" s="39">
        <f t="shared" si="2"/>
        <v>0</v>
      </c>
    </row>
    <row r="23" spans="1:17" x14ac:dyDescent="0.25">
      <c r="A23" s="51">
        <v>3201</v>
      </c>
      <c r="B23" s="51" t="s">
        <v>350</v>
      </c>
      <c r="C23" s="58">
        <v>564</v>
      </c>
      <c r="D23" s="58">
        <v>22</v>
      </c>
      <c r="E23" s="58">
        <v>49</v>
      </c>
      <c r="F23" s="58">
        <v>161</v>
      </c>
      <c r="G23" s="58">
        <v>27</v>
      </c>
      <c r="H23" s="58">
        <v>302</v>
      </c>
      <c r="I23" s="58">
        <v>67</v>
      </c>
      <c r="J23" s="58">
        <v>13</v>
      </c>
      <c r="K23" s="58">
        <v>15</v>
      </c>
      <c r="L23" s="58">
        <v>4</v>
      </c>
      <c r="M23" s="58">
        <v>0</v>
      </c>
      <c r="N23" s="58">
        <v>0</v>
      </c>
      <c r="O23" s="58">
        <f t="shared" si="0"/>
        <v>1125</v>
      </c>
      <c r="P23" s="58">
        <f t="shared" si="1"/>
        <v>99</v>
      </c>
      <c r="Q23" s="39">
        <f t="shared" si="2"/>
        <v>1224</v>
      </c>
    </row>
    <row r="24" spans="1:17" x14ac:dyDescent="0.25">
      <c r="A24" s="51">
        <v>3202</v>
      </c>
      <c r="B24" s="51" t="s">
        <v>354</v>
      </c>
      <c r="C24" s="58">
        <v>883</v>
      </c>
      <c r="D24" s="58">
        <v>57</v>
      </c>
      <c r="E24" s="58">
        <v>131</v>
      </c>
      <c r="F24" s="58">
        <v>298</v>
      </c>
      <c r="G24" s="58">
        <v>53</v>
      </c>
      <c r="H24" s="58">
        <v>135</v>
      </c>
      <c r="I24" s="58">
        <v>112</v>
      </c>
      <c r="J24" s="58">
        <v>21</v>
      </c>
      <c r="K24" s="58">
        <v>15</v>
      </c>
      <c r="L24" s="58">
        <v>3</v>
      </c>
      <c r="M24" s="58">
        <v>4</v>
      </c>
      <c r="N24" s="58">
        <v>11</v>
      </c>
      <c r="O24" s="58">
        <f t="shared" si="0"/>
        <v>1557</v>
      </c>
      <c r="P24" s="58">
        <f t="shared" si="1"/>
        <v>166</v>
      </c>
      <c r="Q24" s="39">
        <f t="shared" si="2"/>
        <v>1723</v>
      </c>
    </row>
    <row r="25" spans="1:17" x14ac:dyDescent="0.25">
      <c r="A25" s="51">
        <v>3301</v>
      </c>
      <c r="B25" s="51" t="s">
        <v>355</v>
      </c>
      <c r="C25" s="58">
        <v>2389</v>
      </c>
      <c r="D25" s="58">
        <v>212</v>
      </c>
      <c r="E25" s="58">
        <v>100</v>
      </c>
      <c r="F25" s="58">
        <v>590</v>
      </c>
      <c r="G25" s="58">
        <v>0</v>
      </c>
      <c r="H25" s="58">
        <v>179</v>
      </c>
      <c r="I25" s="58">
        <v>446</v>
      </c>
      <c r="J25" s="58">
        <v>52</v>
      </c>
      <c r="K25" s="58">
        <v>12</v>
      </c>
      <c r="L25" s="58">
        <v>26</v>
      </c>
      <c r="M25" s="58">
        <v>0</v>
      </c>
      <c r="N25" s="58">
        <v>0</v>
      </c>
      <c r="O25" s="58">
        <f t="shared" si="0"/>
        <v>3470</v>
      </c>
      <c r="P25" s="58">
        <f t="shared" si="1"/>
        <v>536</v>
      </c>
      <c r="Q25" s="39">
        <f t="shared" si="2"/>
        <v>4006</v>
      </c>
    </row>
    <row r="26" spans="1:17" x14ac:dyDescent="0.25">
      <c r="A26" s="51">
        <v>3302</v>
      </c>
      <c r="B26" s="51" t="s">
        <v>356</v>
      </c>
      <c r="C26" s="58">
        <v>128</v>
      </c>
      <c r="D26" s="58">
        <v>7</v>
      </c>
      <c r="E26" s="58">
        <v>13</v>
      </c>
      <c r="F26" s="58">
        <v>62</v>
      </c>
      <c r="G26" s="58">
        <v>0</v>
      </c>
      <c r="H26" s="58">
        <v>19</v>
      </c>
      <c r="I26" s="58">
        <v>39</v>
      </c>
      <c r="J26" s="58">
        <v>2</v>
      </c>
      <c r="K26" s="58">
        <v>4</v>
      </c>
      <c r="L26" s="58">
        <v>0</v>
      </c>
      <c r="M26" s="58">
        <v>0</v>
      </c>
      <c r="N26" s="58">
        <v>0</v>
      </c>
      <c r="O26" s="58">
        <f t="shared" si="0"/>
        <v>229</v>
      </c>
      <c r="P26" s="58">
        <f t="shared" si="1"/>
        <v>45</v>
      </c>
      <c r="Q26" s="39">
        <f t="shared" si="2"/>
        <v>274</v>
      </c>
    </row>
    <row r="27" spans="1:17" x14ac:dyDescent="0.25">
      <c r="A27" s="51">
        <v>3303</v>
      </c>
      <c r="B27" s="51" t="s">
        <v>357</v>
      </c>
      <c r="C27" s="58">
        <v>116</v>
      </c>
      <c r="D27" s="58">
        <v>7</v>
      </c>
      <c r="E27" s="58">
        <v>18</v>
      </c>
      <c r="F27" s="58">
        <v>23</v>
      </c>
      <c r="G27" s="58">
        <v>0</v>
      </c>
      <c r="H27" s="58">
        <v>0</v>
      </c>
      <c r="I27" s="58">
        <v>94</v>
      </c>
      <c r="J27" s="58">
        <v>14</v>
      </c>
      <c r="K27" s="58">
        <v>7</v>
      </c>
      <c r="L27" s="58">
        <v>1</v>
      </c>
      <c r="M27" s="58">
        <v>0</v>
      </c>
      <c r="N27" s="58">
        <v>1</v>
      </c>
      <c r="O27" s="58">
        <f t="shared" si="0"/>
        <v>164</v>
      </c>
      <c r="P27" s="58">
        <f t="shared" si="1"/>
        <v>117</v>
      </c>
      <c r="Q27" s="39">
        <f t="shared" si="2"/>
        <v>281</v>
      </c>
    </row>
    <row r="28" spans="1:17" x14ac:dyDescent="0.25">
      <c r="A28" s="51">
        <v>3304</v>
      </c>
      <c r="B28" s="51" t="s">
        <v>358</v>
      </c>
      <c r="C28" s="58">
        <v>375</v>
      </c>
      <c r="D28" s="58">
        <v>20</v>
      </c>
      <c r="E28" s="58">
        <v>8</v>
      </c>
      <c r="F28" s="58">
        <v>71</v>
      </c>
      <c r="G28" s="58">
        <v>0</v>
      </c>
      <c r="H28" s="58">
        <v>38</v>
      </c>
      <c r="I28" s="58">
        <v>30</v>
      </c>
      <c r="J28" s="58">
        <v>6</v>
      </c>
      <c r="K28" s="58">
        <v>1</v>
      </c>
      <c r="L28" s="58">
        <v>4</v>
      </c>
      <c r="M28" s="58">
        <v>0</v>
      </c>
      <c r="N28" s="58">
        <v>8</v>
      </c>
      <c r="O28" s="58">
        <f t="shared" si="0"/>
        <v>512</v>
      </c>
      <c r="P28" s="58">
        <f t="shared" si="1"/>
        <v>49</v>
      </c>
      <c r="Q28" s="39">
        <f t="shared" si="2"/>
        <v>561</v>
      </c>
    </row>
    <row r="29" spans="1:17" x14ac:dyDescent="0.25">
      <c r="A29" s="51">
        <v>4101</v>
      </c>
      <c r="B29" s="51" t="s">
        <v>359</v>
      </c>
      <c r="C29" s="58">
        <v>12527</v>
      </c>
      <c r="D29" s="58">
        <v>1565</v>
      </c>
      <c r="E29" s="58">
        <v>331</v>
      </c>
      <c r="F29" s="58">
        <v>979</v>
      </c>
      <c r="G29" s="58">
        <v>15402</v>
      </c>
      <c r="H29" s="58">
        <v>1462</v>
      </c>
      <c r="I29" s="58">
        <v>4339</v>
      </c>
      <c r="J29" s="58">
        <v>1047</v>
      </c>
      <c r="K29" s="58">
        <v>85</v>
      </c>
      <c r="L29" s="58">
        <v>19</v>
      </c>
      <c r="M29" s="58">
        <v>0</v>
      </c>
      <c r="N29" s="58">
        <v>0</v>
      </c>
      <c r="O29" s="58">
        <f t="shared" si="0"/>
        <v>32266</v>
      </c>
      <c r="P29" s="58">
        <f t="shared" si="1"/>
        <v>5490</v>
      </c>
      <c r="Q29" s="39">
        <f t="shared" si="2"/>
        <v>37756</v>
      </c>
    </row>
    <row r="30" spans="1:17" x14ac:dyDescent="0.25">
      <c r="A30" s="51">
        <v>4102</v>
      </c>
      <c r="B30" s="51" t="s">
        <v>360</v>
      </c>
      <c r="C30" s="58">
        <v>5692</v>
      </c>
      <c r="D30" s="58">
        <v>755</v>
      </c>
      <c r="E30" s="58">
        <v>431</v>
      </c>
      <c r="F30" s="58">
        <v>1257</v>
      </c>
      <c r="G30" s="58">
        <v>4134</v>
      </c>
      <c r="H30" s="58">
        <v>813</v>
      </c>
      <c r="I30" s="58">
        <v>1646</v>
      </c>
      <c r="J30" s="58">
        <v>820</v>
      </c>
      <c r="K30" s="58">
        <v>93</v>
      </c>
      <c r="L30" s="58">
        <v>115</v>
      </c>
      <c r="M30" s="58">
        <v>2087</v>
      </c>
      <c r="N30" s="58">
        <v>35</v>
      </c>
      <c r="O30" s="58">
        <f t="shared" si="0"/>
        <v>13082</v>
      </c>
      <c r="P30" s="58">
        <f t="shared" si="1"/>
        <v>4796</v>
      </c>
      <c r="Q30" s="39">
        <f t="shared" si="2"/>
        <v>17878</v>
      </c>
    </row>
    <row r="31" spans="1:17" x14ac:dyDescent="0.25">
      <c r="A31" s="51">
        <v>4103</v>
      </c>
      <c r="B31" s="51" t="s">
        <v>361</v>
      </c>
      <c r="C31" s="58">
        <v>270</v>
      </c>
      <c r="D31" s="58">
        <v>22</v>
      </c>
      <c r="E31" s="58">
        <v>23</v>
      </c>
      <c r="F31" s="58">
        <v>103</v>
      </c>
      <c r="G31" s="58">
        <v>185</v>
      </c>
      <c r="H31" s="58">
        <v>11</v>
      </c>
      <c r="I31" s="58">
        <v>50</v>
      </c>
      <c r="J31" s="58">
        <v>21</v>
      </c>
      <c r="K31" s="58">
        <v>5</v>
      </c>
      <c r="L31" s="58">
        <v>5</v>
      </c>
      <c r="M31" s="58">
        <v>73</v>
      </c>
      <c r="N31" s="58">
        <v>0</v>
      </c>
      <c r="O31" s="58">
        <f t="shared" si="0"/>
        <v>614</v>
      </c>
      <c r="P31" s="58">
        <f t="shared" si="1"/>
        <v>154</v>
      </c>
      <c r="Q31" s="39">
        <f t="shared" si="2"/>
        <v>768</v>
      </c>
    </row>
    <row r="32" spans="1:17" x14ac:dyDescent="0.25">
      <c r="A32" s="51">
        <v>4104</v>
      </c>
      <c r="B32" s="51" t="s">
        <v>362</v>
      </c>
      <c r="C32" s="58">
        <v>102</v>
      </c>
      <c r="D32" s="58">
        <v>0</v>
      </c>
      <c r="E32" s="58">
        <v>11</v>
      </c>
      <c r="F32" s="58">
        <v>42</v>
      </c>
      <c r="G32" s="58">
        <v>0</v>
      </c>
      <c r="H32" s="58">
        <v>5</v>
      </c>
      <c r="I32" s="58">
        <v>8</v>
      </c>
      <c r="J32" s="58">
        <v>0</v>
      </c>
      <c r="K32" s="58">
        <v>0</v>
      </c>
      <c r="L32" s="58">
        <v>0</v>
      </c>
      <c r="M32" s="58">
        <v>0</v>
      </c>
      <c r="N32" s="58">
        <v>0</v>
      </c>
      <c r="O32" s="58">
        <f t="shared" si="0"/>
        <v>160</v>
      </c>
      <c r="P32" s="58">
        <f t="shared" si="1"/>
        <v>8</v>
      </c>
      <c r="Q32" s="39">
        <f t="shared" si="2"/>
        <v>168</v>
      </c>
    </row>
    <row r="33" spans="1:17" x14ac:dyDescent="0.25">
      <c r="A33" s="51">
        <v>4105</v>
      </c>
      <c r="B33" s="51" t="s">
        <v>363</v>
      </c>
      <c r="C33" s="58">
        <v>206</v>
      </c>
      <c r="D33" s="58">
        <v>4</v>
      </c>
      <c r="E33" s="58">
        <v>9</v>
      </c>
      <c r="F33" s="58">
        <v>69</v>
      </c>
      <c r="G33" s="58">
        <v>0</v>
      </c>
      <c r="H33" s="58">
        <v>26</v>
      </c>
      <c r="I33" s="58">
        <v>117</v>
      </c>
      <c r="J33" s="58">
        <v>21</v>
      </c>
      <c r="K33" s="58">
        <v>4</v>
      </c>
      <c r="L33" s="58">
        <v>1</v>
      </c>
      <c r="M33" s="58">
        <v>0</v>
      </c>
      <c r="N33" s="58">
        <v>3</v>
      </c>
      <c r="O33" s="58">
        <f t="shared" si="0"/>
        <v>314</v>
      </c>
      <c r="P33" s="58">
        <f t="shared" si="1"/>
        <v>146</v>
      </c>
      <c r="Q33" s="39">
        <f t="shared" si="2"/>
        <v>460</v>
      </c>
    </row>
    <row r="34" spans="1:17" x14ac:dyDescent="0.25">
      <c r="A34" s="51">
        <v>4106</v>
      </c>
      <c r="B34" s="51" t="s">
        <v>364</v>
      </c>
      <c r="C34" s="58">
        <v>1536</v>
      </c>
      <c r="D34" s="58">
        <v>98</v>
      </c>
      <c r="E34" s="58">
        <v>76</v>
      </c>
      <c r="F34" s="58">
        <v>270</v>
      </c>
      <c r="G34" s="58">
        <v>0</v>
      </c>
      <c r="H34" s="58">
        <v>0</v>
      </c>
      <c r="I34" s="58">
        <v>371</v>
      </c>
      <c r="J34" s="58">
        <v>44</v>
      </c>
      <c r="K34" s="58">
        <v>18</v>
      </c>
      <c r="L34" s="58">
        <v>5</v>
      </c>
      <c r="M34" s="58">
        <v>0</v>
      </c>
      <c r="N34" s="58">
        <v>0</v>
      </c>
      <c r="O34" s="58">
        <f t="shared" si="0"/>
        <v>1980</v>
      </c>
      <c r="P34" s="58">
        <f t="shared" si="1"/>
        <v>438</v>
      </c>
      <c r="Q34" s="39">
        <f t="shared" si="2"/>
        <v>2418</v>
      </c>
    </row>
    <row r="35" spans="1:17" x14ac:dyDescent="0.25">
      <c r="A35" s="51">
        <v>4201</v>
      </c>
      <c r="B35" s="51" t="s">
        <v>365</v>
      </c>
      <c r="C35" s="58">
        <v>0</v>
      </c>
      <c r="D35" s="58">
        <v>0</v>
      </c>
      <c r="E35" s="58">
        <v>0</v>
      </c>
      <c r="F35" s="58">
        <v>0</v>
      </c>
      <c r="G35" s="58">
        <v>0</v>
      </c>
      <c r="H35" s="58">
        <v>0</v>
      </c>
      <c r="I35" s="58">
        <v>0</v>
      </c>
      <c r="J35" s="58">
        <v>0</v>
      </c>
      <c r="K35" s="58">
        <v>0</v>
      </c>
      <c r="L35" s="58">
        <v>0</v>
      </c>
      <c r="M35" s="58">
        <v>0</v>
      </c>
      <c r="N35" s="58">
        <v>0</v>
      </c>
      <c r="O35" s="58">
        <f t="shared" si="0"/>
        <v>0</v>
      </c>
      <c r="P35" s="58">
        <f t="shared" si="1"/>
        <v>0</v>
      </c>
      <c r="Q35" s="39">
        <f t="shared" si="2"/>
        <v>0</v>
      </c>
    </row>
    <row r="36" spans="1:17" x14ac:dyDescent="0.25">
      <c r="A36" s="51">
        <v>4202</v>
      </c>
      <c r="B36" s="51" t="s">
        <v>366</v>
      </c>
      <c r="C36" s="58">
        <v>382</v>
      </c>
      <c r="D36" s="58">
        <v>34</v>
      </c>
      <c r="E36" s="58">
        <v>20</v>
      </c>
      <c r="F36" s="58">
        <v>104</v>
      </c>
      <c r="G36" s="58">
        <v>522</v>
      </c>
      <c r="H36" s="58">
        <v>4</v>
      </c>
      <c r="I36" s="58">
        <v>29</v>
      </c>
      <c r="J36" s="58">
        <v>19</v>
      </c>
      <c r="K36" s="58">
        <v>0</v>
      </c>
      <c r="L36" s="58">
        <v>0</v>
      </c>
      <c r="M36" s="58">
        <v>72</v>
      </c>
      <c r="N36" s="58">
        <v>0</v>
      </c>
      <c r="O36" s="58">
        <f t="shared" si="0"/>
        <v>1066</v>
      </c>
      <c r="P36" s="58">
        <f t="shared" si="1"/>
        <v>120</v>
      </c>
      <c r="Q36" s="39">
        <f t="shared" si="2"/>
        <v>1186</v>
      </c>
    </row>
    <row r="37" spans="1:17" x14ac:dyDescent="0.25">
      <c r="A37" s="51">
        <v>4203</v>
      </c>
      <c r="B37" s="51" t="s">
        <v>367</v>
      </c>
      <c r="C37" s="58">
        <v>741</v>
      </c>
      <c r="D37" s="58">
        <v>57</v>
      </c>
      <c r="E37" s="58">
        <v>5</v>
      </c>
      <c r="F37" s="58">
        <v>170</v>
      </c>
      <c r="G37" s="58">
        <v>54</v>
      </c>
      <c r="H37" s="58">
        <v>225</v>
      </c>
      <c r="I37" s="58">
        <v>325</v>
      </c>
      <c r="J37" s="58">
        <v>59</v>
      </c>
      <c r="K37" s="58">
        <v>1</v>
      </c>
      <c r="L37" s="58">
        <v>8</v>
      </c>
      <c r="M37" s="58">
        <v>9</v>
      </c>
      <c r="N37" s="58">
        <v>5</v>
      </c>
      <c r="O37" s="58">
        <f t="shared" si="0"/>
        <v>1252</v>
      </c>
      <c r="P37" s="58">
        <f t="shared" si="1"/>
        <v>407</v>
      </c>
      <c r="Q37" s="39">
        <f t="shared" si="2"/>
        <v>1659</v>
      </c>
    </row>
    <row r="38" spans="1:17" x14ac:dyDescent="0.25">
      <c r="A38" s="51">
        <v>4204</v>
      </c>
      <c r="B38" s="51" t="s">
        <v>368</v>
      </c>
      <c r="C38" s="58">
        <v>0</v>
      </c>
      <c r="D38" s="58">
        <v>0</v>
      </c>
      <c r="E38" s="58">
        <v>0</v>
      </c>
      <c r="F38" s="58">
        <v>0</v>
      </c>
      <c r="G38" s="58">
        <v>0</v>
      </c>
      <c r="H38" s="58">
        <v>0</v>
      </c>
      <c r="I38" s="58">
        <v>0</v>
      </c>
      <c r="J38" s="58">
        <v>0</v>
      </c>
      <c r="K38" s="58">
        <v>0</v>
      </c>
      <c r="L38" s="58">
        <v>0</v>
      </c>
      <c r="M38" s="58">
        <v>0</v>
      </c>
      <c r="N38" s="58">
        <v>0</v>
      </c>
      <c r="O38" s="58">
        <f t="shared" si="0"/>
        <v>0</v>
      </c>
      <c r="P38" s="58">
        <f t="shared" si="1"/>
        <v>0</v>
      </c>
      <c r="Q38" s="39">
        <f t="shared" si="2"/>
        <v>0</v>
      </c>
    </row>
    <row r="39" spans="1:17" x14ac:dyDescent="0.25">
      <c r="A39" s="51">
        <v>4301</v>
      </c>
      <c r="B39" s="51" t="s">
        <v>369</v>
      </c>
      <c r="C39" s="58">
        <v>4102</v>
      </c>
      <c r="D39" s="58">
        <v>541</v>
      </c>
      <c r="E39" s="58">
        <v>489</v>
      </c>
      <c r="F39" s="58">
        <v>833</v>
      </c>
      <c r="G39" s="58">
        <v>920</v>
      </c>
      <c r="H39" s="58">
        <v>124</v>
      </c>
      <c r="I39" s="58">
        <v>1160</v>
      </c>
      <c r="J39" s="58">
        <v>168</v>
      </c>
      <c r="K39" s="58">
        <v>217</v>
      </c>
      <c r="L39" s="58">
        <v>24</v>
      </c>
      <c r="M39" s="58">
        <v>586</v>
      </c>
      <c r="N39" s="58">
        <v>7</v>
      </c>
      <c r="O39" s="58">
        <f t="shared" si="0"/>
        <v>7009</v>
      </c>
      <c r="P39" s="58">
        <f t="shared" si="1"/>
        <v>2162</v>
      </c>
      <c r="Q39" s="39">
        <f t="shared" si="2"/>
        <v>9171</v>
      </c>
    </row>
    <row r="40" spans="1:17" x14ac:dyDescent="0.25">
      <c r="A40" s="51">
        <v>4302</v>
      </c>
      <c r="B40" s="51" t="s">
        <v>370</v>
      </c>
      <c r="C40" s="58">
        <v>432</v>
      </c>
      <c r="D40" s="58">
        <v>5</v>
      </c>
      <c r="E40" s="58">
        <v>24</v>
      </c>
      <c r="F40" s="58">
        <v>119</v>
      </c>
      <c r="G40" s="58">
        <v>0</v>
      </c>
      <c r="H40" s="58">
        <v>0</v>
      </c>
      <c r="I40" s="58">
        <v>6</v>
      </c>
      <c r="J40" s="58">
        <v>0</v>
      </c>
      <c r="K40" s="58">
        <v>0</v>
      </c>
      <c r="L40" s="58">
        <v>0</v>
      </c>
      <c r="M40" s="58">
        <v>0</v>
      </c>
      <c r="N40" s="58">
        <v>0</v>
      </c>
      <c r="O40" s="58">
        <f t="shared" si="0"/>
        <v>580</v>
      </c>
      <c r="P40" s="58">
        <f t="shared" si="1"/>
        <v>6</v>
      </c>
      <c r="Q40" s="39">
        <f t="shared" si="2"/>
        <v>586</v>
      </c>
    </row>
    <row r="41" spans="1:17" x14ac:dyDescent="0.25">
      <c r="A41" s="51">
        <v>4303</v>
      </c>
      <c r="B41" s="51" t="s">
        <v>371</v>
      </c>
      <c r="C41" s="58">
        <v>936</v>
      </c>
      <c r="D41" s="58">
        <v>34</v>
      </c>
      <c r="E41" s="58">
        <v>30</v>
      </c>
      <c r="F41" s="58">
        <v>320</v>
      </c>
      <c r="G41" s="58">
        <v>0</v>
      </c>
      <c r="H41" s="58">
        <v>11</v>
      </c>
      <c r="I41" s="58">
        <v>78</v>
      </c>
      <c r="J41" s="58">
        <v>9</v>
      </c>
      <c r="K41" s="58">
        <v>0</v>
      </c>
      <c r="L41" s="58">
        <v>9</v>
      </c>
      <c r="M41" s="58">
        <v>0</v>
      </c>
      <c r="N41" s="58">
        <v>2</v>
      </c>
      <c r="O41" s="58">
        <f t="shared" si="0"/>
        <v>1331</v>
      </c>
      <c r="P41" s="58">
        <f t="shared" si="1"/>
        <v>98</v>
      </c>
      <c r="Q41" s="39">
        <f t="shared" si="2"/>
        <v>1429</v>
      </c>
    </row>
    <row r="42" spans="1:17" x14ac:dyDescent="0.25">
      <c r="A42" s="51">
        <v>4304</v>
      </c>
      <c r="B42" s="51" t="s">
        <v>372</v>
      </c>
      <c r="C42" s="58">
        <v>167</v>
      </c>
      <c r="D42" s="58">
        <v>5</v>
      </c>
      <c r="E42" s="58">
        <v>20</v>
      </c>
      <c r="F42" s="58">
        <v>49</v>
      </c>
      <c r="G42" s="58">
        <v>0</v>
      </c>
      <c r="H42" s="58">
        <v>0</v>
      </c>
      <c r="I42" s="58">
        <v>81</v>
      </c>
      <c r="J42" s="58">
        <v>6</v>
      </c>
      <c r="K42" s="58">
        <v>7</v>
      </c>
      <c r="L42" s="58">
        <v>0</v>
      </c>
      <c r="M42" s="58">
        <v>0</v>
      </c>
      <c r="N42" s="58">
        <v>0</v>
      </c>
      <c r="O42" s="58">
        <f t="shared" si="0"/>
        <v>241</v>
      </c>
      <c r="P42" s="58">
        <f t="shared" si="1"/>
        <v>94</v>
      </c>
      <c r="Q42" s="39">
        <f t="shared" si="2"/>
        <v>335</v>
      </c>
    </row>
    <row r="43" spans="1:17" x14ac:dyDescent="0.25">
      <c r="A43" s="51">
        <v>4305</v>
      </c>
      <c r="B43" s="51" t="s">
        <v>373</v>
      </c>
      <c r="C43" s="58">
        <v>156</v>
      </c>
      <c r="D43" s="58">
        <v>20</v>
      </c>
      <c r="E43" s="58">
        <v>0</v>
      </c>
      <c r="F43" s="58">
        <v>63</v>
      </c>
      <c r="G43" s="58">
        <v>0</v>
      </c>
      <c r="H43" s="58">
        <v>2</v>
      </c>
      <c r="I43" s="58">
        <v>5</v>
      </c>
      <c r="J43" s="58">
        <v>0</v>
      </c>
      <c r="K43" s="58">
        <v>0</v>
      </c>
      <c r="L43" s="58">
        <v>0</v>
      </c>
      <c r="M43" s="58">
        <v>0</v>
      </c>
      <c r="N43" s="58">
        <v>0</v>
      </c>
      <c r="O43" s="58">
        <f t="shared" si="0"/>
        <v>241</v>
      </c>
      <c r="P43" s="58">
        <f t="shared" si="1"/>
        <v>5</v>
      </c>
      <c r="Q43" s="39">
        <f t="shared" si="2"/>
        <v>246</v>
      </c>
    </row>
    <row r="44" spans="1:17" x14ac:dyDescent="0.25">
      <c r="A44" s="51">
        <v>5101</v>
      </c>
      <c r="B44" s="51" t="s">
        <v>375</v>
      </c>
      <c r="C44" s="58">
        <v>5375</v>
      </c>
      <c r="D44" s="58">
        <v>844</v>
      </c>
      <c r="E44" s="58">
        <v>45</v>
      </c>
      <c r="F44" s="58">
        <v>1015</v>
      </c>
      <c r="G44" s="58">
        <v>1241</v>
      </c>
      <c r="H44" s="58">
        <v>121</v>
      </c>
      <c r="I44" s="58">
        <v>437</v>
      </c>
      <c r="J44" s="58">
        <v>203</v>
      </c>
      <c r="K44" s="58">
        <v>1</v>
      </c>
      <c r="L44" s="58">
        <v>23</v>
      </c>
      <c r="M44" s="58">
        <v>242</v>
      </c>
      <c r="N44" s="58">
        <v>8</v>
      </c>
      <c r="O44" s="58">
        <f t="shared" si="0"/>
        <v>8641</v>
      </c>
      <c r="P44" s="58">
        <f t="shared" si="1"/>
        <v>914</v>
      </c>
      <c r="Q44" s="39">
        <f t="shared" si="2"/>
        <v>9555</v>
      </c>
    </row>
    <row r="45" spans="1:17" x14ac:dyDescent="0.25">
      <c r="A45" s="51">
        <v>5102</v>
      </c>
      <c r="B45" s="51" t="s">
        <v>376</v>
      </c>
      <c r="C45" s="58">
        <v>3143</v>
      </c>
      <c r="D45" s="58">
        <v>146</v>
      </c>
      <c r="E45" s="58">
        <v>43</v>
      </c>
      <c r="F45" s="58">
        <v>264</v>
      </c>
      <c r="G45" s="58">
        <v>0</v>
      </c>
      <c r="H45" s="58">
        <v>117</v>
      </c>
      <c r="I45" s="58">
        <v>861</v>
      </c>
      <c r="J45" s="58">
        <v>66</v>
      </c>
      <c r="K45" s="58">
        <v>9</v>
      </c>
      <c r="L45" s="58">
        <v>10</v>
      </c>
      <c r="M45" s="58">
        <v>0</v>
      </c>
      <c r="N45" s="58">
        <v>0</v>
      </c>
      <c r="O45" s="58">
        <f t="shared" si="0"/>
        <v>3713</v>
      </c>
      <c r="P45" s="58">
        <f t="shared" si="1"/>
        <v>946</v>
      </c>
      <c r="Q45" s="39">
        <f t="shared" si="2"/>
        <v>4659</v>
      </c>
    </row>
    <row r="46" spans="1:17" x14ac:dyDescent="0.25">
      <c r="A46" s="51">
        <v>5103</v>
      </c>
      <c r="B46" s="51" t="s">
        <v>377</v>
      </c>
      <c r="C46" s="58">
        <v>2061</v>
      </c>
      <c r="D46" s="58">
        <v>353</v>
      </c>
      <c r="E46" s="58">
        <v>45</v>
      </c>
      <c r="F46" s="58">
        <v>355</v>
      </c>
      <c r="G46" s="58">
        <v>414</v>
      </c>
      <c r="H46" s="58">
        <v>239</v>
      </c>
      <c r="I46" s="58">
        <v>1027</v>
      </c>
      <c r="J46" s="58">
        <v>261</v>
      </c>
      <c r="K46" s="58">
        <v>1</v>
      </c>
      <c r="L46" s="58">
        <v>0</v>
      </c>
      <c r="M46" s="58">
        <v>232</v>
      </c>
      <c r="N46" s="58">
        <v>51</v>
      </c>
      <c r="O46" s="58">
        <f t="shared" si="0"/>
        <v>3467</v>
      </c>
      <c r="P46" s="58">
        <f t="shared" si="1"/>
        <v>1572</v>
      </c>
      <c r="Q46" s="39">
        <f t="shared" si="2"/>
        <v>5039</v>
      </c>
    </row>
    <row r="47" spans="1:17" x14ac:dyDescent="0.25">
      <c r="A47" s="51">
        <v>5104</v>
      </c>
      <c r="B47" s="51" t="s">
        <v>378</v>
      </c>
      <c r="C47" s="58">
        <v>67</v>
      </c>
      <c r="D47" s="58">
        <v>12</v>
      </c>
      <c r="E47" s="58">
        <v>2</v>
      </c>
      <c r="F47" s="58">
        <v>17</v>
      </c>
      <c r="G47" s="58">
        <v>0</v>
      </c>
      <c r="H47" s="58">
        <v>17</v>
      </c>
      <c r="I47" s="58">
        <v>3</v>
      </c>
      <c r="J47" s="58">
        <v>1</v>
      </c>
      <c r="K47" s="58">
        <v>0</v>
      </c>
      <c r="L47" s="58">
        <v>0</v>
      </c>
      <c r="M47" s="58">
        <v>0</v>
      </c>
      <c r="N47" s="58">
        <v>0</v>
      </c>
      <c r="O47" s="58">
        <f t="shared" si="0"/>
        <v>115</v>
      </c>
      <c r="P47" s="58">
        <f t="shared" si="1"/>
        <v>4</v>
      </c>
      <c r="Q47" s="39">
        <f t="shared" si="2"/>
        <v>119</v>
      </c>
    </row>
    <row r="48" spans="1:17" x14ac:dyDescent="0.25">
      <c r="A48" s="51">
        <v>5105</v>
      </c>
      <c r="B48" s="51" t="s">
        <v>379</v>
      </c>
      <c r="C48" s="58">
        <v>750</v>
      </c>
      <c r="D48" s="58">
        <v>68</v>
      </c>
      <c r="E48" s="58">
        <v>15</v>
      </c>
      <c r="F48" s="58">
        <v>151</v>
      </c>
      <c r="G48" s="58">
        <v>0</v>
      </c>
      <c r="H48" s="58">
        <v>0</v>
      </c>
      <c r="I48" s="58">
        <v>128</v>
      </c>
      <c r="J48" s="58">
        <v>31</v>
      </c>
      <c r="K48" s="58">
        <v>2</v>
      </c>
      <c r="L48" s="58">
        <v>4</v>
      </c>
      <c r="M48" s="58">
        <v>0</v>
      </c>
      <c r="N48" s="58">
        <v>0</v>
      </c>
      <c r="O48" s="58">
        <f t="shared" si="0"/>
        <v>984</v>
      </c>
      <c r="P48" s="58">
        <f t="shared" si="1"/>
        <v>165</v>
      </c>
      <c r="Q48" s="39">
        <f t="shared" si="2"/>
        <v>1149</v>
      </c>
    </row>
    <row r="49" spans="1:17" x14ac:dyDescent="0.25">
      <c r="A49" s="51">
        <v>5107</v>
      </c>
      <c r="B49" s="51" t="s">
        <v>380</v>
      </c>
      <c r="C49" s="58">
        <v>896</v>
      </c>
      <c r="D49" s="58">
        <v>78</v>
      </c>
      <c r="E49" s="58">
        <v>23</v>
      </c>
      <c r="F49" s="58">
        <v>177</v>
      </c>
      <c r="G49" s="58">
        <v>224</v>
      </c>
      <c r="H49" s="58">
        <v>1</v>
      </c>
      <c r="I49" s="58">
        <v>450</v>
      </c>
      <c r="J49" s="58">
        <v>65</v>
      </c>
      <c r="K49" s="58">
        <v>8</v>
      </c>
      <c r="L49" s="58">
        <v>38</v>
      </c>
      <c r="M49" s="58">
        <v>290</v>
      </c>
      <c r="N49" s="58">
        <v>0</v>
      </c>
      <c r="O49" s="58">
        <f t="shared" si="0"/>
        <v>1399</v>
      </c>
      <c r="P49" s="58">
        <f t="shared" si="1"/>
        <v>851</v>
      </c>
      <c r="Q49" s="39">
        <f t="shared" si="2"/>
        <v>2250</v>
      </c>
    </row>
    <row r="50" spans="1:17" x14ac:dyDescent="0.25">
      <c r="A50" s="51">
        <v>5109</v>
      </c>
      <c r="B50" s="51" t="s">
        <v>381</v>
      </c>
      <c r="C50" s="58">
        <v>12434</v>
      </c>
      <c r="D50" s="58">
        <v>1558</v>
      </c>
      <c r="E50" s="58">
        <v>32</v>
      </c>
      <c r="F50" s="58">
        <v>1136</v>
      </c>
      <c r="G50" s="58">
        <v>0</v>
      </c>
      <c r="H50" s="58">
        <v>1941</v>
      </c>
      <c r="I50" s="58">
        <v>4662</v>
      </c>
      <c r="J50" s="58">
        <v>867</v>
      </c>
      <c r="K50" s="58">
        <v>2</v>
      </c>
      <c r="L50" s="58">
        <v>1</v>
      </c>
      <c r="M50" s="58">
        <v>0</v>
      </c>
      <c r="N50" s="58">
        <v>483</v>
      </c>
      <c r="O50" s="58">
        <f t="shared" si="0"/>
        <v>17101</v>
      </c>
      <c r="P50" s="58">
        <f t="shared" si="1"/>
        <v>6015</v>
      </c>
      <c r="Q50" s="39">
        <f t="shared" si="2"/>
        <v>23116</v>
      </c>
    </row>
    <row r="51" spans="1:17" x14ac:dyDescent="0.25">
      <c r="A51" s="51">
        <v>5201</v>
      </c>
      <c r="B51" s="51" t="s">
        <v>382</v>
      </c>
      <c r="C51" s="58">
        <v>0</v>
      </c>
      <c r="D51" s="58">
        <v>0</v>
      </c>
      <c r="E51" s="58">
        <v>0</v>
      </c>
      <c r="F51" s="58">
        <v>0</v>
      </c>
      <c r="G51" s="58">
        <v>0</v>
      </c>
      <c r="H51" s="58">
        <v>0</v>
      </c>
      <c r="I51" s="58">
        <v>0</v>
      </c>
      <c r="J51" s="58">
        <v>0</v>
      </c>
      <c r="K51" s="58">
        <v>0</v>
      </c>
      <c r="L51" s="58">
        <v>0</v>
      </c>
      <c r="M51" s="58">
        <v>0</v>
      </c>
      <c r="N51" s="58">
        <v>0</v>
      </c>
      <c r="O51" s="58">
        <f t="shared" si="0"/>
        <v>0</v>
      </c>
      <c r="P51" s="58">
        <f t="shared" si="1"/>
        <v>0</v>
      </c>
      <c r="Q51" s="39">
        <f t="shared" si="2"/>
        <v>0</v>
      </c>
    </row>
    <row r="52" spans="1:17" x14ac:dyDescent="0.25">
      <c r="A52" s="51">
        <v>5301</v>
      </c>
      <c r="B52" s="51" t="s">
        <v>383</v>
      </c>
      <c r="C52" s="58">
        <v>1536</v>
      </c>
      <c r="D52" s="58">
        <v>124</v>
      </c>
      <c r="E52" s="58">
        <v>33</v>
      </c>
      <c r="F52" s="58">
        <v>348</v>
      </c>
      <c r="G52" s="58">
        <v>0</v>
      </c>
      <c r="H52" s="58">
        <v>463</v>
      </c>
      <c r="I52" s="58">
        <v>877</v>
      </c>
      <c r="J52" s="58">
        <v>106</v>
      </c>
      <c r="K52" s="58">
        <v>14</v>
      </c>
      <c r="L52" s="58">
        <v>0</v>
      </c>
      <c r="M52" s="58">
        <v>0</v>
      </c>
      <c r="N52" s="58">
        <v>74</v>
      </c>
      <c r="O52" s="58">
        <f t="shared" si="0"/>
        <v>2504</v>
      </c>
      <c r="P52" s="58">
        <f t="shared" si="1"/>
        <v>1071</v>
      </c>
      <c r="Q52" s="39">
        <f t="shared" si="2"/>
        <v>3575</v>
      </c>
    </row>
    <row r="53" spans="1:17" x14ac:dyDescent="0.25">
      <c r="A53" s="51">
        <v>5302</v>
      </c>
      <c r="B53" s="51" t="s">
        <v>384</v>
      </c>
      <c r="C53" s="58">
        <v>145</v>
      </c>
      <c r="D53" s="58">
        <v>10</v>
      </c>
      <c r="E53" s="58">
        <v>4</v>
      </c>
      <c r="F53" s="58">
        <v>48</v>
      </c>
      <c r="G53" s="58">
        <v>0</v>
      </c>
      <c r="H53" s="58">
        <v>2</v>
      </c>
      <c r="I53" s="58">
        <v>30</v>
      </c>
      <c r="J53" s="58">
        <v>11</v>
      </c>
      <c r="K53" s="58">
        <v>0</v>
      </c>
      <c r="L53" s="58">
        <v>4</v>
      </c>
      <c r="M53" s="58">
        <v>0</v>
      </c>
      <c r="N53" s="58">
        <v>0</v>
      </c>
      <c r="O53" s="58">
        <f t="shared" si="0"/>
        <v>209</v>
      </c>
      <c r="P53" s="58">
        <f t="shared" si="1"/>
        <v>45</v>
      </c>
      <c r="Q53" s="39">
        <f t="shared" si="2"/>
        <v>254</v>
      </c>
    </row>
    <row r="54" spans="1:17" x14ac:dyDescent="0.25">
      <c r="A54" s="51">
        <v>5303</v>
      </c>
      <c r="B54" s="51" t="s">
        <v>385</v>
      </c>
      <c r="C54" s="58">
        <v>0</v>
      </c>
      <c r="D54" s="58">
        <v>0</v>
      </c>
      <c r="E54" s="58">
        <v>0</v>
      </c>
      <c r="F54" s="58">
        <v>0</v>
      </c>
      <c r="G54" s="58">
        <v>0</v>
      </c>
      <c r="H54" s="58">
        <v>0</v>
      </c>
      <c r="I54" s="58">
        <v>0</v>
      </c>
      <c r="J54" s="58">
        <v>0</v>
      </c>
      <c r="K54" s="58">
        <v>0</v>
      </c>
      <c r="L54" s="58">
        <v>0</v>
      </c>
      <c r="M54" s="58">
        <v>0</v>
      </c>
      <c r="N54" s="58">
        <v>0</v>
      </c>
      <c r="O54" s="58">
        <f t="shared" si="0"/>
        <v>0</v>
      </c>
      <c r="P54" s="58">
        <f t="shared" si="1"/>
        <v>0</v>
      </c>
      <c r="Q54" s="39">
        <f t="shared" si="2"/>
        <v>0</v>
      </c>
    </row>
    <row r="55" spans="1:17" x14ac:dyDescent="0.25">
      <c r="A55" s="51">
        <v>5304</v>
      </c>
      <c r="B55" s="51" t="s">
        <v>386</v>
      </c>
      <c r="C55" s="58">
        <v>487</v>
      </c>
      <c r="D55" s="58">
        <v>34</v>
      </c>
      <c r="E55" s="58">
        <v>33</v>
      </c>
      <c r="F55" s="58">
        <v>134</v>
      </c>
      <c r="G55" s="58">
        <v>0</v>
      </c>
      <c r="H55" s="58">
        <v>18</v>
      </c>
      <c r="I55" s="58">
        <v>100</v>
      </c>
      <c r="J55" s="58">
        <v>16</v>
      </c>
      <c r="K55" s="58">
        <v>7</v>
      </c>
      <c r="L55" s="58">
        <v>0</v>
      </c>
      <c r="M55" s="58">
        <v>0</v>
      </c>
      <c r="N55" s="58">
        <v>2</v>
      </c>
      <c r="O55" s="58">
        <f t="shared" si="0"/>
        <v>706</v>
      </c>
      <c r="P55" s="58">
        <f t="shared" si="1"/>
        <v>125</v>
      </c>
      <c r="Q55" s="39">
        <f t="shared" si="2"/>
        <v>831</v>
      </c>
    </row>
    <row r="56" spans="1:17" x14ac:dyDescent="0.25">
      <c r="A56" s="51">
        <v>5401</v>
      </c>
      <c r="B56" s="51" t="s">
        <v>387</v>
      </c>
      <c r="C56" s="58">
        <v>893</v>
      </c>
      <c r="D56" s="58">
        <v>72</v>
      </c>
      <c r="E56" s="58">
        <v>100</v>
      </c>
      <c r="F56" s="58">
        <v>169</v>
      </c>
      <c r="G56" s="58">
        <v>255</v>
      </c>
      <c r="H56" s="58">
        <v>35</v>
      </c>
      <c r="I56" s="58">
        <v>376</v>
      </c>
      <c r="J56" s="58">
        <v>83</v>
      </c>
      <c r="K56" s="58">
        <v>21</v>
      </c>
      <c r="L56" s="58">
        <v>0</v>
      </c>
      <c r="M56" s="58">
        <v>65</v>
      </c>
      <c r="N56" s="58">
        <v>0</v>
      </c>
      <c r="O56" s="58">
        <f t="shared" si="0"/>
        <v>1524</v>
      </c>
      <c r="P56" s="58">
        <f t="shared" si="1"/>
        <v>545</v>
      </c>
      <c r="Q56" s="39">
        <f t="shared" si="2"/>
        <v>2069</v>
      </c>
    </row>
    <row r="57" spans="1:17" x14ac:dyDescent="0.25">
      <c r="A57" s="51">
        <v>5402</v>
      </c>
      <c r="B57" s="51" t="s">
        <v>388</v>
      </c>
      <c r="C57" s="58">
        <v>619</v>
      </c>
      <c r="D57" s="58">
        <v>62</v>
      </c>
      <c r="E57" s="58">
        <v>18</v>
      </c>
      <c r="F57" s="58">
        <v>106</v>
      </c>
      <c r="G57" s="58">
        <v>286</v>
      </c>
      <c r="H57" s="58">
        <v>11</v>
      </c>
      <c r="I57" s="58">
        <v>488</v>
      </c>
      <c r="J57" s="58">
        <v>39</v>
      </c>
      <c r="K57" s="58">
        <v>10</v>
      </c>
      <c r="L57" s="58">
        <v>0</v>
      </c>
      <c r="M57" s="58">
        <v>325</v>
      </c>
      <c r="N57" s="58">
        <v>0</v>
      </c>
      <c r="O57" s="58">
        <f t="shared" si="0"/>
        <v>1102</v>
      </c>
      <c r="P57" s="58">
        <f t="shared" si="1"/>
        <v>862</v>
      </c>
      <c r="Q57" s="39">
        <f t="shared" si="2"/>
        <v>1964</v>
      </c>
    </row>
    <row r="58" spans="1:17" x14ac:dyDescent="0.25">
      <c r="A58" s="51">
        <v>5403</v>
      </c>
      <c r="B58" s="51" t="s">
        <v>389</v>
      </c>
      <c r="C58" s="58">
        <v>358</v>
      </c>
      <c r="D58" s="58">
        <v>11</v>
      </c>
      <c r="E58" s="58">
        <v>7</v>
      </c>
      <c r="F58" s="58">
        <v>82</v>
      </c>
      <c r="G58" s="58">
        <v>21</v>
      </c>
      <c r="H58" s="58">
        <v>0</v>
      </c>
      <c r="I58" s="58">
        <v>187</v>
      </c>
      <c r="J58" s="58">
        <v>15</v>
      </c>
      <c r="K58" s="58">
        <v>3</v>
      </c>
      <c r="L58" s="58">
        <v>8</v>
      </c>
      <c r="M58" s="58">
        <v>10</v>
      </c>
      <c r="N58" s="58">
        <v>0</v>
      </c>
      <c r="O58" s="58">
        <f t="shared" si="0"/>
        <v>479</v>
      </c>
      <c r="P58" s="58">
        <f t="shared" si="1"/>
        <v>223</v>
      </c>
      <c r="Q58" s="39">
        <f t="shared" si="2"/>
        <v>702</v>
      </c>
    </row>
    <row r="59" spans="1:17" x14ac:dyDescent="0.25">
      <c r="A59" s="51">
        <v>5404</v>
      </c>
      <c r="B59" s="51" t="s">
        <v>390</v>
      </c>
      <c r="C59" s="58">
        <v>127</v>
      </c>
      <c r="D59" s="58">
        <v>11</v>
      </c>
      <c r="E59" s="58">
        <v>14</v>
      </c>
      <c r="F59" s="58">
        <v>66</v>
      </c>
      <c r="G59" s="58">
        <v>42</v>
      </c>
      <c r="H59" s="58">
        <v>3</v>
      </c>
      <c r="I59" s="58">
        <v>18</v>
      </c>
      <c r="J59" s="58">
        <v>3</v>
      </c>
      <c r="K59" s="58">
        <v>6</v>
      </c>
      <c r="L59" s="58">
        <v>0</v>
      </c>
      <c r="M59" s="58">
        <v>0</v>
      </c>
      <c r="N59" s="58">
        <v>0</v>
      </c>
      <c r="O59" s="58">
        <f t="shared" si="0"/>
        <v>263</v>
      </c>
      <c r="P59" s="58">
        <f t="shared" si="1"/>
        <v>27</v>
      </c>
      <c r="Q59" s="39">
        <f t="shared" si="2"/>
        <v>290</v>
      </c>
    </row>
    <row r="60" spans="1:17" x14ac:dyDescent="0.25">
      <c r="A60" s="51">
        <v>5405</v>
      </c>
      <c r="B60" s="51" t="s">
        <v>391</v>
      </c>
      <c r="C60" s="58">
        <v>298</v>
      </c>
      <c r="D60" s="58">
        <v>17</v>
      </c>
      <c r="E60" s="58">
        <v>8</v>
      </c>
      <c r="F60" s="58">
        <v>74</v>
      </c>
      <c r="G60" s="58">
        <v>0</v>
      </c>
      <c r="H60" s="58">
        <v>7</v>
      </c>
      <c r="I60" s="58">
        <v>74</v>
      </c>
      <c r="J60" s="58">
        <v>9</v>
      </c>
      <c r="K60" s="58">
        <v>1</v>
      </c>
      <c r="L60" s="58">
        <v>0</v>
      </c>
      <c r="M60" s="58">
        <v>0</v>
      </c>
      <c r="N60" s="58">
        <v>0</v>
      </c>
      <c r="O60" s="58">
        <f t="shared" si="0"/>
        <v>404</v>
      </c>
      <c r="P60" s="58">
        <f t="shared" si="1"/>
        <v>84</v>
      </c>
      <c r="Q60" s="39">
        <f t="shared" si="2"/>
        <v>488</v>
      </c>
    </row>
    <row r="61" spans="1:17" x14ac:dyDescent="0.25">
      <c r="A61" s="51">
        <v>5501</v>
      </c>
      <c r="B61" s="51" t="s">
        <v>392</v>
      </c>
      <c r="C61" s="58">
        <v>2150</v>
      </c>
      <c r="D61" s="58">
        <v>381</v>
      </c>
      <c r="E61" s="58">
        <v>31</v>
      </c>
      <c r="F61" s="58">
        <v>327</v>
      </c>
      <c r="G61" s="58">
        <v>374</v>
      </c>
      <c r="H61" s="58">
        <v>35</v>
      </c>
      <c r="I61" s="58">
        <v>312</v>
      </c>
      <c r="J61" s="58">
        <v>95</v>
      </c>
      <c r="K61" s="58">
        <v>2</v>
      </c>
      <c r="L61" s="58">
        <v>1</v>
      </c>
      <c r="M61" s="58">
        <v>132</v>
      </c>
      <c r="N61" s="58">
        <v>5</v>
      </c>
      <c r="O61" s="58">
        <f t="shared" si="0"/>
        <v>3298</v>
      </c>
      <c r="P61" s="58">
        <f t="shared" si="1"/>
        <v>547</v>
      </c>
      <c r="Q61" s="39">
        <f t="shared" si="2"/>
        <v>3845</v>
      </c>
    </row>
    <row r="62" spans="1:17" x14ac:dyDescent="0.25">
      <c r="A62" s="51">
        <v>5502</v>
      </c>
      <c r="B62" s="51" t="s">
        <v>374</v>
      </c>
      <c r="C62" s="58">
        <v>1271</v>
      </c>
      <c r="D62" s="58">
        <v>61</v>
      </c>
      <c r="E62" s="58">
        <v>26</v>
      </c>
      <c r="F62" s="58">
        <v>194</v>
      </c>
      <c r="G62" s="58">
        <v>0</v>
      </c>
      <c r="H62" s="58">
        <v>21</v>
      </c>
      <c r="I62" s="58">
        <v>1075</v>
      </c>
      <c r="J62" s="58">
        <v>76</v>
      </c>
      <c r="K62" s="58">
        <v>35</v>
      </c>
      <c r="L62" s="58">
        <v>10</v>
      </c>
      <c r="M62" s="58">
        <v>0</v>
      </c>
      <c r="N62" s="58">
        <v>4</v>
      </c>
      <c r="O62" s="58">
        <f t="shared" si="0"/>
        <v>1573</v>
      </c>
      <c r="P62" s="58">
        <f t="shared" si="1"/>
        <v>1200</v>
      </c>
      <c r="Q62" s="39">
        <f t="shared" si="2"/>
        <v>2773</v>
      </c>
    </row>
    <row r="63" spans="1:17" x14ac:dyDescent="0.25">
      <c r="A63" s="51">
        <v>5503</v>
      </c>
      <c r="B63" s="51" t="s">
        <v>393</v>
      </c>
      <c r="C63" s="58">
        <v>371</v>
      </c>
      <c r="D63" s="58">
        <v>29</v>
      </c>
      <c r="E63" s="58">
        <v>10</v>
      </c>
      <c r="F63" s="58">
        <v>58</v>
      </c>
      <c r="G63" s="58">
        <v>0</v>
      </c>
      <c r="H63" s="58">
        <v>10</v>
      </c>
      <c r="I63" s="58">
        <v>23</v>
      </c>
      <c r="J63" s="58">
        <v>2</v>
      </c>
      <c r="K63" s="58">
        <v>2</v>
      </c>
      <c r="L63" s="58">
        <v>0</v>
      </c>
      <c r="M63" s="58">
        <v>0</v>
      </c>
      <c r="N63" s="58">
        <v>1</v>
      </c>
      <c r="O63" s="58">
        <f t="shared" si="0"/>
        <v>478</v>
      </c>
      <c r="P63" s="58">
        <f t="shared" si="1"/>
        <v>28</v>
      </c>
      <c r="Q63" s="39">
        <f t="shared" si="2"/>
        <v>506</v>
      </c>
    </row>
    <row r="64" spans="1:17" x14ac:dyDescent="0.25">
      <c r="A64" s="51">
        <v>5504</v>
      </c>
      <c r="B64" s="51" t="s">
        <v>394</v>
      </c>
      <c r="C64" s="58">
        <v>380</v>
      </c>
      <c r="D64" s="58">
        <v>52</v>
      </c>
      <c r="E64" s="58">
        <v>7</v>
      </c>
      <c r="F64" s="58">
        <v>50</v>
      </c>
      <c r="G64" s="58">
        <v>0</v>
      </c>
      <c r="H64" s="58">
        <v>41</v>
      </c>
      <c r="I64" s="58">
        <v>92</v>
      </c>
      <c r="J64" s="58">
        <v>19</v>
      </c>
      <c r="K64" s="58">
        <v>0</v>
      </c>
      <c r="L64" s="58">
        <v>0</v>
      </c>
      <c r="M64" s="58">
        <v>0</v>
      </c>
      <c r="N64" s="58">
        <v>0</v>
      </c>
      <c r="O64" s="58">
        <f t="shared" si="0"/>
        <v>530</v>
      </c>
      <c r="P64" s="58">
        <f t="shared" si="1"/>
        <v>111</v>
      </c>
      <c r="Q64" s="39">
        <f t="shared" si="2"/>
        <v>641</v>
      </c>
    </row>
    <row r="65" spans="1:17" x14ac:dyDescent="0.25">
      <c r="A65" s="51">
        <v>5506</v>
      </c>
      <c r="B65" s="51" t="s">
        <v>395</v>
      </c>
      <c r="C65" s="58">
        <v>271</v>
      </c>
      <c r="D65" s="58">
        <v>19</v>
      </c>
      <c r="E65" s="58">
        <v>14</v>
      </c>
      <c r="F65" s="58">
        <v>64</v>
      </c>
      <c r="G65" s="58">
        <v>0</v>
      </c>
      <c r="H65" s="58">
        <v>14</v>
      </c>
      <c r="I65" s="58">
        <v>103</v>
      </c>
      <c r="J65" s="58">
        <v>21</v>
      </c>
      <c r="K65" s="58">
        <v>5</v>
      </c>
      <c r="L65" s="58">
        <v>0</v>
      </c>
      <c r="M65" s="58">
        <v>0</v>
      </c>
      <c r="N65" s="58">
        <v>2</v>
      </c>
      <c r="O65" s="58">
        <f t="shared" si="0"/>
        <v>382</v>
      </c>
      <c r="P65" s="58">
        <f t="shared" si="1"/>
        <v>131</v>
      </c>
      <c r="Q65" s="39">
        <f t="shared" si="2"/>
        <v>513</v>
      </c>
    </row>
    <row r="66" spans="1:17" x14ac:dyDescent="0.25">
      <c r="A66" s="51">
        <v>5601</v>
      </c>
      <c r="B66" s="51" t="s">
        <v>396</v>
      </c>
      <c r="C66" s="58">
        <v>3229</v>
      </c>
      <c r="D66" s="58">
        <v>284</v>
      </c>
      <c r="E66" s="58">
        <v>37</v>
      </c>
      <c r="F66" s="58">
        <v>332</v>
      </c>
      <c r="G66" s="58">
        <v>0</v>
      </c>
      <c r="H66" s="58">
        <v>111</v>
      </c>
      <c r="I66" s="58">
        <v>509</v>
      </c>
      <c r="J66" s="58">
        <v>58</v>
      </c>
      <c r="K66" s="58">
        <v>2</v>
      </c>
      <c r="L66" s="58">
        <v>0</v>
      </c>
      <c r="M66" s="58">
        <v>0</v>
      </c>
      <c r="N66" s="58">
        <v>17</v>
      </c>
      <c r="O66" s="58">
        <f t="shared" si="0"/>
        <v>3993</v>
      </c>
      <c r="P66" s="58">
        <f t="shared" si="1"/>
        <v>586</v>
      </c>
      <c r="Q66" s="39">
        <f t="shared" si="2"/>
        <v>4579</v>
      </c>
    </row>
    <row r="67" spans="1:17" x14ac:dyDescent="0.25">
      <c r="A67" s="51">
        <v>5602</v>
      </c>
      <c r="B67" s="51" t="s">
        <v>397</v>
      </c>
      <c r="C67" s="58">
        <v>821</v>
      </c>
      <c r="D67" s="58">
        <v>118</v>
      </c>
      <c r="E67" s="58">
        <v>0</v>
      </c>
      <c r="F67" s="58">
        <v>233</v>
      </c>
      <c r="G67" s="58">
        <v>0</v>
      </c>
      <c r="H67" s="58">
        <v>51</v>
      </c>
      <c r="I67" s="58">
        <v>712</v>
      </c>
      <c r="J67" s="58">
        <v>505</v>
      </c>
      <c r="K67" s="58">
        <v>0</v>
      </c>
      <c r="L67" s="58">
        <v>0</v>
      </c>
      <c r="M67" s="58">
        <v>0</v>
      </c>
      <c r="N67" s="58">
        <v>0</v>
      </c>
      <c r="O67" s="58">
        <f t="shared" si="0"/>
        <v>1223</v>
      </c>
      <c r="P67" s="58">
        <f t="shared" si="1"/>
        <v>1217</v>
      </c>
      <c r="Q67" s="39">
        <f t="shared" si="2"/>
        <v>2440</v>
      </c>
    </row>
    <row r="68" spans="1:17" x14ac:dyDescent="0.25">
      <c r="A68" s="51">
        <v>5603</v>
      </c>
      <c r="B68" s="51" t="s">
        <v>398</v>
      </c>
      <c r="C68" s="58">
        <v>615</v>
      </c>
      <c r="D68" s="58">
        <v>29</v>
      </c>
      <c r="E68" s="58">
        <v>13</v>
      </c>
      <c r="F68" s="58">
        <v>180</v>
      </c>
      <c r="G68" s="58">
        <v>13</v>
      </c>
      <c r="H68" s="58">
        <v>963</v>
      </c>
      <c r="I68" s="58">
        <v>41</v>
      </c>
      <c r="J68" s="58">
        <v>8</v>
      </c>
      <c r="K68" s="58">
        <v>1</v>
      </c>
      <c r="L68" s="58">
        <v>0</v>
      </c>
      <c r="M68" s="58">
        <v>1</v>
      </c>
      <c r="N68" s="58">
        <v>183</v>
      </c>
      <c r="O68" s="58">
        <f t="shared" si="0"/>
        <v>1813</v>
      </c>
      <c r="P68" s="58">
        <f t="shared" si="1"/>
        <v>234</v>
      </c>
      <c r="Q68" s="39">
        <f t="shared" si="2"/>
        <v>2047</v>
      </c>
    </row>
    <row r="69" spans="1:17" x14ac:dyDescent="0.25">
      <c r="A69" s="51">
        <v>5604</v>
      </c>
      <c r="B69" s="51" t="s">
        <v>399</v>
      </c>
      <c r="C69" s="58">
        <v>799</v>
      </c>
      <c r="D69" s="58">
        <v>29</v>
      </c>
      <c r="E69" s="58">
        <v>1</v>
      </c>
      <c r="F69" s="58">
        <v>217</v>
      </c>
      <c r="G69" s="58">
        <v>169</v>
      </c>
      <c r="H69" s="58">
        <v>41</v>
      </c>
      <c r="I69" s="58">
        <v>19</v>
      </c>
      <c r="J69" s="58">
        <v>9</v>
      </c>
      <c r="K69" s="58">
        <v>0</v>
      </c>
      <c r="L69" s="58">
        <v>0</v>
      </c>
      <c r="M69" s="58">
        <v>5</v>
      </c>
      <c r="N69" s="58">
        <v>0</v>
      </c>
      <c r="O69" s="58">
        <f t="shared" ref="O69:O132" si="3">SUM(C69:H69)</f>
        <v>1256</v>
      </c>
      <c r="P69" s="58">
        <f t="shared" ref="P69:P132" si="4">SUM(I69:N69)</f>
        <v>33</v>
      </c>
      <c r="Q69" s="39">
        <f t="shared" ref="Q69:Q132" si="5">+O69+P69</f>
        <v>1289</v>
      </c>
    </row>
    <row r="70" spans="1:17" x14ac:dyDescent="0.25">
      <c r="A70" s="51">
        <v>5605</v>
      </c>
      <c r="B70" s="51" t="s">
        <v>400</v>
      </c>
      <c r="C70" s="58">
        <v>874</v>
      </c>
      <c r="D70" s="58">
        <v>35</v>
      </c>
      <c r="E70" s="58">
        <v>8</v>
      </c>
      <c r="F70" s="58">
        <v>198</v>
      </c>
      <c r="G70" s="58">
        <v>230</v>
      </c>
      <c r="H70" s="58">
        <v>27</v>
      </c>
      <c r="I70" s="58">
        <v>206</v>
      </c>
      <c r="J70" s="58">
        <v>8</v>
      </c>
      <c r="K70" s="58">
        <v>1</v>
      </c>
      <c r="L70" s="58">
        <v>1</v>
      </c>
      <c r="M70" s="58">
        <v>45</v>
      </c>
      <c r="N70" s="58">
        <v>4</v>
      </c>
      <c r="O70" s="58">
        <f t="shared" si="3"/>
        <v>1372</v>
      </c>
      <c r="P70" s="58">
        <f t="shared" si="4"/>
        <v>265</v>
      </c>
      <c r="Q70" s="39">
        <f t="shared" si="5"/>
        <v>1637</v>
      </c>
    </row>
    <row r="71" spans="1:17" x14ac:dyDescent="0.25">
      <c r="A71" s="51">
        <v>5606</v>
      </c>
      <c r="B71" s="51" t="s">
        <v>401</v>
      </c>
      <c r="C71" s="58">
        <v>1781</v>
      </c>
      <c r="D71" s="58">
        <v>50</v>
      </c>
      <c r="E71" s="58">
        <v>0</v>
      </c>
      <c r="F71" s="58">
        <v>50</v>
      </c>
      <c r="G71" s="58">
        <v>0</v>
      </c>
      <c r="H71" s="58">
        <v>4</v>
      </c>
      <c r="I71" s="58">
        <v>216</v>
      </c>
      <c r="J71" s="58">
        <v>20</v>
      </c>
      <c r="K71" s="58">
        <v>0</v>
      </c>
      <c r="L71" s="58">
        <v>0</v>
      </c>
      <c r="M71" s="58">
        <v>0</v>
      </c>
      <c r="N71" s="58">
        <v>0</v>
      </c>
      <c r="O71" s="58">
        <f t="shared" si="3"/>
        <v>1885</v>
      </c>
      <c r="P71" s="58">
        <f t="shared" si="4"/>
        <v>236</v>
      </c>
      <c r="Q71" s="39">
        <f t="shared" si="5"/>
        <v>2121</v>
      </c>
    </row>
    <row r="72" spans="1:17" x14ac:dyDescent="0.25">
      <c r="A72" s="51">
        <v>5701</v>
      </c>
      <c r="B72" s="51" t="s">
        <v>402</v>
      </c>
      <c r="C72" s="58">
        <v>1974</v>
      </c>
      <c r="D72" s="58">
        <v>158</v>
      </c>
      <c r="E72" s="58">
        <v>91</v>
      </c>
      <c r="F72" s="58">
        <v>282</v>
      </c>
      <c r="G72" s="58">
        <v>367</v>
      </c>
      <c r="H72" s="58">
        <v>87</v>
      </c>
      <c r="I72" s="58">
        <v>1294</v>
      </c>
      <c r="J72" s="58">
        <v>89</v>
      </c>
      <c r="K72" s="58">
        <v>33</v>
      </c>
      <c r="L72" s="58">
        <v>1</v>
      </c>
      <c r="M72" s="58">
        <v>373</v>
      </c>
      <c r="N72" s="58">
        <v>4</v>
      </c>
      <c r="O72" s="58">
        <f t="shared" si="3"/>
        <v>2959</v>
      </c>
      <c r="P72" s="58">
        <f t="shared" si="4"/>
        <v>1794</v>
      </c>
      <c r="Q72" s="39">
        <f t="shared" si="5"/>
        <v>4753</v>
      </c>
    </row>
    <row r="73" spans="1:17" x14ac:dyDescent="0.25">
      <c r="A73" s="51">
        <v>5702</v>
      </c>
      <c r="B73" s="51" t="s">
        <v>403</v>
      </c>
      <c r="C73" s="58">
        <v>195</v>
      </c>
      <c r="D73" s="58">
        <v>21</v>
      </c>
      <c r="E73" s="58">
        <v>10</v>
      </c>
      <c r="F73" s="58">
        <v>51</v>
      </c>
      <c r="G73" s="58">
        <v>102</v>
      </c>
      <c r="H73" s="58">
        <v>59</v>
      </c>
      <c r="I73" s="58">
        <v>2</v>
      </c>
      <c r="J73" s="58">
        <v>0</v>
      </c>
      <c r="K73" s="58">
        <v>0</v>
      </c>
      <c r="L73" s="58">
        <v>0</v>
      </c>
      <c r="M73" s="58">
        <v>1</v>
      </c>
      <c r="N73" s="58">
        <v>0</v>
      </c>
      <c r="O73" s="58">
        <f t="shared" si="3"/>
        <v>438</v>
      </c>
      <c r="P73" s="58">
        <f t="shared" si="4"/>
        <v>3</v>
      </c>
      <c r="Q73" s="39">
        <f t="shared" si="5"/>
        <v>441</v>
      </c>
    </row>
    <row r="74" spans="1:17" x14ac:dyDescent="0.25">
      <c r="A74" s="51">
        <v>5703</v>
      </c>
      <c r="B74" s="51" t="s">
        <v>411</v>
      </c>
      <c r="C74" s="58">
        <v>1160</v>
      </c>
      <c r="D74" s="58">
        <v>73</v>
      </c>
      <c r="E74" s="58">
        <v>29</v>
      </c>
      <c r="F74" s="58">
        <v>136</v>
      </c>
      <c r="G74" s="58">
        <v>0</v>
      </c>
      <c r="H74" s="58">
        <v>54</v>
      </c>
      <c r="I74" s="58">
        <v>136</v>
      </c>
      <c r="J74" s="58">
        <v>11</v>
      </c>
      <c r="K74" s="58">
        <v>0</v>
      </c>
      <c r="L74" s="58">
        <v>0</v>
      </c>
      <c r="M74" s="58">
        <v>0</v>
      </c>
      <c r="N74" s="58">
        <v>3</v>
      </c>
      <c r="O74" s="58">
        <f t="shared" si="3"/>
        <v>1452</v>
      </c>
      <c r="P74" s="58">
        <f t="shared" si="4"/>
        <v>150</v>
      </c>
      <c r="Q74" s="39">
        <f t="shared" si="5"/>
        <v>1602</v>
      </c>
    </row>
    <row r="75" spans="1:17" x14ac:dyDescent="0.25">
      <c r="A75" s="51">
        <v>5704</v>
      </c>
      <c r="B75" s="51" t="s">
        <v>404</v>
      </c>
      <c r="C75" s="58">
        <v>177</v>
      </c>
      <c r="D75" s="58">
        <v>6</v>
      </c>
      <c r="E75" s="58">
        <v>7</v>
      </c>
      <c r="F75" s="58">
        <v>32</v>
      </c>
      <c r="G75" s="58">
        <v>0</v>
      </c>
      <c r="H75" s="58">
        <v>17</v>
      </c>
      <c r="I75" s="58">
        <v>47</v>
      </c>
      <c r="J75" s="58">
        <v>2</v>
      </c>
      <c r="K75" s="58">
        <v>0</v>
      </c>
      <c r="L75" s="58">
        <v>0</v>
      </c>
      <c r="M75" s="58">
        <v>0</v>
      </c>
      <c r="N75" s="58">
        <v>0</v>
      </c>
      <c r="O75" s="58">
        <f t="shared" si="3"/>
        <v>239</v>
      </c>
      <c r="P75" s="58">
        <f t="shared" si="4"/>
        <v>49</v>
      </c>
      <c r="Q75" s="39">
        <f t="shared" si="5"/>
        <v>288</v>
      </c>
    </row>
    <row r="76" spans="1:17" x14ac:dyDescent="0.25">
      <c r="A76" s="51">
        <v>5705</v>
      </c>
      <c r="B76" s="51" t="s">
        <v>405</v>
      </c>
      <c r="C76" s="58">
        <v>0</v>
      </c>
      <c r="D76" s="58">
        <v>0</v>
      </c>
      <c r="E76" s="58">
        <v>0</v>
      </c>
      <c r="F76" s="58">
        <v>0</v>
      </c>
      <c r="G76" s="58">
        <v>0</v>
      </c>
      <c r="H76" s="58">
        <v>0</v>
      </c>
      <c r="I76" s="58">
        <v>0</v>
      </c>
      <c r="J76" s="58">
        <v>0</v>
      </c>
      <c r="K76" s="58">
        <v>0</v>
      </c>
      <c r="L76" s="58">
        <v>0</v>
      </c>
      <c r="M76" s="58">
        <v>0</v>
      </c>
      <c r="N76" s="58">
        <v>0</v>
      </c>
      <c r="O76" s="58">
        <f t="shared" si="3"/>
        <v>0</v>
      </c>
      <c r="P76" s="58">
        <f t="shared" si="4"/>
        <v>0</v>
      </c>
      <c r="Q76" s="39">
        <f t="shared" si="5"/>
        <v>0</v>
      </c>
    </row>
    <row r="77" spans="1:17" x14ac:dyDescent="0.25">
      <c r="A77" s="51">
        <v>5706</v>
      </c>
      <c r="B77" s="51" t="s">
        <v>406</v>
      </c>
      <c r="C77" s="58">
        <v>127</v>
      </c>
      <c r="D77" s="58">
        <v>11</v>
      </c>
      <c r="E77" s="58">
        <v>13</v>
      </c>
      <c r="F77" s="58">
        <v>59</v>
      </c>
      <c r="G77" s="58">
        <v>64</v>
      </c>
      <c r="H77" s="58">
        <v>30</v>
      </c>
      <c r="I77" s="58">
        <v>8</v>
      </c>
      <c r="J77" s="58">
        <v>3</v>
      </c>
      <c r="K77" s="58">
        <v>1</v>
      </c>
      <c r="L77" s="58">
        <v>0</v>
      </c>
      <c r="M77" s="58">
        <v>5</v>
      </c>
      <c r="N77" s="58">
        <v>3</v>
      </c>
      <c r="O77" s="58">
        <f t="shared" si="3"/>
        <v>304</v>
      </c>
      <c r="P77" s="58">
        <f t="shared" si="4"/>
        <v>20</v>
      </c>
      <c r="Q77" s="39">
        <f t="shared" si="5"/>
        <v>324</v>
      </c>
    </row>
    <row r="78" spans="1:17" x14ac:dyDescent="0.25">
      <c r="A78" s="51">
        <v>5801</v>
      </c>
      <c r="B78" s="51" t="s">
        <v>407</v>
      </c>
      <c r="C78" s="58">
        <v>2334</v>
      </c>
      <c r="D78" s="58">
        <v>299</v>
      </c>
      <c r="E78" s="58">
        <v>34</v>
      </c>
      <c r="F78" s="58">
        <v>398</v>
      </c>
      <c r="G78" s="58">
        <v>570</v>
      </c>
      <c r="H78" s="58">
        <v>24</v>
      </c>
      <c r="I78" s="58">
        <v>2315</v>
      </c>
      <c r="J78" s="58">
        <v>286</v>
      </c>
      <c r="K78" s="58">
        <v>10</v>
      </c>
      <c r="L78" s="58">
        <v>9</v>
      </c>
      <c r="M78" s="58">
        <v>1055</v>
      </c>
      <c r="N78" s="58">
        <v>3</v>
      </c>
      <c r="O78" s="58">
        <f t="shared" si="3"/>
        <v>3659</v>
      </c>
      <c r="P78" s="58">
        <f t="shared" si="4"/>
        <v>3678</v>
      </c>
      <c r="Q78" s="39">
        <f t="shared" si="5"/>
        <v>7337</v>
      </c>
    </row>
    <row r="79" spans="1:17" x14ac:dyDescent="0.25">
      <c r="A79" s="51">
        <v>5802</v>
      </c>
      <c r="B79" s="51" t="s">
        <v>408</v>
      </c>
      <c r="C79" s="58">
        <v>667</v>
      </c>
      <c r="D79" s="58">
        <v>113</v>
      </c>
      <c r="E79" s="58">
        <v>30</v>
      </c>
      <c r="F79" s="58">
        <v>158</v>
      </c>
      <c r="G79" s="58">
        <v>45</v>
      </c>
      <c r="H79" s="58">
        <v>13</v>
      </c>
      <c r="I79" s="58">
        <v>334</v>
      </c>
      <c r="J79" s="58">
        <v>121</v>
      </c>
      <c r="K79" s="58">
        <v>21</v>
      </c>
      <c r="L79" s="58">
        <v>0</v>
      </c>
      <c r="M79" s="58">
        <v>56</v>
      </c>
      <c r="N79" s="58">
        <v>7</v>
      </c>
      <c r="O79" s="58">
        <f t="shared" si="3"/>
        <v>1026</v>
      </c>
      <c r="P79" s="58">
        <f t="shared" si="4"/>
        <v>539</v>
      </c>
      <c r="Q79" s="39">
        <f t="shared" si="5"/>
        <v>1565</v>
      </c>
    </row>
    <row r="80" spans="1:17" x14ac:dyDescent="0.25">
      <c r="A80" s="51">
        <v>5803</v>
      </c>
      <c r="B80" s="51" t="s">
        <v>409</v>
      </c>
      <c r="C80" s="58">
        <v>233</v>
      </c>
      <c r="D80" s="58">
        <v>38</v>
      </c>
      <c r="E80" s="58">
        <v>5</v>
      </c>
      <c r="F80" s="58">
        <v>87</v>
      </c>
      <c r="G80" s="58">
        <v>14</v>
      </c>
      <c r="H80" s="58">
        <v>0</v>
      </c>
      <c r="I80" s="58">
        <v>24</v>
      </c>
      <c r="J80" s="58">
        <v>7</v>
      </c>
      <c r="K80" s="58">
        <v>1</v>
      </c>
      <c r="L80" s="58">
        <v>0</v>
      </c>
      <c r="M80" s="58">
        <v>0</v>
      </c>
      <c r="N80" s="58">
        <v>0</v>
      </c>
      <c r="O80" s="58">
        <f t="shared" si="3"/>
        <v>377</v>
      </c>
      <c r="P80" s="58">
        <f t="shared" si="4"/>
        <v>32</v>
      </c>
      <c r="Q80" s="39">
        <f t="shared" si="5"/>
        <v>409</v>
      </c>
    </row>
    <row r="81" spans="1:17" x14ac:dyDescent="0.25">
      <c r="A81" s="51">
        <v>5804</v>
      </c>
      <c r="B81" s="51" t="s">
        <v>410</v>
      </c>
      <c r="C81" s="58">
        <v>0</v>
      </c>
      <c r="D81" s="58">
        <v>0</v>
      </c>
      <c r="E81" s="58">
        <v>0</v>
      </c>
      <c r="F81" s="58">
        <v>0</v>
      </c>
      <c r="G81" s="58">
        <v>0</v>
      </c>
      <c r="H81" s="58">
        <v>0</v>
      </c>
      <c r="I81" s="58">
        <v>0</v>
      </c>
      <c r="J81" s="58">
        <v>0</v>
      </c>
      <c r="K81" s="58">
        <v>0</v>
      </c>
      <c r="L81" s="58">
        <v>0</v>
      </c>
      <c r="M81" s="58">
        <v>0</v>
      </c>
      <c r="N81" s="58">
        <v>0</v>
      </c>
      <c r="O81" s="58">
        <f t="shared" si="3"/>
        <v>0</v>
      </c>
      <c r="P81" s="58">
        <f t="shared" si="4"/>
        <v>0</v>
      </c>
      <c r="Q81" s="39">
        <f t="shared" si="5"/>
        <v>0</v>
      </c>
    </row>
    <row r="82" spans="1:17" x14ac:dyDescent="0.25">
      <c r="A82" s="51">
        <v>6101</v>
      </c>
      <c r="B82" s="51" t="s">
        <v>412</v>
      </c>
      <c r="C82" s="58">
        <v>5797</v>
      </c>
      <c r="D82" s="58">
        <v>579</v>
      </c>
      <c r="E82" s="58">
        <v>82</v>
      </c>
      <c r="F82" s="58">
        <v>725</v>
      </c>
      <c r="G82" s="58">
        <v>0</v>
      </c>
      <c r="H82" s="58">
        <v>644</v>
      </c>
      <c r="I82" s="58">
        <v>3306</v>
      </c>
      <c r="J82" s="58">
        <v>625</v>
      </c>
      <c r="K82" s="58">
        <v>28</v>
      </c>
      <c r="L82" s="58">
        <v>139</v>
      </c>
      <c r="M82" s="58">
        <v>0</v>
      </c>
      <c r="N82" s="58">
        <v>88</v>
      </c>
      <c r="O82" s="58">
        <f t="shared" si="3"/>
        <v>7827</v>
      </c>
      <c r="P82" s="58">
        <f t="shared" si="4"/>
        <v>4186</v>
      </c>
      <c r="Q82" s="39">
        <f t="shared" si="5"/>
        <v>12013</v>
      </c>
    </row>
    <row r="83" spans="1:17" x14ac:dyDescent="0.25">
      <c r="A83" s="51">
        <v>6102</v>
      </c>
      <c r="B83" s="51" t="s">
        <v>413</v>
      </c>
      <c r="C83" s="58">
        <v>190</v>
      </c>
      <c r="D83" s="58">
        <v>18</v>
      </c>
      <c r="E83" s="58">
        <v>13</v>
      </c>
      <c r="F83" s="58">
        <v>33</v>
      </c>
      <c r="G83" s="58">
        <v>78</v>
      </c>
      <c r="H83" s="58">
        <v>26</v>
      </c>
      <c r="I83" s="58">
        <v>4</v>
      </c>
      <c r="J83" s="58">
        <v>0</v>
      </c>
      <c r="K83" s="58">
        <v>0</v>
      </c>
      <c r="L83" s="58">
        <v>0</v>
      </c>
      <c r="M83" s="58">
        <v>0</v>
      </c>
      <c r="N83" s="58">
        <v>0</v>
      </c>
      <c r="O83" s="58">
        <f t="shared" si="3"/>
        <v>358</v>
      </c>
      <c r="P83" s="58">
        <f t="shared" si="4"/>
        <v>4</v>
      </c>
      <c r="Q83" s="39">
        <f t="shared" si="5"/>
        <v>362</v>
      </c>
    </row>
    <row r="84" spans="1:17" x14ac:dyDescent="0.25">
      <c r="A84" s="51">
        <v>6103</v>
      </c>
      <c r="B84" s="51" t="s">
        <v>414</v>
      </c>
      <c r="C84" s="58">
        <v>255</v>
      </c>
      <c r="D84" s="58">
        <v>44</v>
      </c>
      <c r="E84" s="58">
        <v>19</v>
      </c>
      <c r="F84" s="58">
        <v>51</v>
      </c>
      <c r="G84" s="58">
        <v>39</v>
      </c>
      <c r="H84" s="58">
        <v>33</v>
      </c>
      <c r="I84" s="58">
        <v>7</v>
      </c>
      <c r="J84" s="58">
        <v>6</v>
      </c>
      <c r="K84" s="58">
        <v>0</v>
      </c>
      <c r="L84" s="58">
        <v>0</v>
      </c>
      <c r="M84" s="58">
        <v>0</v>
      </c>
      <c r="N84" s="58">
        <v>0</v>
      </c>
      <c r="O84" s="58">
        <f t="shared" si="3"/>
        <v>441</v>
      </c>
      <c r="P84" s="58">
        <f t="shared" si="4"/>
        <v>13</v>
      </c>
      <c r="Q84" s="39">
        <f t="shared" si="5"/>
        <v>454</v>
      </c>
    </row>
    <row r="85" spans="1:17" x14ac:dyDescent="0.25">
      <c r="A85" s="51">
        <v>6104</v>
      </c>
      <c r="B85" s="51" t="s">
        <v>415</v>
      </c>
      <c r="C85" s="58">
        <v>487</v>
      </c>
      <c r="D85" s="58">
        <v>72</v>
      </c>
      <c r="E85" s="58">
        <v>19</v>
      </c>
      <c r="F85" s="58">
        <v>142</v>
      </c>
      <c r="G85" s="58">
        <v>57</v>
      </c>
      <c r="H85" s="58">
        <v>45</v>
      </c>
      <c r="I85" s="58">
        <v>68</v>
      </c>
      <c r="J85" s="58">
        <v>19</v>
      </c>
      <c r="K85" s="58">
        <v>0</v>
      </c>
      <c r="L85" s="58">
        <v>0</v>
      </c>
      <c r="M85" s="58">
        <v>0</v>
      </c>
      <c r="N85" s="58">
        <v>3</v>
      </c>
      <c r="O85" s="58">
        <f t="shared" si="3"/>
        <v>822</v>
      </c>
      <c r="P85" s="58">
        <f t="shared" si="4"/>
        <v>90</v>
      </c>
      <c r="Q85" s="39">
        <f t="shared" si="5"/>
        <v>912</v>
      </c>
    </row>
    <row r="86" spans="1:17" x14ac:dyDescent="0.25">
      <c r="A86" s="51">
        <v>6105</v>
      </c>
      <c r="B86" s="51" t="s">
        <v>416</v>
      </c>
      <c r="C86" s="58">
        <v>283</v>
      </c>
      <c r="D86" s="58">
        <v>60</v>
      </c>
      <c r="E86" s="58">
        <v>33</v>
      </c>
      <c r="F86" s="58">
        <v>100</v>
      </c>
      <c r="G86" s="58">
        <v>0</v>
      </c>
      <c r="H86" s="58">
        <v>120</v>
      </c>
      <c r="I86" s="58">
        <v>46</v>
      </c>
      <c r="J86" s="58">
        <v>10</v>
      </c>
      <c r="K86" s="58">
        <v>2</v>
      </c>
      <c r="L86" s="58">
        <v>0</v>
      </c>
      <c r="M86" s="58">
        <v>0</v>
      </c>
      <c r="N86" s="58">
        <v>0</v>
      </c>
      <c r="O86" s="58">
        <f t="shared" si="3"/>
        <v>596</v>
      </c>
      <c r="P86" s="58">
        <f t="shared" si="4"/>
        <v>58</v>
      </c>
      <c r="Q86" s="39">
        <f t="shared" si="5"/>
        <v>654</v>
      </c>
    </row>
    <row r="87" spans="1:17" x14ac:dyDescent="0.25">
      <c r="A87" s="51">
        <v>6106</v>
      </c>
      <c r="B87" s="51" t="s">
        <v>417</v>
      </c>
      <c r="C87" s="58">
        <v>0</v>
      </c>
      <c r="D87" s="58">
        <v>0</v>
      </c>
      <c r="E87" s="58">
        <v>0</v>
      </c>
      <c r="F87" s="58">
        <v>0</v>
      </c>
      <c r="G87" s="58">
        <v>0</v>
      </c>
      <c r="H87" s="58">
        <v>0</v>
      </c>
      <c r="I87" s="58">
        <v>0</v>
      </c>
      <c r="J87" s="58">
        <v>0</v>
      </c>
      <c r="K87" s="58">
        <v>0</v>
      </c>
      <c r="L87" s="58">
        <v>0</v>
      </c>
      <c r="M87" s="58">
        <v>0</v>
      </c>
      <c r="N87" s="58">
        <v>0</v>
      </c>
      <c r="O87" s="58">
        <f t="shared" si="3"/>
        <v>0</v>
      </c>
      <c r="P87" s="58">
        <f t="shared" si="4"/>
        <v>0</v>
      </c>
      <c r="Q87" s="39">
        <f t="shared" si="5"/>
        <v>0</v>
      </c>
    </row>
    <row r="88" spans="1:17" x14ac:dyDescent="0.25">
      <c r="A88" s="51">
        <v>6107</v>
      </c>
      <c r="B88" s="51" t="s">
        <v>418</v>
      </c>
      <c r="C88" s="58">
        <v>884</v>
      </c>
      <c r="D88" s="58">
        <v>56</v>
      </c>
      <c r="E88" s="58">
        <v>4</v>
      </c>
      <c r="F88" s="58">
        <v>208</v>
      </c>
      <c r="G88" s="58">
        <v>535</v>
      </c>
      <c r="H88" s="58">
        <v>0</v>
      </c>
      <c r="I88" s="58">
        <v>135</v>
      </c>
      <c r="J88" s="58">
        <v>44</v>
      </c>
      <c r="K88" s="58">
        <v>0</v>
      </c>
      <c r="L88" s="58">
        <v>1</v>
      </c>
      <c r="M88" s="58">
        <v>39</v>
      </c>
      <c r="N88" s="58">
        <v>0</v>
      </c>
      <c r="O88" s="58">
        <f t="shared" si="3"/>
        <v>1687</v>
      </c>
      <c r="P88" s="58">
        <f t="shared" si="4"/>
        <v>219</v>
      </c>
      <c r="Q88" s="39">
        <f t="shared" si="5"/>
        <v>1906</v>
      </c>
    </row>
    <row r="89" spans="1:17" x14ac:dyDescent="0.25">
      <c r="A89" s="51">
        <v>6108</v>
      </c>
      <c r="B89" s="51" t="s">
        <v>419</v>
      </c>
      <c r="C89" s="58">
        <v>782</v>
      </c>
      <c r="D89" s="58">
        <v>184</v>
      </c>
      <c r="E89" s="58">
        <v>8</v>
      </c>
      <c r="F89" s="58">
        <v>134</v>
      </c>
      <c r="G89" s="58">
        <v>295</v>
      </c>
      <c r="H89" s="58">
        <v>165</v>
      </c>
      <c r="I89" s="58">
        <v>301</v>
      </c>
      <c r="J89" s="58">
        <v>97</v>
      </c>
      <c r="K89" s="58">
        <v>1</v>
      </c>
      <c r="L89" s="58">
        <v>2</v>
      </c>
      <c r="M89" s="58">
        <v>181</v>
      </c>
      <c r="N89" s="58">
        <v>53</v>
      </c>
      <c r="O89" s="58">
        <f t="shared" si="3"/>
        <v>1568</v>
      </c>
      <c r="P89" s="58">
        <f t="shared" si="4"/>
        <v>635</v>
      </c>
      <c r="Q89" s="39">
        <f t="shared" si="5"/>
        <v>2203</v>
      </c>
    </row>
    <row r="90" spans="1:17" x14ac:dyDescent="0.25">
      <c r="A90" s="51">
        <v>6109</v>
      </c>
      <c r="B90" s="51" t="s">
        <v>420</v>
      </c>
      <c r="C90" s="58">
        <v>149</v>
      </c>
      <c r="D90" s="58">
        <v>19</v>
      </c>
      <c r="E90" s="58">
        <v>26</v>
      </c>
      <c r="F90" s="58">
        <v>61</v>
      </c>
      <c r="G90" s="58">
        <v>10</v>
      </c>
      <c r="H90" s="58">
        <v>9</v>
      </c>
      <c r="I90" s="58">
        <v>2</v>
      </c>
      <c r="J90" s="58">
        <v>0</v>
      </c>
      <c r="K90" s="58">
        <v>0</v>
      </c>
      <c r="L90" s="58">
        <v>0</v>
      </c>
      <c r="M90" s="58">
        <v>0</v>
      </c>
      <c r="N90" s="58">
        <v>2</v>
      </c>
      <c r="O90" s="58">
        <f t="shared" si="3"/>
        <v>274</v>
      </c>
      <c r="P90" s="58">
        <f t="shared" si="4"/>
        <v>4</v>
      </c>
      <c r="Q90" s="39">
        <f t="shared" si="5"/>
        <v>278</v>
      </c>
    </row>
    <row r="91" spans="1:17" x14ac:dyDescent="0.25">
      <c r="A91" s="51">
        <v>6110</v>
      </c>
      <c r="B91" s="51" t="s">
        <v>421</v>
      </c>
      <c r="C91" s="58">
        <v>1221</v>
      </c>
      <c r="D91" s="58">
        <v>102</v>
      </c>
      <c r="E91" s="58">
        <v>158</v>
      </c>
      <c r="F91" s="58">
        <v>244</v>
      </c>
      <c r="G91" s="58">
        <v>159</v>
      </c>
      <c r="H91" s="58">
        <v>6</v>
      </c>
      <c r="I91" s="58">
        <v>45</v>
      </c>
      <c r="J91" s="58">
        <v>3</v>
      </c>
      <c r="K91" s="58">
        <v>3</v>
      </c>
      <c r="L91" s="58">
        <v>0</v>
      </c>
      <c r="M91" s="58">
        <v>4</v>
      </c>
      <c r="N91" s="58">
        <v>1</v>
      </c>
      <c r="O91" s="58">
        <f t="shared" si="3"/>
        <v>1890</v>
      </c>
      <c r="P91" s="58">
        <f t="shared" si="4"/>
        <v>56</v>
      </c>
      <c r="Q91" s="39">
        <f t="shared" si="5"/>
        <v>1946</v>
      </c>
    </row>
    <row r="92" spans="1:17" x14ac:dyDescent="0.25">
      <c r="A92" s="51">
        <v>6111</v>
      </c>
      <c r="B92" s="51" t="s">
        <v>422</v>
      </c>
      <c r="C92" s="58">
        <v>327</v>
      </c>
      <c r="D92" s="58">
        <v>14</v>
      </c>
      <c r="E92" s="58">
        <v>14</v>
      </c>
      <c r="F92" s="58">
        <v>58</v>
      </c>
      <c r="G92" s="58">
        <v>33</v>
      </c>
      <c r="H92" s="58">
        <v>18</v>
      </c>
      <c r="I92" s="58">
        <v>13</v>
      </c>
      <c r="J92" s="58">
        <v>5</v>
      </c>
      <c r="K92" s="58">
        <v>7</v>
      </c>
      <c r="L92" s="58">
        <v>4</v>
      </c>
      <c r="M92" s="58">
        <v>8</v>
      </c>
      <c r="N92" s="58">
        <v>0</v>
      </c>
      <c r="O92" s="58">
        <f t="shared" si="3"/>
        <v>464</v>
      </c>
      <c r="P92" s="58">
        <f t="shared" si="4"/>
        <v>37</v>
      </c>
      <c r="Q92" s="39">
        <f t="shared" si="5"/>
        <v>501</v>
      </c>
    </row>
    <row r="93" spans="1:17" x14ac:dyDescent="0.25">
      <c r="A93" s="51">
        <v>6112</v>
      </c>
      <c r="B93" s="51" t="s">
        <v>423</v>
      </c>
      <c r="C93" s="58">
        <v>331</v>
      </c>
      <c r="D93" s="58">
        <v>26</v>
      </c>
      <c r="E93" s="58">
        <v>5</v>
      </c>
      <c r="F93" s="58">
        <v>62</v>
      </c>
      <c r="G93" s="58">
        <v>0</v>
      </c>
      <c r="H93" s="58">
        <v>14</v>
      </c>
      <c r="I93" s="58">
        <v>111</v>
      </c>
      <c r="J93" s="58">
        <v>17</v>
      </c>
      <c r="K93" s="58">
        <v>0</v>
      </c>
      <c r="L93" s="58">
        <v>0</v>
      </c>
      <c r="M93" s="58">
        <v>0</v>
      </c>
      <c r="N93" s="58">
        <v>4</v>
      </c>
      <c r="O93" s="58">
        <f t="shared" si="3"/>
        <v>438</v>
      </c>
      <c r="P93" s="58">
        <f t="shared" si="4"/>
        <v>132</v>
      </c>
      <c r="Q93" s="39">
        <f t="shared" si="5"/>
        <v>570</v>
      </c>
    </row>
    <row r="94" spans="1:17" x14ac:dyDescent="0.25">
      <c r="A94" s="51">
        <v>6113</v>
      </c>
      <c r="B94" s="51" t="s">
        <v>424</v>
      </c>
      <c r="C94" s="58">
        <v>306</v>
      </c>
      <c r="D94" s="58">
        <v>19</v>
      </c>
      <c r="E94" s="58">
        <v>10</v>
      </c>
      <c r="F94" s="58">
        <v>114</v>
      </c>
      <c r="G94" s="58">
        <v>157</v>
      </c>
      <c r="H94" s="58">
        <v>3</v>
      </c>
      <c r="I94" s="58">
        <v>68</v>
      </c>
      <c r="J94" s="58">
        <v>11</v>
      </c>
      <c r="K94" s="58">
        <v>2</v>
      </c>
      <c r="L94" s="58">
        <v>2</v>
      </c>
      <c r="M94" s="58">
        <v>72</v>
      </c>
      <c r="N94" s="58">
        <v>0</v>
      </c>
      <c r="O94" s="58">
        <f t="shared" si="3"/>
        <v>609</v>
      </c>
      <c r="P94" s="58">
        <f t="shared" si="4"/>
        <v>155</v>
      </c>
      <c r="Q94" s="39">
        <f t="shared" si="5"/>
        <v>764</v>
      </c>
    </row>
    <row r="95" spans="1:17" x14ac:dyDescent="0.25">
      <c r="A95" s="51">
        <v>6114</v>
      </c>
      <c r="B95" s="51" t="s">
        <v>425</v>
      </c>
      <c r="C95" s="58">
        <v>555</v>
      </c>
      <c r="D95" s="58">
        <v>44</v>
      </c>
      <c r="E95" s="58">
        <v>34</v>
      </c>
      <c r="F95" s="58">
        <v>125</v>
      </c>
      <c r="G95" s="58">
        <v>333</v>
      </c>
      <c r="H95" s="58">
        <v>16</v>
      </c>
      <c r="I95" s="58">
        <v>58</v>
      </c>
      <c r="J95" s="58">
        <v>12</v>
      </c>
      <c r="K95" s="58">
        <v>1</v>
      </c>
      <c r="L95" s="58">
        <v>0</v>
      </c>
      <c r="M95" s="58">
        <v>0</v>
      </c>
      <c r="N95" s="58">
        <v>0</v>
      </c>
      <c r="O95" s="58">
        <f t="shared" si="3"/>
        <v>1107</v>
      </c>
      <c r="P95" s="58">
        <f t="shared" si="4"/>
        <v>71</v>
      </c>
      <c r="Q95" s="39">
        <f t="shared" si="5"/>
        <v>1178</v>
      </c>
    </row>
    <row r="96" spans="1:17" x14ac:dyDescent="0.25">
      <c r="A96" s="51">
        <v>6115</v>
      </c>
      <c r="B96" s="51" t="s">
        <v>426</v>
      </c>
      <c r="C96" s="58">
        <v>0</v>
      </c>
      <c r="D96" s="58">
        <v>0</v>
      </c>
      <c r="E96" s="58">
        <v>0</v>
      </c>
      <c r="F96" s="58">
        <v>0</v>
      </c>
      <c r="G96" s="58">
        <v>0</v>
      </c>
      <c r="H96" s="58">
        <v>0</v>
      </c>
      <c r="I96" s="58">
        <v>0</v>
      </c>
      <c r="J96" s="58">
        <v>0</v>
      </c>
      <c r="K96" s="58">
        <v>0</v>
      </c>
      <c r="L96" s="58">
        <v>0</v>
      </c>
      <c r="M96" s="58">
        <v>0</v>
      </c>
      <c r="N96" s="58">
        <v>0</v>
      </c>
      <c r="O96" s="58">
        <f t="shared" si="3"/>
        <v>0</v>
      </c>
      <c r="P96" s="58">
        <f t="shared" si="4"/>
        <v>0</v>
      </c>
      <c r="Q96" s="39">
        <f t="shared" si="5"/>
        <v>0</v>
      </c>
    </row>
    <row r="97" spans="1:17" x14ac:dyDescent="0.25">
      <c r="A97" s="51">
        <v>6116</v>
      </c>
      <c r="B97" s="51" t="s">
        <v>427</v>
      </c>
      <c r="C97" s="58">
        <v>975</v>
      </c>
      <c r="D97" s="58">
        <v>68</v>
      </c>
      <c r="E97" s="58">
        <v>26</v>
      </c>
      <c r="F97" s="58">
        <v>238</v>
      </c>
      <c r="G97" s="58">
        <v>0</v>
      </c>
      <c r="H97" s="58">
        <v>18</v>
      </c>
      <c r="I97" s="58">
        <v>47</v>
      </c>
      <c r="J97" s="58">
        <v>4</v>
      </c>
      <c r="K97" s="58">
        <v>0</v>
      </c>
      <c r="L97" s="58">
        <v>0</v>
      </c>
      <c r="M97" s="58">
        <v>0</v>
      </c>
      <c r="N97" s="58">
        <v>1</v>
      </c>
      <c r="O97" s="58">
        <f t="shared" si="3"/>
        <v>1325</v>
      </c>
      <c r="P97" s="58">
        <f t="shared" si="4"/>
        <v>52</v>
      </c>
      <c r="Q97" s="39">
        <f t="shared" si="5"/>
        <v>1377</v>
      </c>
    </row>
    <row r="98" spans="1:17" x14ac:dyDescent="0.25">
      <c r="A98" s="51">
        <v>6117</v>
      </c>
      <c r="B98" s="51" t="s">
        <v>428</v>
      </c>
      <c r="C98" s="58">
        <v>1902</v>
      </c>
      <c r="D98" s="58">
        <v>42</v>
      </c>
      <c r="E98" s="58">
        <v>10</v>
      </c>
      <c r="F98" s="58">
        <v>425</v>
      </c>
      <c r="G98" s="58">
        <v>606</v>
      </c>
      <c r="H98" s="58">
        <v>161</v>
      </c>
      <c r="I98" s="58">
        <v>555</v>
      </c>
      <c r="J98" s="58">
        <v>30</v>
      </c>
      <c r="K98" s="58">
        <v>2</v>
      </c>
      <c r="L98" s="58">
        <v>0</v>
      </c>
      <c r="M98" s="58">
        <v>103</v>
      </c>
      <c r="N98" s="58">
        <v>78</v>
      </c>
      <c r="O98" s="58">
        <f t="shared" si="3"/>
        <v>3146</v>
      </c>
      <c r="P98" s="58">
        <f t="shared" si="4"/>
        <v>768</v>
      </c>
      <c r="Q98" s="39">
        <f t="shared" si="5"/>
        <v>3914</v>
      </c>
    </row>
    <row r="99" spans="1:17" x14ac:dyDescent="0.25">
      <c r="A99" s="51">
        <v>6201</v>
      </c>
      <c r="B99" s="51" t="s">
        <v>429</v>
      </c>
      <c r="C99" s="58">
        <v>2620</v>
      </c>
      <c r="D99" s="58">
        <v>137</v>
      </c>
      <c r="E99" s="58">
        <v>10</v>
      </c>
      <c r="F99" s="58">
        <v>479</v>
      </c>
      <c r="G99" s="58">
        <v>0</v>
      </c>
      <c r="H99" s="58">
        <v>20</v>
      </c>
      <c r="I99" s="58">
        <v>329</v>
      </c>
      <c r="J99" s="58">
        <v>53</v>
      </c>
      <c r="K99" s="58">
        <v>0</v>
      </c>
      <c r="L99" s="58">
        <v>17</v>
      </c>
      <c r="M99" s="58">
        <v>0</v>
      </c>
      <c r="N99" s="58">
        <v>0</v>
      </c>
      <c r="O99" s="58">
        <f t="shared" si="3"/>
        <v>3266</v>
      </c>
      <c r="P99" s="58">
        <f t="shared" si="4"/>
        <v>399</v>
      </c>
      <c r="Q99" s="39">
        <f t="shared" si="5"/>
        <v>3665</v>
      </c>
    </row>
    <row r="100" spans="1:17" x14ac:dyDescent="0.25">
      <c r="A100" s="51">
        <v>6202</v>
      </c>
      <c r="B100" s="51" t="s">
        <v>430</v>
      </c>
      <c r="C100" s="58">
        <v>146</v>
      </c>
      <c r="D100" s="58">
        <v>15</v>
      </c>
      <c r="E100" s="58">
        <v>0</v>
      </c>
      <c r="F100" s="58">
        <v>16</v>
      </c>
      <c r="G100" s="58">
        <v>2</v>
      </c>
      <c r="H100" s="58">
        <v>8</v>
      </c>
      <c r="I100" s="58">
        <v>20</v>
      </c>
      <c r="J100" s="58">
        <v>6</v>
      </c>
      <c r="K100" s="58">
        <v>0</v>
      </c>
      <c r="L100" s="58">
        <v>1</v>
      </c>
      <c r="M100" s="58">
        <v>0</v>
      </c>
      <c r="N100" s="58">
        <v>1</v>
      </c>
      <c r="O100" s="58">
        <f t="shared" si="3"/>
        <v>187</v>
      </c>
      <c r="P100" s="58">
        <f t="shared" si="4"/>
        <v>28</v>
      </c>
      <c r="Q100" s="39">
        <f t="shared" si="5"/>
        <v>215</v>
      </c>
    </row>
    <row r="101" spans="1:17" x14ac:dyDescent="0.25">
      <c r="A101" s="51">
        <v>6203</v>
      </c>
      <c r="B101" s="51" t="s">
        <v>431</v>
      </c>
      <c r="C101" s="58">
        <v>329</v>
      </c>
      <c r="D101" s="58">
        <v>18</v>
      </c>
      <c r="E101" s="58">
        <v>3</v>
      </c>
      <c r="F101" s="58">
        <v>45</v>
      </c>
      <c r="G101" s="58">
        <v>15</v>
      </c>
      <c r="H101" s="58">
        <v>15</v>
      </c>
      <c r="I101" s="58">
        <v>5</v>
      </c>
      <c r="J101" s="58">
        <v>2</v>
      </c>
      <c r="K101" s="58">
        <v>0</v>
      </c>
      <c r="L101" s="58">
        <v>0</v>
      </c>
      <c r="M101" s="58">
        <v>2</v>
      </c>
      <c r="N101" s="58">
        <v>3</v>
      </c>
      <c r="O101" s="58">
        <f t="shared" si="3"/>
        <v>425</v>
      </c>
      <c r="P101" s="58">
        <f t="shared" si="4"/>
        <v>12</v>
      </c>
      <c r="Q101" s="39">
        <f t="shared" si="5"/>
        <v>437</v>
      </c>
    </row>
    <row r="102" spans="1:17" x14ac:dyDescent="0.25">
      <c r="A102" s="51">
        <v>6204</v>
      </c>
      <c r="B102" s="51" t="s">
        <v>444</v>
      </c>
      <c r="C102" s="58">
        <v>281</v>
      </c>
      <c r="D102" s="58">
        <v>29</v>
      </c>
      <c r="E102" s="58">
        <v>26</v>
      </c>
      <c r="F102" s="58">
        <v>60</v>
      </c>
      <c r="G102" s="58">
        <v>0</v>
      </c>
      <c r="H102" s="58">
        <v>4</v>
      </c>
      <c r="I102" s="58">
        <v>0</v>
      </c>
      <c r="J102" s="58">
        <v>0</v>
      </c>
      <c r="K102" s="58">
        <v>0</v>
      </c>
      <c r="L102" s="58">
        <v>0</v>
      </c>
      <c r="M102" s="58">
        <v>0</v>
      </c>
      <c r="N102" s="58">
        <v>0</v>
      </c>
      <c r="O102" s="58">
        <f t="shared" si="3"/>
        <v>400</v>
      </c>
      <c r="P102" s="58">
        <f t="shared" si="4"/>
        <v>0</v>
      </c>
      <c r="Q102" s="39">
        <f t="shared" si="5"/>
        <v>400</v>
      </c>
    </row>
    <row r="103" spans="1:17" x14ac:dyDescent="0.25">
      <c r="A103" s="51">
        <v>6205</v>
      </c>
      <c r="B103" s="51" t="s">
        <v>432</v>
      </c>
      <c r="C103" s="58">
        <v>0</v>
      </c>
      <c r="D103" s="58">
        <v>0</v>
      </c>
      <c r="E103" s="58">
        <v>0</v>
      </c>
      <c r="F103" s="58">
        <v>0</v>
      </c>
      <c r="G103" s="58">
        <v>0</v>
      </c>
      <c r="H103" s="58">
        <v>0</v>
      </c>
      <c r="I103" s="58">
        <v>0</v>
      </c>
      <c r="J103" s="58">
        <v>0</v>
      </c>
      <c r="K103" s="58">
        <v>0</v>
      </c>
      <c r="L103" s="58">
        <v>0</v>
      </c>
      <c r="M103" s="58">
        <v>0</v>
      </c>
      <c r="N103" s="58">
        <v>0</v>
      </c>
      <c r="O103" s="58">
        <f t="shared" si="3"/>
        <v>0</v>
      </c>
      <c r="P103" s="58">
        <f t="shared" si="4"/>
        <v>0</v>
      </c>
      <c r="Q103" s="39">
        <f t="shared" si="5"/>
        <v>0</v>
      </c>
    </row>
    <row r="104" spans="1:17" x14ac:dyDescent="0.25">
      <c r="A104" s="51">
        <v>6206</v>
      </c>
      <c r="B104" s="51" t="s">
        <v>433</v>
      </c>
      <c r="C104" s="58">
        <v>214</v>
      </c>
      <c r="D104" s="58">
        <v>9</v>
      </c>
      <c r="E104" s="58">
        <v>3</v>
      </c>
      <c r="F104" s="58">
        <v>55</v>
      </c>
      <c r="G104" s="58">
        <v>0</v>
      </c>
      <c r="H104" s="58">
        <v>43</v>
      </c>
      <c r="I104" s="58">
        <v>42</v>
      </c>
      <c r="J104" s="58">
        <v>4</v>
      </c>
      <c r="K104" s="58">
        <v>0</v>
      </c>
      <c r="L104" s="58">
        <v>4</v>
      </c>
      <c r="M104" s="58">
        <v>0</v>
      </c>
      <c r="N104" s="58">
        <v>0</v>
      </c>
      <c r="O104" s="58">
        <f t="shared" si="3"/>
        <v>324</v>
      </c>
      <c r="P104" s="58">
        <f t="shared" si="4"/>
        <v>50</v>
      </c>
      <c r="Q104" s="39">
        <f t="shared" si="5"/>
        <v>374</v>
      </c>
    </row>
    <row r="105" spans="1:17" x14ac:dyDescent="0.25">
      <c r="A105" s="51">
        <v>6301</v>
      </c>
      <c r="B105" s="51" t="s">
        <v>434</v>
      </c>
      <c r="C105" s="58">
        <v>1492</v>
      </c>
      <c r="D105" s="58">
        <v>177</v>
      </c>
      <c r="E105" s="58">
        <v>110</v>
      </c>
      <c r="F105" s="58">
        <v>321</v>
      </c>
      <c r="G105" s="58">
        <v>474</v>
      </c>
      <c r="H105" s="58">
        <v>78</v>
      </c>
      <c r="I105" s="58">
        <v>325</v>
      </c>
      <c r="J105" s="58">
        <v>266</v>
      </c>
      <c r="K105" s="58">
        <v>77</v>
      </c>
      <c r="L105" s="58">
        <v>0</v>
      </c>
      <c r="M105" s="58">
        <v>96</v>
      </c>
      <c r="N105" s="58">
        <v>1</v>
      </c>
      <c r="O105" s="58">
        <f t="shared" si="3"/>
        <v>2652</v>
      </c>
      <c r="P105" s="58">
        <f t="shared" si="4"/>
        <v>765</v>
      </c>
      <c r="Q105" s="39">
        <f t="shared" si="5"/>
        <v>3417</v>
      </c>
    </row>
    <row r="106" spans="1:17" x14ac:dyDescent="0.25">
      <c r="A106" s="51">
        <v>6302</v>
      </c>
      <c r="B106" s="51" t="s">
        <v>435</v>
      </c>
      <c r="C106" s="58">
        <v>388</v>
      </c>
      <c r="D106" s="58">
        <v>10</v>
      </c>
      <c r="E106" s="58">
        <v>38</v>
      </c>
      <c r="F106" s="58">
        <v>91</v>
      </c>
      <c r="G106" s="58">
        <v>242</v>
      </c>
      <c r="H106" s="58">
        <v>22</v>
      </c>
      <c r="I106" s="58">
        <v>21</v>
      </c>
      <c r="J106" s="58">
        <v>7</v>
      </c>
      <c r="K106" s="58">
        <v>0</v>
      </c>
      <c r="L106" s="58">
        <v>0</v>
      </c>
      <c r="M106" s="58">
        <v>5</v>
      </c>
      <c r="N106" s="58">
        <v>0</v>
      </c>
      <c r="O106" s="58">
        <f t="shared" si="3"/>
        <v>791</v>
      </c>
      <c r="P106" s="58">
        <f t="shared" si="4"/>
        <v>33</v>
      </c>
      <c r="Q106" s="39">
        <f t="shared" si="5"/>
        <v>824</v>
      </c>
    </row>
    <row r="107" spans="1:17" x14ac:dyDescent="0.25">
      <c r="A107" s="51">
        <v>6303</v>
      </c>
      <c r="B107" s="51" t="s">
        <v>436</v>
      </c>
      <c r="C107" s="58">
        <v>916</v>
      </c>
      <c r="D107" s="58">
        <v>48</v>
      </c>
      <c r="E107" s="58">
        <v>56</v>
      </c>
      <c r="F107" s="58">
        <v>278</v>
      </c>
      <c r="G107" s="58">
        <v>455</v>
      </c>
      <c r="H107" s="58">
        <v>24</v>
      </c>
      <c r="I107" s="58">
        <v>182</v>
      </c>
      <c r="J107" s="58">
        <v>27</v>
      </c>
      <c r="K107" s="58">
        <v>9</v>
      </c>
      <c r="L107" s="58">
        <v>0</v>
      </c>
      <c r="M107" s="58">
        <v>15</v>
      </c>
      <c r="N107" s="58">
        <v>3</v>
      </c>
      <c r="O107" s="58">
        <f t="shared" si="3"/>
        <v>1777</v>
      </c>
      <c r="P107" s="58">
        <f t="shared" si="4"/>
        <v>236</v>
      </c>
      <c r="Q107" s="39">
        <f t="shared" si="5"/>
        <v>2013</v>
      </c>
    </row>
    <row r="108" spans="1:17" x14ac:dyDescent="0.25">
      <c r="A108" s="51">
        <v>6304</v>
      </c>
      <c r="B108" s="51" t="s">
        <v>437</v>
      </c>
      <c r="C108" s="58">
        <v>203</v>
      </c>
      <c r="D108" s="58">
        <v>17</v>
      </c>
      <c r="E108" s="58">
        <v>2</v>
      </c>
      <c r="F108" s="58">
        <v>76</v>
      </c>
      <c r="G108" s="58">
        <v>20</v>
      </c>
      <c r="H108" s="58">
        <v>0</v>
      </c>
      <c r="I108" s="58">
        <v>48</v>
      </c>
      <c r="J108" s="58">
        <v>7</v>
      </c>
      <c r="K108" s="58">
        <v>0</v>
      </c>
      <c r="L108" s="58">
        <v>2</v>
      </c>
      <c r="M108" s="58">
        <v>6</v>
      </c>
      <c r="N108" s="58">
        <v>0</v>
      </c>
      <c r="O108" s="58">
        <f t="shared" si="3"/>
        <v>318</v>
      </c>
      <c r="P108" s="58">
        <f t="shared" si="4"/>
        <v>63</v>
      </c>
      <c r="Q108" s="39">
        <f t="shared" si="5"/>
        <v>381</v>
      </c>
    </row>
    <row r="109" spans="1:17" x14ac:dyDescent="0.25">
      <c r="A109" s="51">
        <v>6305</v>
      </c>
      <c r="B109" s="51" t="s">
        <v>438</v>
      </c>
      <c r="C109" s="58">
        <v>336</v>
      </c>
      <c r="D109" s="58">
        <v>29</v>
      </c>
      <c r="E109" s="58">
        <v>16</v>
      </c>
      <c r="F109" s="58">
        <v>119</v>
      </c>
      <c r="G109" s="58">
        <v>230</v>
      </c>
      <c r="H109" s="58">
        <v>0</v>
      </c>
      <c r="I109" s="58">
        <v>65</v>
      </c>
      <c r="J109" s="58">
        <v>20</v>
      </c>
      <c r="K109" s="58">
        <v>3</v>
      </c>
      <c r="L109" s="58">
        <v>5</v>
      </c>
      <c r="M109" s="58">
        <v>38</v>
      </c>
      <c r="N109" s="58">
        <v>2</v>
      </c>
      <c r="O109" s="58">
        <f t="shared" si="3"/>
        <v>730</v>
      </c>
      <c r="P109" s="58">
        <f t="shared" si="4"/>
        <v>133</v>
      </c>
      <c r="Q109" s="39">
        <f t="shared" si="5"/>
        <v>863</v>
      </c>
    </row>
    <row r="110" spans="1:17" x14ac:dyDescent="0.25">
      <c r="A110" s="51">
        <v>6306</v>
      </c>
      <c r="B110" s="51" t="s">
        <v>439</v>
      </c>
      <c r="C110" s="58">
        <v>258</v>
      </c>
      <c r="D110" s="58">
        <v>15</v>
      </c>
      <c r="E110" s="58">
        <v>2</v>
      </c>
      <c r="F110" s="58">
        <v>73</v>
      </c>
      <c r="G110" s="58">
        <v>0</v>
      </c>
      <c r="H110" s="58">
        <v>4</v>
      </c>
      <c r="I110" s="58">
        <v>85</v>
      </c>
      <c r="J110" s="58">
        <v>10</v>
      </c>
      <c r="K110" s="58">
        <v>0</v>
      </c>
      <c r="L110" s="58">
        <v>2</v>
      </c>
      <c r="M110" s="58">
        <v>0</v>
      </c>
      <c r="N110" s="58">
        <v>0</v>
      </c>
      <c r="O110" s="58">
        <f t="shared" si="3"/>
        <v>352</v>
      </c>
      <c r="P110" s="58">
        <f t="shared" si="4"/>
        <v>97</v>
      </c>
      <c r="Q110" s="39">
        <f t="shared" si="5"/>
        <v>449</v>
      </c>
    </row>
    <row r="111" spans="1:17" x14ac:dyDescent="0.25">
      <c r="A111" s="51">
        <v>6307</v>
      </c>
      <c r="B111" s="51" t="s">
        <v>440</v>
      </c>
      <c r="C111" s="58">
        <v>320</v>
      </c>
      <c r="D111" s="58">
        <v>26</v>
      </c>
      <c r="E111" s="58">
        <v>17</v>
      </c>
      <c r="F111" s="58">
        <v>65</v>
      </c>
      <c r="G111" s="58">
        <v>93</v>
      </c>
      <c r="H111" s="58">
        <v>4</v>
      </c>
      <c r="I111" s="58">
        <v>44</v>
      </c>
      <c r="J111" s="58">
        <v>4</v>
      </c>
      <c r="K111" s="58">
        <v>2</v>
      </c>
      <c r="L111" s="58">
        <v>0</v>
      </c>
      <c r="M111" s="58">
        <v>14</v>
      </c>
      <c r="N111" s="58">
        <v>0</v>
      </c>
      <c r="O111" s="58">
        <f t="shared" si="3"/>
        <v>525</v>
      </c>
      <c r="P111" s="58">
        <f t="shared" si="4"/>
        <v>64</v>
      </c>
      <c r="Q111" s="39">
        <f t="shared" si="5"/>
        <v>589</v>
      </c>
    </row>
    <row r="112" spans="1:17" x14ac:dyDescent="0.25">
      <c r="A112" s="51">
        <v>6308</v>
      </c>
      <c r="B112" s="51" t="s">
        <v>441</v>
      </c>
      <c r="C112" s="58">
        <v>130</v>
      </c>
      <c r="D112" s="58">
        <v>4</v>
      </c>
      <c r="E112" s="58">
        <v>6</v>
      </c>
      <c r="F112" s="58">
        <v>53</v>
      </c>
      <c r="G112" s="58">
        <v>73</v>
      </c>
      <c r="H112" s="58">
        <v>9</v>
      </c>
      <c r="I112" s="58">
        <v>3</v>
      </c>
      <c r="J112" s="58">
        <v>1</v>
      </c>
      <c r="K112" s="58">
        <v>0</v>
      </c>
      <c r="L112" s="58">
        <v>0</v>
      </c>
      <c r="M112" s="58">
        <v>9</v>
      </c>
      <c r="N112" s="58">
        <v>0</v>
      </c>
      <c r="O112" s="58">
        <f t="shared" si="3"/>
        <v>275</v>
      </c>
      <c r="P112" s="58">
        <f t="shared" si="4"/>
        <v>13</v>
      </c>
      <c r="Q112" s="39">
        <f t="shared" si="5"/>
        <v>288</v>
      </c>
    </row>
    <row r="113" spans="1:17" x14ac:dyDescent="0.25">
      <c r="A113" s="51">
        <v>6309</v>
      </c>
      <c r="B113" s="51" t="s">
        <v>442</v>
      </c>
      <c r="C113" s="58">
        <v>80</v>
      </c>
      <c r="D113" s="58">
        <v>9</v>
      </c>
      <c r="E113" s="58">
        <v>4</v>
      </c>
      <c r="F113" s="58">
        <v>29</v>
      </c>
      <c r="G113" s="58">
        <v>0</v>
      </c>
      <c r="H113" s="58">
        <v>0</v>
      </c>
      <c r="I113" s="58">
        <v>3</v>
      </c>
      <c r="J113" s="58">
        <v>1</v>
      </c>
      <c r="K113" s="58">
        <v>0</v>
      </c>
      <c r="L113" s="58">
        <v>1</v>
      </c>
      <c r="M113" s="58">
        <v>0</v>
      </c>
      <c r="N113" s="58">
        <v>0</v>
      </c>
      <c r="O113" s="58">
        <f t="shared" si="3"/>
        <v>122</v>
      </c>
      <c r="P113" s="58">
        <f t="shared" si="4"/>
        <v>5</v>
      </c>
      <c r="Q113" s="39">
        <f t="shared" si="5"/>
        <v>127</v>
      </c>
    </row>
    <row r="114" spans="1:17" x14ac:dyDescent="0.25">
      <c r="A114" s="51">
        <v>6310</v>
      </c>
      <c r="B114" s="51" t="s">
        <v>443</v>
      </c>
      <c r="C114" s="58">
        <v>1560</v>
      </c>
      <c r="D114" s="58">
        <v>128</v>
      </c>
      <c r="E114" s="58">
        <v>18</v>
      </c>
      <c r="F114" s="58">
        <v>196</v>
      </c>
      <c r="G114" s="58">
        <v>235</v>
      </c>
      <c r="H114" s="58">
        <v>43</v>
      </c>
      <c r="I114" s="58">
        <v>1362</v>
      </c>
      <c r="J114" s="58">
        <v>125</v>
      </c>
      <c r="K114" s="58">
        <v>8</v>
      </c>
      <c r="L114" s="58">
        <v>61</v>
      </c>
      <c r="M114" s="58">
        <v>71</v>
      </c>
      <c r="N114" s="58">
        <v>18</v>
      </c>
      <c r="O114" s="58">
        <f t="shared" si="3"/>
        <v>2180</v>
      </c>
      <c r="P114" s="58">
        <f t="shared" si="4"/>
        <v>1645</v>
      </c>
      <c r="Q114" s="39">
        <f t="shared" si="5"/>
        <v>3825</v>
      </c>
    </row>
    <row r="115" spans="1:17" x14ac:dyDescent="0.25">
      <c r="A115" s="51">
        <v>7101</v>
      </c>
      <c r="B115" s="51" t="s">
        <v>445</v>
      </c>
      <c r="C115" s="58">
        <v>6077</v>
      </c>
      <c r="D115" s="58">
        <v>600</v>
      </c>
      <c r="E115" s="58">
        <v>69</v>
      </c>
      <c r="F115" s="58">
        <v>1256</v>
      </c>
      <c r="G115" s="58">
        <v>1049</v>
      </c>
      <c r="H115" s="58">
        <v>1102</v>
      </c>
      <c r="I115" s="58">
        <v>1644</v>
      </c>
      <c r="J115" s="58">
        <v>284</v>
      </c>
      <c r="K115" s="58">
        <v>10</v>
      </c>
      <c r="L115" s="58">
        <v>49</v>
      </c>
      <c r="M115" s="58">
        <v>447</v>
      </c>
      <c r="N115" s="58">
        <v>32</v>
      </c>
      <c r="O115" s="58">
        <f t="shared" si="3"/>
        <v>10153</v>
      </c>
      <c r="P115" s="58">
        <f t="shared" si="4"/>
        <v>2466</v>
      </c>
      <c r="Q115" s="39">
        <f t="shared" si="5"/>
        <v>12619</v>
      </c>
    </row>
    <row r="116" spans="1:17" x14ac:dyDescent="0.25">
      <c r="A116" s="51">
        <v>7102</v>
      </c>
      <c r="B116" s="51" t="s">
        <v>446</v>
      </c>
      <c r="C116" s="58">
        <v>1489</v>
      </c>
      <c r="D116" s="58">
        <v>196</v>
      </c>
      <c r="E116" s="58">
        <v>57</v>
      </c>
      <c r="F116" s="58">
        <v>379</v>
      </c>
      <c r="G116" s="58">
        <v>0</v>
      </c>
      <c r="H116" s="58">
        <v>7</v>
      </c>
      <c r="I116" s="58">
        <v>3131</v>
      </c>
      <c r="J116" s="58">
        <v>725</v>
      </c>
      <c r="K116" s="58">
        <v>62</v>
      </c>
      <c r="L116" s="58">
        <v>37</v>
      </c>
      <c r="M116" s="58">
        <v>0</v>
      </c>
      <c r="N116" s="58">
        <v>1</v>
      </c>
      <c r="O116" s="58">
        <f t="shared" si="3"/>
        <v>2128</v>
      </c>
      <c r="P116" s="58">
        <f t="shared" si="4"/>
        <v>3956</v>
      </c>
      <c r="Q116" s="39">
        <f t="shared" si="5"/>
        <v>6084</v>
      </c>
    </row>
    <row r="117" spans="1:17" x14ac:dyDescent="0.25">
      <c r="A117" s="51">
        <v>7103</v>
      </c>
      <c r="B117" s="51" t="s">
        <v>447</v>
      </c>
      <c r="C117" s="58">
        <v>147</v>
      </c>
      <c r="D117" s="58">
        <v>25</v>
      </c>
      <c r="E117" s="58">
        <v>2</v>
      </c>
      <c r="F117" s="58">
        <v>38</v>
      </c>
      <c r="G117" s="58">
        <v>0</v>
      </c>
      <c r="H117" s="58">
        <v>2</v>
      </c>
      <c r="I117" s="58">
        <v>12</v>
      </c>
      <c r="J117" s="58">
        <v>4</v>
      </c>
      <c r="K117" s="58">
        <v>0</v>
      </c>
      <c r="L117" s="58">
        <v>1</v>
      </c>
      <c r="M117" s="58">
        <v>0</v>
      </c>
      <c r="N117" s="58">
        <v>0</v>
      </c>
      <c r="O117" s="58">
        <f t="shared" si="3"/>
        <v>214</v>
      </c>
      <c r="P117" s="58">
        <f t="shared" si="4"/>
        <v>17</v>
      </c>
      <c r="Q117" s="39">
        <f t="shared" si="5"/>
        <v>231</v>
      </c>
    </row>
    <row r="118" spans="1:17" x14ac:dyDescent="0.25">
      <c r="A118" s="51">
        <v>7104</v>
      </c>
      <c r="B118" s="51" t="s">
        <v>448</v>
      </c>
      <c r="C118" s="58">
        <v>39</v>
      </c>
      <c r="D118" s="58">
        <v>9</v>
      </c>
      <c r="E118" s="58">
        <v>1</v>
      </c>
      <c r="F118" s="58">
        <v>14</v>
      </c>
      <c r="G118" s="58">
        <v>5</v>
      </c>
      <c r="H118" s="58">
        <v>2</v>
      </c>
      <c r="I118" s="58">
        <v>22</v>
      </c>
      <c r="J118" s="58">
        <v>6</v>
      </c>
      <c r="K118" s="58">
        <v>0</v>
      </c>
      <c r="L118" s="58">
        <v>0</v>
      </c>
      <c r="M118" s="58">
        <v>0</v>
      </c>
      <c r="N118" s="58">
        <v>0</v>
      </c>
      <c r="O118" s="58">
        <f t="shared" si="3"/>
        <v>70</v>
      </c>
      <c r="P118" s="58">
        <f t="shared" si="4"/>
        <v>28</v>
      </c>
      <c r="Q118" s="39">
        <f t="shared" si="5"/>
        <v>98</v>
      </c>
    </row>
    <row r="119" spans="1:17" x14ac:dyDescent="0.25">
      <c r="A119" s="51">
        <v>7105</v>
      </c>
      <c r="B119" s="51" t="s">
        <v>449</v>
      </c>
      <c r="C119" s="58">
        <v>845</v>
      </c>
      <c r="D119" s="58">
        <v>238</v>
      </c>
      <c r="E119" s="58">
        <v>104</v>
      </c>
      <c r="F119" s="58">
        <v>268</v>
      </c>
      <c r="G119" s="58">
        <v>157</v>
      </c>
      <c r="H119" s="58">
        <v>0</v>
      </c>
      <c r="I119" s="58">
        <v>68</v>
      </c>
      <c r="J119" s="58">
        <v>37</v>
      </c>
      <c r="K119" s="58">
        <v>12</v>
      </c>
      <c r="L119" s="58">
        <v>3</v>
      </c>
      <c r="M119" s="58">
        <v>7</v>
      </c>
      <c r="N119" s="58">
        <v>0</v>
      </c>
      <c r="O119" s="58">
        <f t="shared" si="3"/>
        <v>1612</v>
      </c>
      <c r="P119" s="58">
        <f t="shared" si="4"/>
        <v>127</v>
      </c>
      <c r="Q119" s="39">
        <f t="shared" si="5"/>
        <v>1739</v>
      </c>
    </row>
    <row r="120" spans="1:17" x14ac:dyDescent="0.25">
      <c r="A120" s="51">
        <v>7106</v>
      </c>
      <c r="B120" s="51" t="s">
        <v>450</v>
      </c>
      <c r="C120" s="58">
        <v>75</v>
      </c>
      <c r="D120" s="58">
        <v>16</v>
      </c>
      <c r="E120" s="58">
        <v>0</v>
      </c>
      <c r="F120" s="58">
        <v>44</v>
      </c>
      <c r="G120" s="58">
        <v>28</v>
      </c>
      <c r="H120" s="58">
        <v>3</v>
      </c>
      <c r="I120" s="58">
        <v>52</v>
      </c>
      <c r="J120" s="58">
        <v>42</v>
      </c>
      <c r="K120" s="58">
        <v>1</v>
      </c>
      <c r="L120" s="58">
        <v>2</v>
      </c>
      <c r="M120" s="58">
        <v>14</v>
      </c>
      <c r="N120" s="58">
        <v>2</v>
      </c>
      <c r="O120" s="58">
        <f t="shared" si="3"/>
        <v>166</v>
      </c>
      <c r="P120" s="58">
        <f t="shared" si="4"/>
        <v>113</v>
      </c>
      <c r="Q120" s="39">
        <f t="shared" si="5"/>
        <v>279</v>
      </c>
    </row>
    <row r="121" spans="1:17" x14ac:dyDescent="0.25">
      <c r="A121" s="51">
        <v>7107</v>
      </c>
      <c r="B121" s="51" t="s">
        <v>451</v>
      </c>
      <c r="C121" s="58">
        <v>140</v>
      </c>
      <c r="D121" s="58">
        <v>21</v>
      </c>
      <c r="E121" s="58">
        <v>1</v>
      </c>
      <c r="F121" s="58">
        <v>34</v>
      </c>
      <c r="G121" s="58">
        <v>0</v>
      </c>
      <c r="H121" s="58">
        <v>194</v>
      </c>
      <c r="I121" s="58">
        <v>33</v>
      </c>
      <c r="J121" s="58">
        <v>20</v>
      </c>
      <c r="K121" s="58">
        <v>0</v>
      </c>
      <c r="L121" s="58">
        <v>2</v>
      </c>
      <c r="M121" s="58">
        <v>0</v>
      </c>
      <c r="N121" s="58">
        <v>0</v>
      </c>
      <c r="O121" s="58">
        <f t="shared" si="3"/>
        <v>390</v>
      </c>
      <c r="P121" s="58">
        <f t="shared" si="4"/>
        <v>55</v>
      </c>
      <c r="Q121" s="39">
        <f t="shared" si="5"/>
        <v>445</v>
      </c>
    </row>
    <row r="122" spans="1:17" x14ac:dyDescent="0.25">
      <c r="A122" s="51">
        <v>7108</v>
      </c>
      <c r="B122" s="51" t="s">
        <v>452</v>
      </c>
      <c r="C122" s="58">
        <v>327</v>
      </c>
      <c r="D122" s="58">
        <v>37</v>
      </c>
      <c r="E122" s="58">
        <v>6</v>
      </c>
      <c r="F122" s="58">
        <v>94</v>
      </c>
      <c r="G122" s="58">
        <v>0</v>
      </c>
      <c r="H122" s="58">
        <v>1</v>
      </c>
      <c r="I122" s="58">
        <v>318</v>
      </c>
      <c r="J122" s="58">
        <v>36</v>
      </c>
      <c r="K122" s="58">
        <v>5</v>
      </c>
      <c r="L122" s="58">
        <v>0</v>
      </c>
      <c r="M122" s="58">
        <v>0</v>
      </c>
      <c r="N122" s="58">
        <v>0</v>
      </c>
      <c r="O122" s="58">
        <f t="shared" si="3"/>
        <v>465</v>
      </c>
      <c r="P122" s="58">
        <f t="shared" si="4"/>
        <v>359</v>
      </c>
      <c r="Q122" s="39">
        <f t="shared" si="5"/>
        <v>824</v>
      </c>
    </row>
    <row r="123" spans="1:17" x14ac:dyDescent="0.25">
      <c r="A123" s="51">
        <v>7109</v>
      </c>
      <c r="B123" s="51" t="s">
        <v>453</v>
      </c>
      <c r="C123" s="58">
        <v>658</v>
      </c>
      <c r="D123" s="58">
        <v>76</v>
      </c>
      <c r="E123" s="58">
        <v>13</v>
      </c>
      <c r="F123" s="58">
        <v>134</v>
      </c>
      <c r="G123" s="58">
        <v>276</v>
      </c>
      <c r="H123" s="58">
        <v>0</v>
      </c>
      <c r="I123" s="58">
        <v>257</v>
      </c>
      <c r="J123" s="58">
        <v>46</v>
      </c>
      <c r="K123" s="58">
        <v>3</v>
      </c>
      <c r="L123" s="58">
        <v>3</v>
      </c>
      <c r="M123" s="58">
        <v>110</v>
      </c>
      <c r="N123" s="58">
        <v>0</v>
      </c>
      <c r="O123" s="58">
        <f t="shared" si="3"/>
        <v>1157</v>
      </c>
      <c r="P123" s="58">
        <f t="shared" si="4"/>
        <v>419</v>
      </c>
      <c r="Q123" s="39">
        <f t="shared" si="5"/>
        <v>1576</v>
      </c>
    </row>
    <row r="124" spans="1:17" x14ac:dyDescent="0.25">
      <c r="A124" s="51">
        <v>7110</v>
      </c>
      <c r="B124" s="51" t="s">
        <v>454</v>
      </c>
      <c r="C124" s="58">
        <v>247</v>
      </c>
      <c r="D124" s="58">
        <v>23</v>
      </c>
      <c r="E124" s="58">
        <v>60</v>
      </c>
      <c r="F124" s="58">
        <v>90</v>
      </c>
      <c r="G124" s="58">
        <v>0</v>
      </c>
      <c r="H124" s="58">
        <v>91</v>
      </c>
      <c r="I124" s="58">
        <v>57</v>
      </c>
      <c r="J124" s="58">
        <v>0</v>
      </c>
      <c r="K124" s="58">
        <v>13</v>
      </c>
      <c r="L124" s="58">
        <v>0</v>
      </c>
      <c r="M124" s="58">
        <v>0</v>
      </c>
      <c r="N124" s="58">
        <v>2</v>
      </c>
      <c r="O124" s="58">
        <f t="shared" si="3"/>
        <v>511</v>
      </c>
      <c r="P124" s="58">
        <f t="shared" si="4"/>
        <v>72</v>
      </c>
      <c r="Q124" s="39">
        <f t="shared" si="5"/>
        <v>583</v>
      </c>
    </row>
    <row r="125" spans="1:17" x14ac:dyDescent="0.25">
      <c r="A125" s="51">
        <v>7201</v>
      </c>
      <c r="B125" s="51" t="s">
        <v>455</v>
      </c>
      <c r="C125" s="58">
        <v>774</v>
      </c>
      <c r="D125" s="58">
        <v>70</v>
      </c>
      <c r="E125" s="58">
        <v>24</v>
      </c>
      <c r="F125" s="58">
        <v>189</v>
      </c>
      <c r="G125" s="58">
        <v>0</v>
      </c>
      <c r="H125" s="58">
        <v>19</v>
      </c>
      <c r="I125" s="58">
        <v>391</v>
      </c>
      <c r="J125" s="58">
        <v>57</v>
      </c>
      <c r="K125" s="58">
        <v>22</v>
      </c>
      <c r="L125" s="58">
        <v>0</v>
      </c>
      <c r="M125" s="58">
        <v>0</v>
      </c>
      <c r="N125" s="58">
        <v>0</v>
      </c>
      <c r="O125" s="58">
        <f t="shared" si="3"/>
        <v>1076</v>
      </c>
      <c r="P125" s="58">
        <f t="shared" si="4"/>
        <v>470</v>
      </c>
      <c r="Q125" s="39">
        <f t="shared" si="5"/>
        <v>1546</v>
      </c>
    </row>
    <row r="126" spans="1:17" x14ac:dyDescent="0.25">
      <c r="A126" s="51">
        <v>7202</v>
      </c>
      <c r="B126" s="51" t="s">
        <v>456</v>
      </c>
      <c r="C126" s="58">
        <v>223</v>
      </c>
      <c r="D126" s="58">
        <v>44</v>
      </c>
      <c r="E126" s="58">
        <v>4</v>
      </c>
      <c r="F126" s="58">
        <v>51</v>
      </c>
      <c r="G126" s="58">
        <v>0</v>
      </c>
      <c r="H126" s="58">
        <v>0</v>
      </c>
      <c r="I126" s="58">
        <v>45</v>
      </c>
      <c r="J126" s="58">
        <v>10</v>
      </c>
      <c r="K126" s="58">
        <v>0</v>
      </c>
      <c r="L126" s="58">
        <v>5</v>
      </c>
      <c r="M126" s="58">
        <v>0</v>
      </c>
      <c r="N126" s="58">
        <v>0</v>
      </c>
      <c r="O126" s="58">
        <f t="shared" si="3"/>
        <v>322</v>
      </c>
      <c r="P126" s="58">
        <f t="shared" si="4"/>
        <v>60</v>
      </c>
      <c r="Q126" s="39">
        <f t="shared" si="5"/>
        <v>382</v>
      </c>
    </row>
    <row r="127" spans="1:17" x14ac:dyDescent="0.25">
      <c r="A127" s="51">
        <v>7203</v>
      </c>
      <c r="B127" s="51" t="s">
        <v>457</v>
      </c>
      <c r="C127" s="58">
        <v>407</v>
      </c>
      <c r="D127" s="58">
        <v>33</v>
      </c>
      <c r="E127" s="58">
        <v>30</v>
      </c>
      <c r="F127" s="58">
        <v>93</v>
      </c>
      <c r="G127" s="58">
        <v>0</v>
      </c>
      <c r="H127" s="58">
        <v>34</v>
      </c>
      <c r="I127" s="58">
        <v>52</v>
      </c>
      <c r="J127" s="58">
        <v>10</v>
      </c>
      <c r="K127" s="58">
        <v>3</v>
      </c>
      <c r="L127" s="58">
        <v>7</v>
      </c>
      <c r="M127" s="58">
        <v>8</v>
      </c>
      <c r="N127" s="58">
        <v>0</v>
      </c>
      <c r="O127" s="58">
        <f t="shared" si="3"/>
        <v>597</v>
      </c>
      <c r="P127" s="58">
        <f t="shared" si="4"/>
        <v>80</v>
      </c>
      <c r="Q127" s="39">
        <f t="shared" si="5"/>
        <v>677</v>
      </c>
    </row>
    <row r="128" spans="1:17" x14ac:dyDescent="0.25">
      <c r="A128" s="51">
        <v>7301</v>
      </c>
      <c r="B128" s="51" t="s">
        <v>458</v>
      </c>
      <c r="C128" s="58">
        <v>5793</v>
      </c>
      <c r="D128" s="58">
        <v>488</v>
      </c>
      <c r="E128" s="58">
        <v>160</v>
      </c>
      <c r="F128" s="58">
        <v>508</v>
      </c>
      <c r="G128" s="58">
        <v>951</v>
      </c>
      <c r="H128" s="58">
        <v>171</v>
      </c>
      <c r="I128" s="58">
        <v>628</v>
      </c>
      <c r="J128" s="58">
        <v>61</v>
      </c>
      <c r="K128" s="58">
        <v>18</v>
      </c>
      <c r="L128" s="58">
        <v>0</v>
      </c>
      <c r="M128" s="58">
        <v>211</v>
      </c>
      <c r="N128" s="58">
        <v>5</v>
      </c>
      <c r="O128" s="58">
        <f t="shared" si="3"/>
        <v>8071</v>
      </c>
      <c r="P128" s="58">
        <f t="shared" si="4"/>
        <v>923</v>
      </c>
      <c r="Q128" s="39">
        <f t="shared" si="5"/>
        <v>8994</v>
      </c>
    </row>
    <row r="129" spans="1:17" x14ac:dyDescent="0.25">
      <c r="A129" s="51">
        <v>7302</v>
      </c>
      <c r="B129" s="51" t="s">
        <v>459</v>
      </c>
      <c r="C129" s="58">
        <v>297</v>
      </c>
      <c r="D129" s="58">
        <v>23</v>
      </c>
      <c r="E129" s="58">
        <v>16</v>
      </c>
      <c r="F129" s="58">
        <v>68</v>
      </c>
      <c r="G129" s="58">
        <v>8</v>
      </c>
      <c r="H129" s="58">
        <v>20</v>
      </c>
      <c r="I129" s="58">
        <v>422</v>
      </c>
      <c r="J129" s="58">
        <v>30</v>
      </c>
      <c r="K129" s="58">
        <v>18</v>
      </c>
      <c r="L129" s="58">
        <v>37</v>
      </c>
      <c r="M129" s="58">
        <v>7</v>
      </c>
      <c r="N129" s="58">
        <v>3</v>
      </c>
      <c r="O129" s="58">
        <f t="shared" si="3"/>
        <v>432</v>
      </c>
      <c r="P129" s="58">
        <f t="shared" si="4"/>
        <v>517</v>
      </c>
      <c r="Q129" s="39">
        <f t="shared" si="5"/>
        <v>949</v>
      </c>
    </row>
    <row r="130" spans="1:17" x14ac:dyDescent="0.25">
      <c r="A130" s="51">
        <v>7303</v>
      </c>
      <c r="B130" s="51" t="s">
        <v>460</v>
      </c>
      <c r="C130" s="58">
        <v>636</v>
      </c>
      <c r="D130" s="58">
        <v>53</v>
      </c>
      <c r="E130" s="58">
        <v>36</v>
      </c>
      <c r="F130" s="58">
        <v>236</v>
      </c>
      <c r="G130" s="58">
        <v>0</v>
      </c>
      <c r="H130" s="58">
        <v>0</v>
      </c>
      <c r="I130" s="58">
        <v>373</v>
      </c>
      <c r="J130" s="58">
        <v>33</v>
      </c>
      <c r="K130" s="58">
        <v>21</v>
      </c>
      <c r="L130" s="58">
        <v>122</v>
      </c>
      <c r="M130" s="58">
        <v>0</v>
      </c>
      <c r="N130" s="58">
        <v>0</v>
      </c>
      <c r="O130" s="58">
        <f t="shared" si="3"/>
        <v>961</v>
      </c>
      <c r="P130" s="58">
        <f t="shared" si="4"/>
        <v>549</v>
      </c>
      <c r="Q130" s="39">
        <f t="shared" si="5"/>
        <v>1510</v>
      </c>
    </row>
    <row r="131" spans="1:17" x14ac:dyDescent="0.25">
      <c r="A131" s="51">
        <v>7304</v>
      </c>
      <c r="B131" s="51" t="s">
        <v>461</v>
      </c>
      <c r="C131" s="58">
        <v>968</v>
      </c>
      <c r="D131" s="58">
        <v>46</v>
      </c>
      <c r="E131" s="58">
        <v>62</v>
      </c>
      <c r="F131" s="58">
        <v>138</v>
      </c>
      <c r="G131" s="58">
        <v>108</v>
      </c>
      <c r="H131" s="58">
        <v>26</v>
      </c>
      <c r="I131" s="58">
        <v>426</v>
      </c>
      <c r="J131" s="58">
        <v>39</v>
      </c>
      <c r="K131" s="58">
        <v>31</v>
      </c>
      <c r="L131" s="58">
        <v>0</v>
      </c>
      <c r="M131" s="58">
        <v>9</v>
      </c>
      <c r="N131" s="58">
        <v>1</v>
      </c>
      <c r="O131" s="58">
        <f t="shared" si="3"/>
        <v>1348</v>
      </c>
      <c r="P131" s="58">
        <f t="shared" si="4"/>
        <v>506</v>
      </c>
      <c r="Q131" s="39">
        <f t="shared" si="5"/>
        <v>1854</v>
      </c>
    </row>
    <row r="132" spans="1:17" x14ac:dyDescent="0.25">
      <c r="A132" s="51">
        <v>7305</v>
      </c>
      <c r="B132" s="51" t="s">
        <v>462</v>
      </c>
      <c r="C132" s="58">
        <v>119</v>
      </c>
      <c r="D132" s="58">
        <v>26</v>
      </c>
      <c r="E132" s="58">
        <v>2</v>
      </c>
      <c r="F132" s="58">
        <v>45</v>
      </c>
      <c r="G132" s="58">
        <v>0</v>
      </c>
      <c r="H132" s="58">
        <v>0</v>
      </c>
      <c r="I132" s="58">
        <v>33</v>
      </c>
      <c r="J132" s="58">
        <v>21</v>
      </c>
      <c r="K132" s="58">
        <v>1</v>
      </c>
      <c r="L132" s="58">
        <v>1</v>
      </c>
      <c r="M132" s="58">
        <v>0</v>
      </c>
      <c r="N132" s="58">
        <v>0</v>
      </c>
      <c r="O132" s="58">
        <f t="shared" si="3"/>
        <v>192</v>
      </c>
      <c r="P132" s="58">
        <f t="shared" si="4"/>
        <v>56</v>
      </c>
      <c r="Q132" s="39">
        <f t="shared" si="5"/>
        <v>248</v>
      </c>
    </row>
    <row r="133" spans="1:17" x14ac:dyDescent="0.25">
      <c r="A133" s="51">
        <v>7306</v>
      </c>
      <c r="B133" s="51" t="s">
        <v>463</v>
      </c>
      <c r="C133" s="58">
        <v>378</v>
      </c>
      <c r="D133" s="58">
        <v>43</v>
      </c>
      <c r="E133" s="58">
        <v>6</v>
      </c>
      <c r="F133" s="58">
        <v>81</v>
      </c>
      <c r="G133" s="58">
        <v>41</v>
      </c>
      <c r="H133" s="58">
        <v>0</v>
      </c>
      <c r="I133" s="58">
        <v>26</v>
      </c>
      <c r="J133" s="58">
        <v>13</v>
      </c>
      <c r="K133" s="58">
        <v>0</v>
      </c>
      <c r="L133" s="58">
        <v>0</v>
      </c>
      <c r="M133" s="58">
        <v>2</v>
      </c>
      <c r="N133" s="58">
        <v>0</v>
      </c>
      <c r="O133" s="58">
        <f t="shared" ref="O133:O196" si="6">SUM(C133:H133)</f>
        <v>549</v>
      </c>
      <c r="P133" s="58">
        <f t="shared" ref="P133:P196" si="7">SUM(I133:N133)</f>
        <v>41</v>
      </c>
      <c r="Q133" s="39">
        <f t="shared" ref="Q133:Q196" si="8">+O133+P133</f>
        <v>590</v>
      </c>
    </row>
    <row r="134" spans="1:17" x14ac:dyDescent="0.25">
      <c r="A134" s="51">
        <v>7307</v>
      </c>
      <c r="B134" s="51" t="s">
        <v>464</v>
      </c>
      <c r="C134" s="58">
        <v>656</v>
      </c>
      <c r="D134" s="58">
        <v>56</v>
      </c>
      <c r="E134" s="58">
        <v>44</v>
      </c>
      <c r="F134" s="58">
        <v>138</v>
      </c>
      <c r="G134" s="58">
        <v>0</v>
      </c>
      <c r="H134" s="58">
        <v>48</v>
      </c>
      <c r="I134" s="58">
        <v>24</v>
      </c>
      <c r="J134" s="58">
        <v>3</v>
      </c>
      <c r="K134" s="58">
        <v>0</v>
      </c>
      <c r="L134" s="58">
        <v>15</v>
      </c>
      <c r="M134" s="58">
        <v>0</v>
      </c>
      <c r="N134" s="58">
        <v>4</v>
      </c>
      <c r="O134" s="58">
        <f t="shared" si="6"/>
        <v>942</v>
      </c>
      <c r="P134" s="58">
        <f t="shared" si="7"/>
        <v>46</v>
      </c>
      <c r="Q134" s="39">
        <f t="shared" si="8"/>
        <v>988</v>
      </c>
    </row>
    <row r="135" spans="1:17" x14ac:dyDescent="0.25">
      <c r="A135" s="51">
        <v>7308</v>
      </c>
      <c r="B135" s="51" t="s">
        <v>465</v>
      </c>
      <c r="C135" s="58">
        <v>894</v>
      </c>
      <c r="D135" s="58">
        <v>108</v>
      </c>
      <c r="E135" s="58">
        <v>74</v>
      </c>
      <c r="F135" s="58">
        <v>214</v>
      </c>
      <c r="G135" s="58">
        <v>150</v>
      </c>
      <c r="H135" s="58">
        <v>0</v>
      </c>
      <c r="I135" s="58">
        <v>120</v>
      </c>
      <c r="J135" s="58">
        <v>41</v>
      </c>
      <c r="K135" s="58">
        <v>0</v>
      </c>
      <c r="L135" s="58">
        <v>11</v>
      </c>
      <c r="M135" s="58">
        <v>23</v>
      </c>
      <c r="N135" s="58">
        <v>0</v>
      </c>
      <c r="O135" s="58">
        <f t="shared" si="6"/>
        <v>1440</v>
      </c>
      <c r="P135" s="58">
        <f t="shared" si="7"/>
        <v>195</v>
      </c>
      <c r="Q135" s="39">
        <f t="shared" si="8"/>
        <v>1635</v>
      </c>
    </row>
    <row r="136" spans="1:17" x14ac:dyDescent="0.25">
      <c r="A136" s="51">
        <v>7309</v>
      </c>
      <c r="B136" s="51" t="s">
        <v>466</v>
      </c>
      <c r="C136" s="58">
        <v>752</v>
      </c>
      <c r="D136" s="58">
        <v>54</v>
      </c>
      <c r="E136" s="58">
        <v>6</v>
      </c>
      <c r="F136" s="58">
        <v>159</v>
      </c>
      <c r="G136" s="58">
        <v>0</v>
      </c>
      <c r="H136" s="58">
        <v>1</v>
      </c>
      <c r="I136" s="58">
        <v>140</v>
      </c>
      <c r="J136" s="58">
        <v>21</v>
      </c>
      <c r="K136" s="58">
        <v>0</v>
      </c>
      <c r="L136" s="58">
        <v>12</v>
      </c>
      <c r="M136" s="58">
        <v>0</v>
      </c>
      <c r="N136" s="58">
        <v>0</v>
      </c>
      <c r="O136" s="58">
        <f t="shared" si="6"/>
        <v>972</v>
      </c>
      <c r="P136" s="58">
        <f t="shared" si="7"/>
        <v>173</v>
      </c>
      <c r="Q136" s="39">
        <f t="shared" si="8"/>
        <v>1145</v>
      </c>
    </row>
    <row r="137" spans="1:17" x14ac:dyDescent="0.25">
      <c r="A137" s="51">
        <v>7401</v>
      </c>
      <c r="B137" s="51" t="s">
        <v>467</v>
      </c>
      <c r="C137" s="58">
        <v>4080</v>
      </c>
      <c r="D137" s="58">
        <v>514</v>
      </c>
      <c r="E137" s="58">
        <v>235</v>
      </c>
      <c r="F137" s="58">
        <v>748</v>
      </c>
      <c r="G137" s="58">
        <v>570</v>
      </c>
      <c r="H137" s="58">
        <v>303</v>
      </c>
      <c r="I137" s="58">
        <v>2498</v>
      </c>
      <c r="J137" s="58">
        <v>416</v>
      </c>
      <c r="K137" s="58">
        <v>91</v>
      </c>
      <c r="L137" s="58">
        <v>4</v>
      </c>
      <c r="M137" s="58">
        <v>233</v>
      </c>
      <c r="N137" s="58">
        <v>10</v>
      </c>
      <c r="O137" s="58">
        <f t="shared" si="6"/>
        <v>6450</v>
      </c>
      <c r="P137" s="58">
        <f t="shared" si="7"/>
        <v>3252</v>
      </c>
      <c r="Q137" s="39">
        <f t="shared" si="8"/>
        <v>9702</v>
      </c>
    </row>
    <row r="138" spans="1:17" x14ac:dyDescent="0.25">
      <c r="A138" s="51">
        <v>7402</v>
      </c>
      <c r="B138" s="51" t="s">
        <v>468</v>
      </c>
      <c r="C138" s="58">
        <v>357</v>
      </c>
      <c r="D138" s="58">
        <v>13</v>
      </c>
      <c r="E138" s="58">
        <v>23</v>
      </c>
      <c r="F138" s="58">
        <v>121</v>
      </c>
      <c r="G138" s="58">
        <v>21</v>
      </c>
      <c r="H138" s="58">
        <v>27</v>
      </c>
      <c r="I138" s="58">
        <v>238</v>
      </c>
      <c r="J138" s="58">
        <v>48</v>
      </c>
      <c r="K138" s="58">
        <v>19</v>
      </c>
      <c r="L138" s="58">
        <v>20</v>
      </c>
      <c r="M138" s="58">
        <v>0</v>
      </c>
      <c r="N138" s="58">
        <v>0</v>
      </c>
      <c r="O138" s="58">
        <f t="shared" si="6"/>
        <v>562</v>
      </c>
      <c r="P138" s="58">
        <f t="shared" si="7"/>
        <v>325</v>
      </c>
      <c r="Q138" s="39">
        <f t="shared" si="8"/>
        <v>887</v>
      </c>
    </row>
    <row r="139" spans="1:17" x14ac:dyDescent="0.25">
      <c r="A139" s="51">
        <v>7403</v>
      </c>
      <c r="B139" s="51" t="s">
        <v>469</v>
      </c>
      <c r="C139" s="58">
        <v>460</v>
      </c>
      <c r="D139" s="58">
        <v>49</v>
      </c>
      <c r="E139" s="58">
        <v>13</v>
      </c>
      <c r="F139" s="58">
        <v>172</v>
      </c>
      <c r="G139" s="58">
        <v>0</v>
      </c>
      <c r="H139" s="58">
        <v>0</v>
      </c>
      <c r="I139" s="58">
        <v>0</v>
      </c>
      <c r="J139" s="58">
        <v>0</v>
      </c>
      <c r="K139" s="58">
        <v>1</v>
      </c>
      <c r="L139" s="58">
        <v>0</v>
      </c>
      <c r="M139" s="58">
        <v>0</v>
      </c>
      <c r="N139" s="58">
        <v>0</v>
      </c>
      <c r="O139" s="58">
        <f t="shared" si="6"/>
        <v>694</v>
      </c>
      <c r="P139" s="58">
        <f t="shared" si="7"/>
        <v>1</v>
      </c>
      <c r="Q139" s="39">
        <f t="shared" si="8"/>
        <v>695</v>
      </c>
    </row>
    <row r="140" spans="1:17" x14ac:dyDescent="0.25">
      <c r="A140" s="51">
        <v>7404</v>
      </c>
      <c r="B140" s="51" t="s">
        <v>470</v>
      </c>
      <c r="C140" s="58">
        <v>1021</v>
      </c>
      <c r="D140" s="58">
        <v>175</v>
      </c>
      <c r="E140" s="58">
        <v>64</v>
      </c>
      <c r="F140" s="58">
        <v>197</v>
      </c>
      <c r="G140" s="58">
        <v>28</v>
      </c>
      <c r="H140" s="58">
        <v>143</v>
      </c>
      <c r="I140" s="58">
        <v>97</v>
      </c>
      <c r="J140" s="58">
        <v>26</v>
      </c>
      <c r="K140" s="58">
        <v>4</v>
      </c>
      <c r="L140" s="58">
        <v>0</v>
      </c>
      <c r="M140" s="58">
        <v>1</v>
      </c>
      <c r="N140" s="58">
        <v>21</v>
      </c>
      <c r="O140" s="58">
        <f t="shared" si="6"/>
        <v>1628</v>
      </c>
      <c r="P140" s="58">
        <f t="shared" si="7"/>
        <v>149</v>
      </c>
      <c r="Q140" s="39">
        <f t="shared" si="8"/>
        <v>1777</v>
      </c>
    </row>
    <row r="141" spans="1:17" x14ac:dyDescent="0.25">
      <c r="A141" s="51">
        <v>7405</v>
      </c>
      <c r="B141" s="51" t="s">
        <v>471</v>
      </c>
      <c r="C141" s="58">
        <v>0</v>
      </c>
      <c r="D141" s="58">
        <v>0</v>
      </c>
      <c r="E141" s="58">
        <v>0</v>
      </c>
      <c r="F141" s="58">
        <v>0</v>
      </c>
      <c r="G141" s="58">
        <v>0</v>
      </c>
      <c r="H141" s="58">
        <v>0</v>
      </c>
      <c r="I141" s="58">
        <v>0</v>
      </c>
      <c r="J141" s="58">
        <v>0</v>
      </c>
      <c r="K141" s="58">
        <v>0</v>
      </c>
      <c r="L141" s="58">
        <v>0</v>
      </c>
      <c r="M141" s="58">
        <v>0</v>
      </c>
      <c r="N141" s="58">
        <v>0</v>
      </c>
      <c r="O141" s="58">
        <f t="shared" si="6"/>
        <v>0</v>
      </c>
      <c r="P141" s="58">
        <f t="shared" si="7"/>
        <v>0</v>
      </c>
      <c r="Q141" s="39">
        <f t="shared" si="8"/>
        <v>0</v>
      </c>
    </row>
    <row r="142" spans="1:17" x14ac:dyDescent="0.25">
      <c r="A142" s="51">
        <v>7406</v>
      </c>
      <c r="B142" s="51" t="s">
        <v>472</v>
      </c>
      <c r="C142" s="58">
        <v>953</v>
      </c>
      <c r="D142" s="58">
        <v>101</v>
      </c>
      <c r="E142" s="58">
        <v>14</v>
      </c>
      <c r="F142" s="58">
        <v>175</v>
      </c>
      <c r="G142" s="58">
        <v>51</v>
      </c>
      <c r="H142" s="58">
        <v>12</v>
      </c>
      <c r="I142" s="58">
        <v>31</v>
      </c>
      <c r="J142" s="58">
        <v>25</v>
      </c>
      <c r="K142" s="58">
        <v>4</v>
      </c>
      <c r="L142" s="58">
        <v>7</v>
      </c>
      <c r="M142" s="58">
        <v>6</v>
      </c>
      <c r="N142" s="58">
        <v>0</v>
      </c>
      <c r="O142" s="58">
        <f t="shared" si="6"/>
        <v>1306</v>
      </c>
      <c r="P142" s="58">
        <f t="shared" si="7"/>
        <v>73</v>
      </c>
      <c r="Q142" s="39">
        <f t="shared" si="8"/>
        <v>1379</v>
      </c>
    </row>
    <row r="143" spans="1:17" x14ac:dyDescent="0.25">
      <c r="A143" s="51">
        <v>7407</v>
      </c>
      <c r="B143" s="51" t="s">
        <v>473</v>
      </c>
      <c r="C143" s="58">
        <v>172</v>
      </c>
      <c r="D143" s="58">
        <v>20</v>
      </c>
      <c r="E143" s="58">
        <v>18</v>
      </c>
      <c r="F143" s="58">
        <v>59</v>
      </c>
      <c r="G143" s="58">
        <v>31</v>
      </c>
      <c r="H143" s="58">
        <v>0</v>
      </c>
      <c r="I143" s="58">
        <v>132</v>
      </c>
      <c r="J143" s="58">
        <v>23</v>
      </c>
      <c r="K143" s="58">
        <v>7</v>
      </c>
      <c r="L143" s="58">
        <v>4</v>
      </c>
      <c r="M143" s="58">
        <v>5</v>
      </c>
      <c r="N143" s="58">
        <v>0</v>
      </c>
      <c r="O143" s="58">
        <f t="shared" si="6"/>
        <v>300</v>
      </c>
      <c r="P143" s="58">
        <f t="shared" si="7"/>
        <v>171</v>
      </c>
      <c r="Q143" s="39">
        <f t="shared" si="8"/>
        <v>471</v>
      </c>
    </row>
    <row r="144" spans="1:17" x14ac:dyDescent="0.25">
      <c r="A144" s="51">
        <v>7408</v>
      </c>
      <c r="B144" s="51" t="s">
        <v>474</v>
      </c>
      <c r="C144" s="58">
        <v>177</v>
      </c>
      <c r="D144" s="58">
        <v>29</v>
      </c>
      <c r="E144" s="58">
        <v>21</v>
      </c>
      <c r="F144" s="58">
        <v>79</v>
      </c>
      <c r="G144" s="58">
        <v>86</v>
      </c>
      <c r="H144" s="58">
        <v>220</v>
      </c>
      <c r="I144" s="58">
        <v>140</v>
      </c>
      <c r="J144" s="58">
        <v>25</v>
      </c>
      <c r="K144" s="58">
        <v>14</v>
      </c>
      <c r="L144" s="58">
        <v>0</v>
      </c>
      <c r="M144" s="58">
        <v>64</v>
      </c>
      <c r="N144" s="58">
        <v>0</v>
      </c>
      <c r="O144" s="58">
        <f t="shared" si="6"/>
        <v>612</v>
      </c>
      <c r="P144" s="58">
        <f t="shared" si="7"/>
        <v>243</v>
      </c>
      <c r="Q144" s="39">
        <f t="shared" si="8"/>
        <v>855</v>
      </c>
    </row>
    <row r="145" spans="1:17" x14ac:dyDescent="0.25">
      <c r="A145" s="51">
        <v>8101</v>
      </c>
      <c r="B145" s="51" t="s">
        <v>475</v>
      </c>
      <c r="C145" s="58">
        <v>7532</v>
      </c>
      <c r="D145" s="58">
        <v>1059</v>
      </c>
      <c r="E145" s="58">
        <v>374</v>
      </c>
      <c r="F145" s="58">
        <v>1068</v>
      </c>
      <c r="G145" s="58">
        <v>463</v>
      </c>
      <c r="H145" s="58">
        <v>223</v>
      </c>
      <c r="I145" s="58">
        <v>1371</v>
      </c>
      <c r="J145" s="58">
        <v>286</v>
      </c>
      <c r="K145" s="58">
        <v>48</v>
      </c>
      <c r="L145" s="58">
        <v>23</v>
      </c>
      <c r="M145" s="58">
        <v>146</v>
      </c>
      <c r="N145" s="58">
        <v>15</v>
      </c>
      <c r="O145" s="58">
        <f t="shared" si="6"/>
        <v>10719</v>
      </c>
      <c r="P145" s="58">
        <f t="shared" si="7"/>
        <v>1889</v>
      </c>
      <c r="Q145" s="39">
        <f t="shared" si="8"/>
        <v>12608</v>
      </c>
    </row>
    <row r="146" spans="1:17" x14ac:dyDescent="0.25">
      <c r="A146" s="51">
        <v>8102</v>
      </c>
      <c r="B146" s="51" t="s">
        <v>476</v>
      </c>
      <c r="C146" s="58">
        <v>18</v>
      </c>
      <c r="D146" s="58">
        <v>224</v>
      </c>
      <c r="E146" s="58">
        <v>258</v>
      </c>
      <c r="F146" s="58">
        <v>762</v>
      </c>
      <c r="G146" s="58">
        <v>3581</v>
      </c>
      <c r="H146" s="58">
        <v>76</v>
      </c>
      <c r="I146" s="58">
        <v>0</v>
      </c>
      <c r="J146" s="58">
        <v>78</v>
      </c>
      <c r="K146" s="58">
        <v>7</v>
      </c>
      <c r="L146" s="58">
        <v>11</v>
      </c>
      <c r="M146" s="58">
        <v>1387</v>
      </c>
      <c r="N146" s="58">
        <v>2</v>
      </c>
      <c r="O146" s="58">
        <f t="shared" si="6"/>
        <v>4919</v>
      </c>
      <c r="P146" s="58">
        <f t="shared" si="7"/>
        <v>1485</v>
      </c>
      <c r="Q146" s="39">
        <f t="shared" si="8"/>
        <v>6404</v>
      </c>
    </row>
    <row r="147" spans="1:17" x14ac:dyDescent="0.25">
      <c r="A147" s="51">
        <v>8103</v>
      </c>
      <c r="B147" s="51" t="s">
        <v>477</v>
      </c>
      <c r="C147" s="58">
        <v>961</v>
      </c>
      <c r="D147" s="58">
        <v>196</v>
      </c>
      <c r="E147" s="58">
        <v>67</v>
      </c>
      <c r="F147" s="58">
        <v>177</v>
      </c>
      <c r="G147" s="58">
        <v>64</v>
      </c>
      <c r="H147" s="58">
        <v>6</v>
      </c>
      <c r="I147" s="58">
        <v>13</v>
      </c>
      <c r="J147" s="58">
        <v>14</v>
      </c>
      <c r="K147" s="58">
        <v>2</v>
      </c>
      <c r="L147" s="58">
        <v>0</v>
      </c>
      <c r="M147" s="58">
        <v>12</v>
      </c>
      <c r="N147" s="58">
        <v>0</v>
      </c>
      <c r="O147" s="58">
        <f t="shared" si="6"/>
        <v>1471</v>
      </c>
      <c r="P147" s="58">
        <f t="shared" si="7"/>
        <v>41</v>
      </c>
      <c r="Q147" s="39">
        <f t="shared" si="8"/>
        <v>1512</v>
      </c>
    </row>
    <row r="148" spans="1:17" x14ac:dyDescent="0.25">
      <c r="A148" s="51">
        <v>8104</v>
      </c>
      <c r="B148" s="51" t="s">
        <v>478</v>
      </c>
      <c r="C148" s="58">
        <v>163</v>
      </c>
      <c r="D148" s="58">
        <v>13</v>
      </c>
      <c r="E148" s="58">
        <v>13</v>
      </c>
      <c r="F148" s="58">
        <v>42</v>
      </c>
      <c r="G148" s="58">
        <v>0</v>
      </c>
      <c r="H148" s="58">
        <v>0</v>
      </c>
      <c r="I148" s="58">
        <v>7</v>
      </c>
      <c r="J148" s="58">
        <v>3</v>
      </c>
      <c r="K148" s="58">
        <v>0</v>
      </c>
      <c r="L148" s="58">
        <v>0</v>
      </c>
      <c r="M148" s="58">
        <v>0</v>
      </c>
      <c r="N148" s="58">
        <v>0</v>
      </c>
      <c r="O148" s="58">
        <f t="shared" si="6"/>
        <v>231</v>
      </c>
      <c r="P148" s="58">
        <f t="shared" si="7"/>
        <v>10</v>
      </c>
      <c r="Q148" s="39">
        <f t="shared" si="8"/>
        <v>241</v>
      </c>
    </row>
    <row r="149" spans="1:17" x14ac:dyDescent="0.25">
      <c r="A149" s="51">
        <v>8105</v>
      </c>
      <c r="B149" s="51" t="s">
        <v>479</v>
      </c>
      <c r="C149" s="58">
        <v>0</v>
      </c>
      <c r="D149" s="58">
        <v>0</v>
      </c>
      <c r="E149" s="58">
        <v>0</v>
      </c>
      <c r="F149" s="58">
        <v>0</v>
      </c>
      <c r="G149" s="58">
        <v>0</v>
      </c>
      <c r="H149" s="58">
        <v>0</v>
      </c>
      <c r="I149" s="58">
        <v>0</v>
      </c>
      <c r="J149" s="58">
        <v>0</v>
      </c>
      <c r="K149" s="58">
        <v>0</v>
      </c>
      <c r="L149" s="58">
        <v>0</v>
      </c>
      <c r="M149" s="58">
        <v>0</v>
      </c>
      <c r="N149" s="58">
        <v>0</v>
      </c>
      <c r="O149" s="58">
        <f t="shared" si="6"/>
        <v>0</v>
      </c>
      <c r="P149" s="58">
        <f t="shared" si="7"/>
        <v>0</v>
      </c>
      <c r="Q149" s="39">
        <f t="shared" si="8"/>
        <v>0</v>
      </c>
    </row>
    <row r="150" spans="1:17" x14ac:dyDescent="0.25">
      <c r="A150" s="51">
        <v>8106</v>
      </c>
      <c r="B150" s="51" t="s">
        <v>480</v>
      </c>
      <c r="C150" s="58">
        <v>581</v>
      </c>
      <c r="D150" s="58">
        <v>54</v>
      </c>
      <c r="E150" s="58">
        <v>10</v>
      </c>
      <c r="F150" s="58">
        <v>96</v>
      </c>
      <c r="G150" s="58">
        <v>187</v>
      </c>
      <c r="H150" s="58">
        <v>0</v>
      </c>
      <c r="I150" s="58">
        <v>192</v>
      </c>
      <c r="J150" s="58">
        <v>16</v>
      </c>
      <c r="K150" s="58">
        <v>0</v>
      </c>
      <c r="L150" s="58">
        <v>0</v>
      </c>
      <c r="M150" s="58">
        <v>50</v>
      </c>
      <c r="N150" s="58">
        <v>0</v>
      </c>
      <c r="O150" s="58">
        <f t="shared" si="6"/>
        <v>928</v>
      </c>
      <c r="P150" s="58">
        <f t="shared" si="7"/>
        <v>258</v>
      </c>
      <c r="Q150" s="39">
        <f t="shared" si="8"/>
        <v>1186</v>
      </c>
    </row>
    <row r="151" spans="1:17" x14ac:dyDescent="0.25">
      <c r="A151" s="51">
        <v>8107</v>
      </c>
      <c r="B151" s="51" t="s">
        <v>481</v>
      </c>
      <c r="C151" s="58">
        <v>593</v>
      </c>
      <c r="D151" s="58">
        <v>320</v>
      </c>
      <c r="E151" s="58">
        <v>58</v>
      </c>
      <c r="F151" s="58">
        <v>351</v>
      </c>
      <c r="G151" s="58">
        <v>0</v>
      </c>
      <c r="H151" s="58">
        <v>60</v>
      </c>
      <c r="I151" s="58">
        <v>54</v>
      </c>
      <c r="J151" s="58">
        <v>81</v>
      </c>
      <c r="K151" s="58">
        <v>4</v>
      </c>
      <c r="L151" s="58">
        <v>3</v>
      </c>
      <c r="M151" s="58">
        <v>0</v>
      </c>
      <c r="N151" s="58">
        <v>0</v>
      </c>
      <c r="O151" s="58">
        <f t="shared" si="6"/>
        <v>1382</v>
      </c>
      <c r="P151" s="58">
        <f t="shared" si="7"/>
        <v>142</v>
      </c>
      <c r="Q151" s="39">
        <f t="shared" si="8"/>
        <v>1524</v>
      </c>
    </row>
    <row r="152" spans="1:17" x14ac:dyDescent="0.25">
      <c r="A152" s="51">
        <v>8108</v>
      </c>
      <c r="B152" s="51" t="s">
        <v>482</v>
      </c>
      <c r="C152" s="58">
        <v>1672</v>
      </c>
      <c r="D152" s="58">
        <v>435</v>
      </c>
      <c r="E152" s="58">
        <v>40</v>
      </c>
      <c r="F152" s="58">
        <v>434</v>
      </c>
      <c r="G152" s="58">
        <v>0</v>
      </c>
      <c r="H152" s="58">
        <v>120</v>
      </c>
      <c r="I152" s="58">
        <v>342</v>
      </c>
      <c r="J152" s="58">
        <v>319</v>
      </c>
      <c r="K152" s="58">
        <v>4</v>
      </c>
      <c r="L152" s="58">
        <v>7</v>
      </c>
      <c r="M152" s="58">
        <v>0</v>
      </c>
      <c r="N152" s="58">
        <v>7</v>
      </c>
      <c r="O152" s="58">
        <f t="shared" si="6"/>
        <v>2701</v>
      </c>
      <c r="P152" s="58">
        <f t="shared" si="7"/>
        <v>679</v>
      </c>
      <c r="Q152" s="39">
        <f t="shared" si="8"/>
        <v>3380</v>
      </c>
    </row>
    <row r="153" spans="1:17" x14ac:dyDescent="0.25">
      <c r="A153" s="51">
        <v>8109</v>
      </c>
      <c r="B153" s="51" t="s">
        <v>483</v>
      </c>
      <c r="C153" s="58">
        <v>425</v>
      </c>
      <c r="D153" s="58">
        <v>52</v>
      </c>
      <c r="E153" s="58">
        <v>30</v>
      </c>
      <c r="F153" s="58">
        <v>46</v>
      </c>
      <c r="G153" s="58">
        <v>95</v>
      </c>
      <c r="H153" s="58">
        <v>5</v>
      </c>
      <c r="I153" s="58">
        <v>0</v>
      </c>
      <c r="J153" s="58">
        <v>0</v>
      </c>
      <c r="K153" s="58">
        <v>0</v>
      </c>
      <c r="L153" s="58">
        <v>0</v>
      </c>
      <c r="M153" s="58">
        <v>0</v>
      </c>
      <c r="N153" s="58">
        <v>0</v>
      </c>
      <c r="O153" s="58">
        <f t="shared" si="6"/>
        <v>653</v>
      </c>
      <c r="P153" s="58">
        <f t="shared" si="7"/>
        <v>0</v>
      </c>
      <c r="Q153" s="39">
        <f t="shared" si="8"/>
        <v>653</v>
      </c>
    </row>
    <row r="154" spans="1:17" x14ac:dyDescent="0.25">
      <c r="A154" s="51">
        <v>8110</v>
      </c>
      <c r="B154" s="51" t="s">
        <v>484</v>
      </c>
      <c r="C154" s="58">
        <v>1963</v>
      </c>
      <c r="D154" s="58">
        <v>273</v>
      </c>
      <c r="E154" s="58">
        <v>233</v>
      </c>
      <c r="F154" s="58">
        <v>442</v>
      </c>
      <c r="G154" s="58">
        <v>604</v>
      </c>
      <c r="H154" s="58">
        <v>100</v>
      </c>
      <c r="I154" s="58">
        <v>129</v>
      </c>
      <c r="J154" s="58">
        <v>44</v>
      </c>
      <c r="K154" s="58">
        <v>18</v>
      </c>
      <c r="L154" s="58">
        <v>1</v>
      </c>
      <c r="M154" s="58">
        <v>85</v>
      </c>
      <c r="N154" s="58">
        <v>8</v>
      </c>
      <c r="O154" s="58">
        <f t="shared" si="6"/>
        <v>3615</v>
      </c>
      <c r="P154" s="58">
        <f t="shared" si="7"/>
        <v>285</v>
      </c>
      <c r="Q154" s="39">
        <f t="shared" si="8"/>
        <v>3900</v>
      </c>
    </row>
    <row r="155" spans="1:17" x14ac:dyDescent="0.25">
      <c r="A155" s="51">
        <v>8111</v>
      </c>
      <c r="B155" s="51" t="s">
        <v>485</v>
      </c>
      <c r="C155" s="58">
        <v>1028</v>
      </c>
      <c r="D155" s="58">
        <v>48</v>
      </c>
      <c r="E155" s="58">
        <v>16</v>
      </c>
      <c r="F155" s="58">
        <v>385</v>
      </c>
      <c r="G155" s="58">
        <v>0</v>
      </c>
      <c r="H155" s="58">
        <v>0</v>
      </c>
      <c r="I155" s="58">
        <v>496</v>
      </c>
      <c r="J155" s="58">
        <v>45</v>
      </c>
      <c r="K155" s="58">
        <v>8</v>
      </c>
      <c r="L155" s="58">
        <v>7</v>
      </c>
      <c r="M155" s="58">
        <v>0</v>
      </c>
      <c r="N155" s="58">
        <v>0</v>
      </c>
      <c r="O155" s="58">
        <f t="shared" si="6"/>
        <v>1477</v>
      </c>
      <c r="P155" s="58">
        <f t="shared" si="7"/>
        <v>556</v>
      </c>
      <c r="Q155" s="39">
        <f t="shared" si="8"/>
        <v>2033</v>
      </c>
    </row>
    <row r="156" spans="1:17" x14ac:dyDescent="0.25">
      <c r="A156" s="51">
        <v>8112</v>
      </c>
      <c r="B156" s="51" t="s">
        <v>486</v>
      </c>
      <c r="C156" s="58">
        <v>568</v>
      </c>
      <c r="D156" s="58">
        <v>119</v>
      </c>
      <c r="E156" s="58">
        <v>53</v>
      </c>
      <c r="F156" s="58">
        <v>220</v>
      </c>
      <c r="G156" s="58">
        <v>397</v>
      </c>
      <c r="H156" s="58">
        <v>45</v>
      </c>
      <c r="I156" s="58">
        <v>36</v>
      </c>
      <c r="J156" s="58">
        <v>25</v>
      </c>
      <c r="K156" s="58">
        <v>5</v>
      </c>
      <c r="L156" s="58">
        <v>0</v>
      </c>
      <c r="M156" s="58">
        <v>42</v>
      </c>
      <c r="N156" s="58">
        <v>3</v>
      </c>
      <c r="O156" s="58">
        <f t="shared" si="6"/>
        <v>1402</v>
      </c>
      <c r="P156" s="58">
        <f t="shared" si="7"/>
        <v>111</v>
      </c>
      <c r="Q156" s="39">
        <f t="shared" si="8"/>
        <v>1513</v>
      </c>
    </row>
    <row r="157" spans="1:17" x14ac:dyDescent="0.25">
      <c r="A157" s="51">
        <v>8201</v>
      </c>
      <c r="B157" s="51" t="s">
        <v>487</v>
      </c>
      <c r="C157" s="58">
        <v>508</v>
      </c>
      <c r="D157" s="58">
        <v>22</v>
      </c>
      <c r="E157" s="58">
        <v>7</v>
      </c>
      <c r="F157" s="58">
        <v>99</v>
      </c>
      <c r="G157" s="58">
        <v>0</v>
      </c>
      <c r="H157" s="58">
        <v>0</v>
      </c>
      <c r="I157" s="58">
        <v>119</v>
      </c>
      <c r="J157" s="58">
        <v>40</v>
      </c>
      <c r="K157" s="58">
        <v>0</v>
      </c>
      <c r="L157" s="58">
        <v>0</v>
      </c>
      <c r="M157" s="58">
        <v>0</v>
      </c>
      <c r="N157" s="58">
        <v>0</v>
      </c>
      <c r="O157" s="58">
        <f t="shared" si="6"/>
        <v>636</v>
      </c>
      <c r="P157" s="58">
        <f t="shared" si="7"/>
        <v>159</v>
      </c>
      <c r="Q157" s="39">
        <f t="shared" si="8"/>
        <v>795</v>
      </c>
    </row>
    <row r="158" spans="1:17" x14ac:dyDescent="0.25">
      <c r="A158" s="51">
        <v>8202</v>
      </c>
      <c r="B158" s="51" t="s">
        <v>488</v>
      </c>
      <c r="C158" s="58">
        <v>1498</v>
      </c>
      <c r="D158" s="58">
        <v>148</v>
      </c>
      <c r="E158" s="58">
        <v>12</v>
      </c>
      <c r="F158" s="58">
        <v>278</v>
      </c>
      <c r="G158" s="58">
        <v>0</v>
      </c>
      <c r="H158" s="58">
        <v>54</v>
      </c>
      <c r="I158" s="58">
        <v>522</v>
      </c>
      <c r="J158" s="58">
        <v>115</v>
      </c>
      <c r="K158" s="58">
        <v>0</v>
      </c>
      <c r="L158" s="58">
        <v>7</v>
      </c>
      <c r="M158" s="58">
        <v>0</v>
      </c>
      <c r="N158" s="58">
        <v>0</v>
      </c>
      <c r="O158" s="58">
        <f t="shared" si="6"/>
        <v>1990</v>
      </c>
      <c r="P158" s="58">
        <f t="shared" si="7"/>
        <v>644</v>
      </c>
      <c r="Q158" s="39">
        <f t="shared" si="8"/>
        <v>2634</v>
      </c>
    </row>
    <row r="159" spans="1:17" x14ac:dyDescent="0.25">
      <c r="A159" s="51">
        <v>8203</v>
      </c>
      <c r="B159" s="51" t="s">
        <v>489</v>
      </c>
      <c r="C159" s="58">
        <v>667</v>
      </c>
      <c r="D159" s="58">
        <v>37</v>
      </c>
      <c r="E159" s="58">
        <v>3</v>
      </c>
      <c r="F159" s="58">
        <v>112</v>
      </c>
      <c r="G159" s="58">
        <v>149</v>
      </c>
      <c r="H159" s="58">
        <v>3</v>
      </c>
      <c r="I159" s="58">
        <v>290</v>
      </c>
      <c r="J159" s="58">
        <v>17</v>
      </c>
      <c r="K159" s="58">
        <v>0</v>
      </c>
      <c r="L159" s="58">
        <v>3</v>
      </c>
      <c r="M159" s="58">
        <v>47</v>
      </c>
      <c r="N159" s="58">
        <v>0</v>
      </c>
      <c r="O159" s="58">
        <f t="shared" si="6"/>
        <v>971</v>
      </c>
      <c r="P159" s="58">
        <f t="shared" si="7"/>
        <v>357</v>
      </c>
      <c r="Q159" s="39">
        <f t="shared" si="8"/>
        <v>1328</v>
      </c>
    </row>
    <row r="160" spans="1:17" x14ac:dyDescent="0.25">
      <c r="A160" s="51">
        <v>8204</v>
      </c>
      <c r="B160" s="51" t="s">
        <v>490</v>
      </c>
      <c r="C160" s="58">
        <v>131</v>
      </c>
      <c r="D160" s="58">
        <v>12</v>
      </c>
      <c r="E160" s="58">
        <v>5</v>
      </c>
      <c r="F160" s="58">
        <v>34</v>
      </c>
      <c r="G160" s="58">
        <v>29</v>
      </c>
      <c r="H160" s="58">
        <v>1</v>
      </c>
      <c r="I160" s="58">
        <v>0</v>
      </c>
      <c r="J160" s="58">
        <v>0</v>
      </c>
      <c r="K160" s="58">
        <v>0</v>
      </c>
      <c r="L160" s="58">
        <v>0</v>
      </c>
      <c r="M160" s="58">
        <v>0</v>
      </c>
      <c r="N160" s="58">
        <v>0</v>
      </c>
      <c r="O160" s="58">
        <f t="shared" si="6"/>
        <v>212</v>
      </c>
      <c r="P160" s="58">
        <f t="shared" si="7"/>
        <v>0</v>
      </c>
      <c r="Q160" s="39">
        <f t="shared" si="8"/>
        <v>212</v>
      </c>
    </row>
    <row r="161" spans="1:17" x14ac:dyDescent="0.25">
      <c r="A161" s="51">
        <v>8205</v>
      </c>
      <c r="B161" s="51" t="s">
        <v>491</v>
      </c>
      <c r="C161" s="58">
        <v>380</v>
      </c>
      <c r="D161" s="58">
        <v>73</v>
      </c>
      <c r="E161" s="58">
        <v>82</v>
      </c>
      <c r="F161" s="58">
        <v>106</v>
      </c>
      <c r="G161" s="58">
        <v>0</v>
      </c>
      <c r="H161" s="58">
        <v>103</v>
      </c>
      <c r="I161" s="58">
        <v>211</v>
      </c>
      <c r="J161" s="58">
        <v>0</v>
      </c>
      <c r="K161" s="58">
        <v>0</v>
      </c>
      <c r="L161" s="58">
        <v>0</v>
      </c>
      <c r="M161" s="58">
        <v>0</v>
      </c>
      <c r="N161" s="58">
        <v>0</v>
      </c>
      <c r="O161" s="58">
        <f t="shared" si="6"/>
        <v>744</v>
      </c>
      <c r="P161" s="58">
        <f t="shared" si="7"/>
        <v>211</v>
      </c>
      <c r="Q161" s="39">
        <f t="shared" si="8"/>
        <v>955</v>
      </c>
    </row>
    <row r="162" spans="1:17" x14ac:dyDescent="0.25">
      <c r="A162" s="51">
        <v>8206</v>
      </c>
      <c r="B162" s="51" t="s">
        <v>506</v>
      </c>
      <c r="C162" s="58">
        <v>256</v>
      </c>
      <c r="D162" s="58">
        <v>41</v>
      </c>
      <c r="E162" s="58">
        <v>3</v>
      </c>
      <c r="F162" s="58">
        <v>76</v>
      </c>
      <c r="G162" s="58">
        <v>73</v>
      </c>
      <c r="H162" s="58">
        <v>73</v>
      </c>
      <c r="I162" s="58">
        <v>29</v>
      </c>
      <c r="J162" s="58">
        <v>27</v>
      </c>
      <c r="K162" s="58">
        <v>2</v>
      </c>
      <c r="L162" s="58">
        <v>0</v>
      </c>
      <c r="M162" s="58">
        <v>0</v>
      </c>
      <c r="N162" s="58">
        <v>0</v>
      </c>
      <c r="O162" s="58">
        <f t="shared" si="6"/>
        <v>522</v>
      </c>
      <c r="P162" s="58">
        <f t="shared" si="7"/>
        <v>58</v>
      </c>
      <c r="Q162" s="39">
        <f t="shared" si="8"/>
        <v>580</v>
      </c>
    </row>
    <row r="163" spans="1:17" x14ac:dyDescent="0.25">
      <c r="A163" s="51">
        <v>8207</v>
      </c>
      <c r="B163" s="51" t="s">
        <v>507</v>
      </c>
      <c r="C163" s="58">
        <v>124</v>
      </c>
      <c r="D163" s="58">
        <v>9</v>
      </c>
      <c r="E163" s="58">
        <v>1</v>
      </c>
      <c r="F163" s="58">
        <v>39</v>
      </c>
      <c r="G163" s="58">
        <v>0</v>
      </c>
      <c r="H163" s="58">
        <v>0</v>
      </c>
      <c r="I163" s="58">
        <v>69</v>
      </c>
      <c r="J163" s="58">
        <v>6</v>
      </c>
      <c r="K163" s="58">
        <v>0</v>
      </c>
      <c r="L163" s="58">
        <v>2</v>
      </c>
      <c r="M163" s="58">
        <v>0</v>
      </c>
      <c r="N163" s="58">
        <v>0</v>
      </c>
      <c r="O163" s="58">
        <f t="shared" si="6"/>
        <v>173</v>
      </c>
      <c r="P163" s="58">
        <f t="shared" si="7"/>
        <v>77</v>
      </c>
      <c r="Q163" s="39">
        <f t="shared" si="8"/>
        <v>250</v>
      </c>
    </row>
    <row r="164" spans="1:17" x14ac:dyDescent="0.25">
      <c r="A164" s="51">
        <v>8301</v>
      </c>
      <c r="B164" s="51" t="s">
        <v>492</v>
      </c>
      <c r="C164" s="58">
        <v>4538</v>
      </c>
      <c r="D164" s="58">
        <v>362</v>
      </c>
      <c r="E164" s="58">
        <v>354</v>
      </c>
      <c r="F164" s="58">
        <v>651</v>
      </c>
      <c r="G164" s="58">
        <v>0</v>
      </c>
      <c r="H164" s="58">
        <v>218</v>
      </c>
      <c r="I164" s="58">
        <v>2007</v>
      </c>
      <c r="J164" s="58">
        <v>203</v>
      </c>
      <c r="K164" s="58">
        <v>180</v>
      </c>
      <c r="L164" s="58">
        <v>48</v>
      </c>
      <c r="M164" s="58">
        <v>0</v>
      </c>
      <c r="N164" s="58">
        <v>0</v>
      </c>
      <c r="O164" s="58">
        <f t="shared" si="6"/>
        <v>6123</v>
      </c>
      <c r="P164" s="58">
        <f t="shared" si="7"/>
        <v>2438</v>
      </c>
      <c r="Q164" s="39">
        <f t="shared" si="8"/>
        <v>8561</v>
      </c>
    </row>
    <row r="165" spans="1:17" x14ac:dyDescent="0.25">
      <c r="A165" s="51">
        <v>8302</v>
      </c>
      <c r="B165" s="51" t="s">
        <v>493</v>
      </c>
      <c r="C165" s="58">
        <v>118</v>
      </c>
      <c r="D165" s="58">
        <v>4</v>
      </c>
      <c r="E165" s="58">
        <v>12</v>
      </c>
      <c r="F165" s="58">
        <v>52</v>
      </c>
      <c r="G165" s="58">
        <v>0</v>
      </c>
      <c r="H165" s="58">
        <v>0</v>
      </c>
      <c r="I165" s="58">
        <v>17</v>
      </c>
      <c r="J165" s="58">
        <v>1</v>
      </c>
      <c r="K165" s="58">
        <v>1</v>
      </c>
      <c r="L165" s="58">
        <v>3</v>
      </c>
      <c r="M165" s="58">
        <v>0</v>
      </c>
      <c r="N165" s="58">
        <v>0</v>
      </c>
      <c r="O165" s="58">
        <f t="shared" si="6"/>
        <v>186</v>
      </c>
      <c r="P165" s="58">
        <f t="shared" si="7"/>
        <v>22</v>
      </c>
      <c r="Q165" s="39">
        <f t="shared" si="8"/>
        <v>208</v>
      </c>
    </row>
    <row r="166" spans="1:17" x14ac:dyDescent="0.25">
      <c r="A166" s="51">
        <v>8303</v>
      </c>
      <c r="B166" s="51" t="s">
        <v>494</v>
      </c>
      <c r="C166" s="58">
        <v>625</v>
      </c>
      <c r="D166" s="58">
        <v>32</v>
      </c>
      <c r="E166" s="58">
        <v>52</v>
      </c>
      <c r="F166" s="58">
        <v>159</v>
      </c>
      <c r="G166" s="58">
        <v>0</v>
      </c>
      <c r="H166" s="58">
        <v>0</v>
      </c>
      <c r="I166" s="58">
        <v>438</v>
      </c>
      <c r="J166" s="58">
        <v>32</v>
      </c>
      <c r="K166" s="58">
        <v>14</v>
      </c>
      <c r="L166" s="58">
        <v>15</v>
      </c>
      <c r="M166" s="58">
        <v>0</v>
      </c>
      <c r="N166" s="58">
        <v>0</v>
      </c>
      <c r="O166" s="58">
        <f t="shared" si="6"/>
        <v>868</v>
      </c>
      <c r="P166" s="58">
        <f t="shared" si="7"/>
        <v>499</v>
      </c>
      <c r="Q166" s="39">
        <f t="shared" si="8"/>
        <v>1367</v>
      </c>
    </row>
    <row r="167" spans="1:17" x14ac:dyDescent="0.25">
      <c r="A167" s="51">
        <v>8304</v>
      </c>
      <c r="B167" s="51" t="s">
        <v>495</v>
      </c>
      <c r="C167" s="58">
        <v>575</v>
      </c>
      <c r="D167" s="58">
        <v>41</v>
      </c>
      <c r="E167" s="58">
        <v>38</v>
      </c>
      <c r="F167" s="58">
        <v>66</v>
      </c>
      <c r="G167" s="58">
        <v>2</v>
      </c>
      <c r="H167" s="58">
        <v>2</v>
      </c>
      <c r="I167" s="58">
        <v>6</v>
      </c>
      <c r="J167" s="58">
        <v>1</v>
      </c>
      <c r="K167" s="58">
        <v>0</v>
      </c>
      <c r="L167" s="58">
        <v>0</v>
      </c>
      <c r="M167" s="58">
        <v>0</v>
      </c>
      <c r="N167" s="58">
        <v>0</v>
      </c>
      <c r="O167" s="58">
        <f t="shared" si="6"/>
        <v>724</v>
      </c>
      <c r="P167" s="58">
        <f t="shared" si="7"/>
        <v>7</v>
      </c>
      <c r="Q167" s="39">
        <f t="shared" si="8"/>
        <v>731</v>
      </c>
    </row>
    <row r="168" spans="1:17" x14ac:dyDescent="0.25">
      <c r="A168" s="51">
        <v>8305</v>
      </c>
      <c r="B168" s="51" t="s">
        <v>496</v>
      </c>
      <c r="C168" s="58">
        <v>572</v>
      </c>
      <c r="D168" s="58">
        <v>74</v>
      </c>
      <c r="E168" s="58">
        <v>47</v>
      </c>
      <c r="F168" s="58">
        <v>138</v>
      </c>
      <c r="G168" s="58">
        <v>0</v>
      </c>
      <c r="H168" s="58">
        <v>10</v>
      </c>
      <c r="I168" s="58">
        <v>378</v>
      </c>
      <c r="J168" s="58">
        <v>271</v>
      </c>
      <c r="K168" s="58">
        <v>56</v>
      </c>
      <c r="L168" s="58">
        <v>39</v>
      </c>
      <c r="M168" s="58">
        <v>0</v>
      </c>
      <c r="N168" s="58">
        <v>0</v>
      </c>
      <c r="O168" s="58">
        <f t="shared" si="6"/>
        <v>841</v>
      </c>
      <c r="P168" s="58">
        <f t="shared" si="7"/>
        <v>744</v>
      </c>
      <c r="Q168" s="39">
        <f t="shared" si="8"/>
        <v>1585</v>
      </c>
    </row>
    <row r="169" spans="1:17" x14ac:dyDescent="0.25">
      <c r="A169" s="51">
        <v>8306</v>
      </c>
      <c r="B169" s="51" t="s">
        <v>497</v>
      </c>
      <c r="C169" s="58">
        <v>522</v>
      </c>
      <c r="D169" s="58">
        <v>61</v>
      </c>
      <c r="E169" s="58">
        <v>40</v>
      </c>
      <c r="F169" s="58">
        <v>111</v>
      </c>
      <c r="G169" s="58">
        <v>0</v>
      </c>
      <c r="H169" s="58">
        <v>24</v>
      </c>
      <c r="I169" s="58">
        <v>114</v>
      </c>
      <c r="J169" s="58">
        <v>24</v>
      </c>
      <c r="K169" s="58">
        <v>10</v>
      </c>
      <c r="L169" s="58">
        <v>0</v>
      </c>
      <c r="M169" s="58">
        <v>0</v>
      </c>
      <c r="N169" s="58">
        <v>0</v>
      </c>
      <c r="O169" s="58">
        <f t="shared" si="6"/>
        <v>758</v>
      </c>
      <c r="P169" s="58">
        <f t="shared" si="7"/>
        <v>148</v>
      </c>
      <c r="Q169" s="39">
        <f t="shared" si="8"/>
        <v>906</v>
      </c>
    </row>
    <row r="170" spans="1:17" x14ac:dyDescent="0.25">
      <c r="A170" s="51">
        <v>8307</v>
      </c>
      <c r="B170" s="51" t="s">
        <v>498</v>
      </c>
      <c r="C170" s="58">
        <v>95</v>
      </c>
      <c r="D170" s="58">
        <v>10</v>
      </c>
      <c r="E170" s="58">
        <v>19</v>
      </c>
      <c r="F170" s="58">
        <v>43</v>
      </c>
      <c r="G170" s="58">
        <v>28</v>
      </c>
      <c r="H170" s="58">
        <v>10</v>
      </c>
      <c r="I170" s="58">
        <v>30</v>
      </c>
      <c r="J170" s="58">
        <v>12</v>
      </c>
      <c r="K170" s="58">
        <v>12</v>
      </c>
      <c r="L170" s="58">
        <v>0</v>
      </c>
      <c r="M170" s="58">
        <v>13</v>
      </c>
      <c r="N170" s="58">
        <v>0</v>
      </c>
      <c r="O170" s="58">
        <f t="shared" si="6"/>
        <v>205</v>
      </c>
      <c r="P170" s="58">
        <f t="shared" si="7"/>
        <v>67</v>
      </c>
      <c r="Q170" s="39">
        <f t="shared" si="8"/>
        <v>272</v>
      </c>
    </row>
    <row r="171" spans="1:17" x14ac:dyDescent="0.25">
      <c r="A171" s="51">
        <v>8308</v>
      </c>
      <c r="B171" s="51" t="s">
        <v>499</v>
      </c>
      <c r="C171" s="58">
        <v>56</v>
      </c>
      <c r="D171" s="58">
        <v>3</v>
      </c>
      <c r="E171" s="58">
        <v>9</v>
      </c>
      <c r="F171" s="58">
        <v>32</v>
      </c>
      <c r="G171" s="58">
        <v>0</v>
      </c>
      <c r="H171" s="58">
        <v>0</v>
      </c>
      <c r="I171" s="58">
        <v>16</v>
      </c>
      <c r="J171" s="58">
        <v>1</v>
      </c>
      <c r="K171" s="58">
        <v>1</v>
      </c>
      <c r="L171" s="58">
        <v>1</v>
      </c>
      <c r="M171" s="58">
        <v>0</v>
      </c>
      <c r="N171" s="58">
        <v>0</v>
      </c>
      <c r="O171" s="58">
        <f t="shared" si="6"/>
        <v>100</v>
      </c>
      <c r="P171" s="58">
        <f t="shared" si="7"/>
        <v>19</v>
      </c>
      <c r="Q171" s="39">
        <f t="shared" si="8"/>
        <v>119</v>
      </c>
    </row>
    <row r="172" spans="1:17" x14ac:dyDescent="0.25">
      <c r="A172" s="51">
        <v>8309</v>
      </c>
      <c r="B172" s="51" t="s">
        <v>500</v>
      </c>
      <c r="C172" s="58">
        <v>203</v>
      </c>
      <c r="D172" s="58">
        <v>4</v>
      </c>
      <c r="E172" s="58">
        <v>13</v>
      </c>
      <c r="F172" s="58">
        <v>82</v>
      </c>
      <c r="G172" s="58">
        <v>0</v>
      </c>
      <c r="H172" s="58">
        <v>0</v>
      </c>
      <c r="I172" s="58">
        <v>207</v>
      </c>
      <c r="J172" s="58">
        <v>6</v>
      </c>
      <c r="K172" s="58">
        <v>0</v>
      </c>
      <c r="L172" s="58">
        <v>18</v>
      </c>
      <c r="M172" s="58">
        <v>0</v>
      </c>
      <c r="N172" s="58">
        <v>0</v>
      </c>
      <c r="O172" s="58">
        <f t="shared" si="6"/>
        <v>302</v>
      </c>
      <c r="P172" s="58">
        <f t="shared" si="7"/>
        <v>231</v>
      </c>
      <c r="Q172" s="39">
        <f t="shared" si="8"/>
        <v>533</v>
      </c>
    </row>
    <row r="173" spans="1:17" x14ac:dyDescent="0.25">
      <c r="A173" s="51">
        <v>8310</v>
      </c>
      <c r="B173" s="51" t="s">
        <v>501</v>
      </c>
      <c r="C173" s="58">
        <v>57</v>
      </c>
      <c r="D173" s="58">
        <v>8</v>
      </c>
      <c r="E173" s="58">
        <v>2</v>
      </c>
      <c r="F173" s="58">
        <v>17</v>
      </c>
      <c r="G173" s="58">
        <v>0</v>
      </c>
      <c r="H173" s="58">
        <v>6</v>
      </c>
      <c r="I173" s="58">
        <v>9</v>
      </c>
      <c r="J173" s="58">
        <v>10</v>
      </c>
      <c r="K173" s="58">
        <v>0</v>
      </c>
      <c r="L173" s="58">
        <v>0</v>
      </c>
      <c r="M173" s="58">
        <v>0</v>
      </c>
      <c r="N173" s="58">
        <v>0</v>
      </c>
      <c r="O173" s="58">
        <f t="shared" si="6"/>
        <v>90</v>
      </c>
      <c r="P173" s="58">
        <f t="shared" si="7"/>
        <v>19</v>
      </c>
      <c r="Q173" s="39">
        <f t="shared" si="8"/>
        <v>109</v>
      </c>
    </row>
    <row r="174" spans="1:17" x14ac:dyDescent="0.25">
      <c r="A174" s="51">
        <v>8311</v>
      </c>
      <c r="B174" s="51" t="s">
        <v>502</v>
      </c>
      <c r="C174" s="58">
        <v>320</v>
      </c>
      <c r="D174" s="58">
        <v>43</v>
      </c>
      <c r="E174" s="58">
        <v>16</v>
      </c>
      <c r="F174" s="58">
        <v>100</v>
      </c>
      <c r="G174" s="58">
        <v>0</v>
      </c>
      <c r="H174" s="58">
        <v>11</v>
      </c>
      <c r="I174" s="58">
        <v>27</v>
      </c>
      <c r="J174" s="58">
        <v>17</v>
      </c>
      <c r="K174" s="58">
        <v>3</v>
      </c>
      <c r="L174" s="58">
        <v>0</v>
      </c>
      <c r="M174" s="58">
        <v>0</v>
      </c>
      <c r="N174" s="58">
        <v>0</v>
      </c>
      <c r="O174" s="58">
        <f t="shared" si="6"/>
        <v>490</v>
      </c>
      <c r="P174" s="58">
        <f t="shared" si="7"/>
        <v>47</v>
      </c>
      <c r="Q174" s="39">
        <f t="shared" si="8"/>
        <v>537</v>
      </c>
    </row>
    <row r="175" spans="1:17" x14ac:dyDescent="0.25">
      <c r="A175" s="51">
        <v>8312</v>
      </c>
      <c r="B175" s="51" t="s">
        <v>503</v>
      </c>
      <c r="C175" s="58">
        <v>337</v>
      </c>
      <c r="D175" s="58">
        <v>27</v>
      </c>
      <c r="E175" s="58">
        <v>18</v>
      </c>
      <c r="F175" s="58">
        <v>135</v>
      </c>
      <c r="G175" s="58">
        <v>0</v>
      </c>
      <c r="H175" s="58">
        <v>0</v>
      </c>
      <c r="I175" s="58">
        <v>5</v>
      </c>
      <c r="J175" s="58">
        <v>1</v>
      </c>
      <c r="K175" s="58">
        <v>1</v>
      </c>
      <c r="L175" s="58">
        <v>0</v>
      </c>
      <c r="M175" s="58">
        <v>0</v>
      </c>
      <c r="N175" s="58">
        <v>0</v>
      </c>
      <c r="O175" s="58">
        <f t="shared" si="6"/>
        <v>517</v>
      </c>
      <c r="P175" s="58">
        <f t="shared" si="7"/>
        <v>7</v>
      </c>
      <c r="Q175" s="39">
        <f t="shared" si="8"/>
        <v>524</v>
      </c>
    </row>
    <row r="176" spans="1:17" x14ac:dyDescent="0.25">
      <c r="A176" s="51">
        <v>8313</v>
      </c>
      <c r="B176" s="51" t="s">
        <v>504</v>
      </c>
      <c r="C176" s="58">
        <v>308</v>
      </c>
      <c r="D176" s="58">
        <v>42</v>
      </c>
      <c r="E176" s="58">
        <v>14</v>
      </c>
      <c r="F176" s="58">
        <v>112</v>
      </c>
      <c r="G176" s="58">
        <v>9</v>
      </c>
      <c r="H176" s="58">
        <v>0</v>
      </c>
      <c r="I176" s="58">
        <v>246</v>
      </c>
      <c r="J176" s="58">
        <v>64</v>
      </c>
      <c r="K176" s="58">
        <v>6</v>
      </c>
      <c r="L176" s="58">
        <v>15</v>
      </c>
      <c r="M176" s="58">
        <v>5</v>
      </c>
      <c r="N176" s="58">
        <v>0</v>
      </c>
      <c r="O176" s="58">
        <f t="shared" si="6"/>
        <v>485</v>
      </c>
      <c r="P176" s="58">
        <f t="shared" si="7"/>
        <v>336</v>
      </c>
      <c r="Q176" s="39">
        <f t="shared" si="8"/>
        <v>821</v>
      </c>
    </row>
    <row r="177" spans="1:17" x14ac:dyDescent="0.25">
      <c r="A177" s="51">
        <v>8314</v>
      </c>
      <c r="B177" s="51" t="s">
        <v>505</v>
      </c>
      <c r="C177" s="58">
        <v>25</v>
      </c>
      <c r="D177" s="58">
        <v>16</v>
      </c>
      <c r="E177" s="58">
        <v>0</v>
      </c>
      <c r="F177" s="58">
        <v>14</v>
      </c>
      <c r="G177" s="58">
        <v>11</v>
      </c>
      <c r="H177" s="58">
        <v>2</v>
      </c>
      <c r="I177" s="58">
        <v>1</v>
      </c>
      <c r="J177" s="58">
        <v>4</v>
      </c>
      <c r="K177" s="58">
        <v>0</v>
      </c>
      <c r="L177" s="58">
        <v>0</v>
      </c>
      <c r="M177" s="58">
        <v>3</v>
      </c>
      <c r="N177" s="58">
        <v>0</v>
      </c>
      <c r="O177" s="58">
        <f t="shared" si="6"/>
        <v>68</v>
      </c>
      <c r="P177" s="58">
        <f t="shared" si="7"/>
        <v>8</v>
      </c>
      <c r="Q177" s="39">
        <f t="shared" si="8"/>
        <v>76</v>
      </c>
    </row>
    <row r="178" spans="1:17" x14ac:dyDescent="0.25">
      <c r="A178" s="51">
        <v>9101</v>
      </c>
      <c r="B178" s="51" t="s">
        <v>509</v>
      </c>
      <c r="C178" s="58">
        <v>3827</v>
      </c>
      <c r="D178" s="58">
        <v>958</v>
      </c>
      <c r="E178" s="58">
        <v>69</v>
      </c>
      <c r="F178" s="58">
        <v>914</v>
      </c>
      <c r="G178" s="58">
        <v>1143</v>
      </c>
      <c r="H178" s="58">
        <v>110</v>
      </c>
      <c r="I178" s="58">
        <v>891</v>
      </c>
      <c r="J178" s="58">
        <v>478</v>
      </c>
      <c r="K178" s="58">
        <v>8</v>
      </c>
      <c r="L178" s="58">
        <v>23</v>
      </c>
      <c r="M178" s="58">
        <v>543</v>
      </c>
      <c r="N178" s="58">
        <v>10</v>
      </c>
      <c r="O178" s="58">
        <f t="shared" si="6"/>
        <v>7021</v>
      </c>
      <c r="P178" s="58">
        <f t="shared" si="7"/>
        <v>1953</v>
      </c>
      <c r="Q178" s="39">
        <f t="shared" si="8"/>
        <v>8974</v>
      </c>
    </row>
    <row r="179" spans="1:17" x14ac:dyDescent="0.25">
      <c r="A179" s="51">
        <v>9102</v>
      </c>
      <c r="B179" s="51" t="s">
        <v>510</v>
      </c>
      <c r="C179" s="58">
        <v>834</v>
      </c>
      <c r="D179" s="58">
        <v>112</v>
      </c>
      <c r="E179" s="58">
        <v>8</v>
      </c>
      <c r="F179" s="58">
        <v>186</v>
      </c>
      <c r="G179" s="58">
        <v>0</v>
      </c>
      <c r="H179" s="58">
        <v>47</v>
      </c>
      <c r="I179" s="58">
        <v>344</v>
      </c>
      <c r="J179" s="58">
        <v>135</v>
      </c>
      <c r="K179" s="58">
        <v>5</v>
      </c>
      <c r="L179" s="58">
        <v>0</v>
      </c>
      <c r="M179" s="58">
        <v>0</v>
      </c>
      <c r="N179" s="58">
        <v>14</v>
      </c>
      <c r="O179" s="58">
        <f t="shared" si="6"/>
        <v>1187</v>
      </c>
      <c r="P179" s="58">
        <f t="shared" si="7"/>
        <v>498</v>
      </c>
      <c r="Q179" s="39">
        <f t="shared" si="8"/>
        <v>1685</v>
      </c>
    </row>
    <row r="180" spans="1:17" x14ac:dyDescent="0.25">
      <c r="A180" s="51">
        <v>9103</v>
      </c>
      <c r="B180" s="51" t="s">
        <v>511</v>
      </c>
      <c r="C180" s="58">
        <v>359</v>
      </c>
      <c r="D180" s="58">
        <v>25</v>
      </c>
      <c r="E180" s="58">
        <v>12</v>
      </c>
      <c r="F180" s="58">
        <v>73</v>
      </c>
      <c r="G180" s="58">
        <v>0</v>
      </c>
      <c r="H180" s="58">
        <v>4</v>
      </c>
      <c r="I180" s="58">
        <v>95</v>
      </c>
      <c r="J180" s="58">
        <v>7</v>
      </c>
      <c r="K180" s="58">
        <v>5</v>
      </c>
      <c r="L180" s="58">
        <v>0</v>
      </c>
      <c r="M180" s="58">
        <v>0</v>
      </c>
      <c r="N180" s="58">
        <v>0</v>
      </c>
      <c r="O180" s="58">
        <f t="shared" si="6"/>
        <v>473</v>
      </c>
      <c r="P180" s="58">
        <f t="shared" si="7"/>
        <v>107</v>
      </c>
      <c r="Q180" s="39">
        <f t="shared" si="8"/>
        <v>580</v>
      </c>
    </row>
    <row r="181" spans="1:17" x14ac:dyDescent="0.25">
      <c r="A181" s="51">
        <v>9104</v>
      </c>
      <c r="B181" s="51" t="s">
        <v>512</v>
      </c>
      <c r="C181" s="58">
        <v>129</v>
      </c>
      <c r="D181" s="58">
        <v>11</v>
      </c>
      <c r="E181" s="58">
        <v>2</v>
      </c>
      <c r="F181" s="58">
        <v>51</v>
      </c>
      <c r="G181" s="58">
        <v>3</v>
      </c>
      <c r="H181" s="58">
        <v>0</v>
      </c>
      <c r="I181" s="58">
        <v>58</v>
      </c>
      <c r="J181" s="58">
        <v>7</v>
      </c>
      <c r="K181" s="58">
        <v>2</v>
      </c>
      <c r="L181" s="58">
        <v>8</v>
      </c>
      <c r="M181" s="58">
        <v>0</v>
      </c>
      <c r="N181" s="58">
        <v>0</v>
      </c>
      <c r="O181" s="58">
        <f t="shared" si="6"/>
        <v>196</v>
      </c>
      <c r="P181" s="58">
        <f t="shared" si="7"/>
        <v>75</v>
      </c>
      <c r="Q181" s="39">
        <f t="shared" si="8"/>
        <v>271</v>
      </c>
    </row>
    <row r="182" spans="1:17" x14ac:dyDescent="0.25">
      <c r="A182" s="51">
        <v>9105</v>
      </c>
      <c r="B182" s="51" t="s">
        <v>513</v>
      </c>
      <c r="C182" s="58">
        <v>260</v>
      </c>
      <c r="D182" s="58">
        <v>10</v>
      </c>
      <c r="E182" s="58">
        <v>24</v>
      </c>
      <c r="F182" s="58">
        <v>68</v>
      </c>
      <c r="G182" s="58">
        <v>0</v>
      </c>
      <c r="H182" s="58">
        <v>6</v>
      </c>
      <c r="I182" s="58">
        <v>208</v>
      </c>
      <c r="J182" s="58">
        <v>16</v>
      </c>
      <c r="K182" s="58">
        <v>11</v>
      </c>
      <c r="L182" s="58">
        <v>0</v>
      </c>
      <c r="M182" s="58">
        <v>0</v>
      </c>
      <c r="N182" s="58">
        <v>0</v>
      </c>
      <c r="O182" s="58">
        <f t="shared" si="6"/>
        <v>368</v>
      </c>
      <c r="P182" s="58">
        <f t="shared" si="7"/>
        <v>235</v>
      </c>
      <c r="Q182" s="39">
        <f t="shared" si="8"/>
        <v>603</v>
      </c>
    </row>
    <row r="183" spans="1:17" x14ac:dyDescent="0.25">
      <c r="A183" s="51">
        <v>9106</v>
      </c>
      <c r="B183" s="51" t="s">
        <v>514</v>
      </c>
      <c r="C183" s="58">
        <v>100</v>
      </c>
      <c r="D183" s="58">
        <v>5</v>
      </c>
      <c r="E183" s="58">
        <v>8</v>
      </c>
      <c r="F183" s="58">
        <v>37</v>
      </c>
      <c r="G183" s="58">
        <v>2</v>
      </c>
      <c r="H183" s="58">
        <v>12</v>
      </c>
      <c r="I183" s="58">
        <v>62</v>
      </c>
      <c r="J183" s="58">
        <v>9</v>
      </c>
      <c r="K183" s="58">
        <v>2</v>
      </c>
      <c r="L183" s="58">
        <v>0</v>
      </c>
      <c r="M183" s="58">
        <v>0</v>
      </c>
      <c r="N183" s="58">
        <v>7</v>
      </c>
      <c r="O183" s="58">
        <f t="shared" si="6"/>
        <v>164</v>
      </c>
      <c r="P183" s="58">
        <f t="shared" si="7"/>
        <v>80</v>
      </c>
      <c r="Q183" s="39">
        <f t="shared" si="8"/>
        <v>244</v>
      </c>
    </row>
    <row r="184" spans="1:17" x14ac:dyDescent="0.25">
      <c r="A184" s="51">
        <v>9107</v>
      </c>
      <c r="B184" s="51" t="s">
        <v>515</v>
      </c>
      <c r="C184" s="58">
        <v>312</v>
      </c>
      <c r="D184" s="58">
        <v>29</v>
      </c>
      <c r="E184" s="58">
        <v>38</v>
      </c>
      <c r="F184" s="58">
        <v>73</v>
      </c>
      <c r="G184" s="58">
        <v>414</v>
      </c>
      <c r="H184" s="58">
        <v>0</v>
      </c>
      <c r="I184" s="58">
        <v>107</v>
      </c>
      <c r="J184" s="58">
        <v>23</v>
      </c>
      <c r="K184" s="58">
        <v>9</v>
      </c>
      <c r="L184" s="58">
        <v>3</v>
      </c>
      <c r="M184" s="58">
        <v>0</v>
      </c>
      <c r="N184" s="58">
        <v>0</v>
      </c>
      <c r="O184" s="58">
        <f t="shared" si="6"/>
        <v>866</v>
      </c>
      <c r="P184" s="58">
        <f t="shared" si="7"/>
        <v>142</v>
      </c>
      <c r="Q184" s="39">
        <f t="shared" si="8"/>
        <v>1008</v>
      </c>
    </row>
    <row r="185" spans="1:17" x14ac:dyDescent="0.25">
      <c r="A185" s="51">
        <v>9108</v>
      </c>
      <c r="B185" s="51" t="s">
        <v>516</v>
      </c>
      <c r="C185" s="58">
        <v>1130</v>
      </c>
      <c r="D185" s="58">
        <v>155</v>
      </c>
      <c r="E185" s="58">
        <v>137</v>
      </c>
      <c r="F185" s="58">
        <v>247</v>
      </c>
      <c r="G185" s="58">
        <v>263</v>
      </c>
      <c r="H185" s="58">
        <v>0</v>
      </c>
      <c r="I185" s="58">
        <v>429</v>
      </c>
      <c r="J185" s="58">
        <v>94</v>
      </c>
      <c r="K185" s="58">
        <v>37</v>
      </c>
      <c r="L185" s="58">
        <v>3</v>
      </c>
      <c r="M185" s="58">
        <v>99</v>
      </c>
      <c r="N185" s="58">
        <v>0</v>
      </c>
      <c r="O185" s="58">
        <f t="shared" si="6"/>
        <v>1932</v>
      </c>
      <c r="P185" s="58">
        <f t="shared" si="7"/>
        <v>662</v>
      </c>
      <c r="Q185" s="39">
        <f t="shared" si="8"/>
        <v>2594</v>
      </c>
    </row>
    <row r="186" spans="1:17" x14ac:dyDescent="0.25">
      <c r="A186" s="51">
        <v>9109</v>
      </c>
      <c r="B186" s="51" t="s">
        <v>517</v>
      </c>
      <c r="C186" s="58">
        <v>897</v>
      </c>
      <c r="D186" s="58">
        <v>88</v>
      </c>
      <c r="E186" s="58">
        <v>15</v>
      </c>
      <c r="F186" s="58">
        <v>214</v>
      </c>
      <c r="G186" s="58">
        <v>0</v>
      </c>
      <c r="H186" s="58">
        <v>90</v>
      </c>
      <c r="I186" s="58">
        <v>47</v>
      </c>
      <c r="J186" s="58">
        <v>11</v>
      </c>
      <c r="K186" s="58">
        <v>1</v>
      </c>
      <c r="L186" s="58">
        <v>0</v>
      </c>
      <c r="M186" s="58">
        <v>0</v>
      </c>
      <c r="N186" s="58">
        <v>0</v>
      </c>
      <c r="O186" s="58">
        <f t="shared" si="6"/>
        <v>1304</v>
      </c>
      <c r="P186" s="58">
        <f t="shared" si="7"/>
        <v>59</v>
      </c>
      <c r="Q186" s="39">
        <f t="shared" si="8"/>
        <v>1363</v>
      </c>
    </row>
    <row r="187" spans="1:17" x14ac:dyDescent="0.25">
      <c r="A187" s="51">
        <v>9110</v>
      </c>
      <c r="B187" s="51" t="s">
        <v>518</v>
      </c>
      <c r="C187" s="58">
        <v>92</v>
      </c>
      <c r="D187" s="58">
        <v>15</v>
      </c>
      <c r="E187" s="58">
        <v>17</v>
      </c>
      <c r="F187" s="58">
        <v>44</v>
      </c>
      <c r="G187" s="58">
        <v>0</v>
      </c>
      <c r="H187" s="58">
        <v>0</v>
      </c>
      <c r="I187" s="58">
        <v>2</v>
      </c>
      <c r="J187" s="58">
        <v>1</v>
      </c>
      <c r="K187" s="58">
        <v>0</v>
      </c>
      <c r="L187" s="58">
        <v>0</v>
      </c>
      <c r="M187" s="58">
        <v>0</v>
      </c>
      <c r="N187" s="58">
        <v>0</v>
      </c>
      <c r="O187" s="58">
        <f t="shared" si="6"/>
        <v>168</v>
      </c>
      <c r="P187" s="58">
        <f t="shared" si="7"/>
        <v>3</v>
      </c>
      <c r="Q187" s="39">
        <f t="shared" si="8"/>
        <v>171</v>
      </c>
    </row>
    <row r="188" spans="1:17" x14ac:dyDescent="0.25">
      <c r="A188" s="51">
        <v>9111</v>
      </c>
      <c r="B188" s="51" t="s">
        <v>519</v>
      </c>
      <c r="C188" s="58">
        <v>467</v>
      </c>
      <c r="D188" s="58">
        <v>63</v>
      </c>
      <c r="E188" s="58">
        <v>25</v>
      </c>
      <c r="F188" s="58">
        <v>102</v>
      </c>
      <c r="G188" s="58">
        <v>163</v>
      </c>
      <c r="H188" s="58">
        <v>28</v>
      </c>
      <c r="I188" s="58">
        <v>11</v>
      </c>
      <c r="J188" s="58">
        <v>3</v>
      </c>
      <c r="K188" s="58">
        <v>1</v>
      </c>
      <c r="L188" s="58">
        <v>0</v>
      </c>
      <c r="M188" s="58">
        <v>4</v>
      </c>
      <c r="N188" s="58">
        <v>0</v>
      </c>
      <c r="O188" s="58">
        <f t="shared" si="6"/>
        <v>848</v>
      </c>
      <c r="P188" s="58">
        <f t="shared" si="7"/>
        <v>19</v>
      </c>
      <c r="Q188" s="39">
        <f t="shared" si="8"/>
        <v>867</v>
      </c>
    </row>
    <row r="189" spans="1:17" x14ac:dyDescent="0.25">
      <c r="A189" s="51">
        <v>9112</v>
      </c>
      <c r="B189" s="51" t="s">
        <v>520</v>
      </c>
      <c r="C189" s="58">
        <v>849</v>
      </c>
      <c r="D189" s="58">
        <v>54</v>
      </c>
      <c r="E189" s="58">
        <v>21</v>
      </c>
      <c r="F189" s="58">
        <v>128</v>
      </c>
      <c r="G189" s="58">
        <v>16</v>
      </c>
      <c r="H189" s="58">
        <v>16</v>
      </c>
      <c r="I189" s="58">
        <v>497</v>
      </c>
      <c r="J189" s="58">
        <v>72</v>
      </c>
      <c r="K189" s="58">
        <v>2</v>
      </c>
      <c r="L189" s="58">
        <v>23</v>
      </c>
      <c r="M189" s="58">
        <v>0</v>
      </c>
      <c r="N189" s="58">
        <v>3</v>
      </c>
      <c r="O189" s="58">
        <f t="shared" si="6"/>
        <v>1084</v>
      </c>
      <c r="P189" s="58">
        <f t="shared" si="7"/>
        <v>597</v>
      </c>
      <c r="Q189" s="39">
        <f t="shared" si="8"/>
        <v>1681</v>
      </c>
    </row>
    <row r="190" spans="1:17" x14ac:dyDescent="0.25">
      <c r="A190" s="51">
        <v>9113</v>
      </c>
      <c r="B190" s="51" t="s">
        <v>521</v>
      </c>
      <c r="C190" s="58">
        <v>87</v>
      </c>
      <c r="D190" s="58">
        <v>6</v>
      </c>
      <c r="E190" s="58">
        <v>6</v>
      </c>
      <c r="F190" s="58">
        <v>19</v>
      </c>
      <c r="G190" s="58">
        <v>4</v>
      </c>
      <c r="H190" s="58">
        <v>0</v>
      </c>
      <c r="I190" s="58">
        <v>6</v>
      </c>
      <c r="J190" s="58">
        <v>1</v>
      </c>
      <c r="K190" s="58">
        <v>0</v>
      </c>
      <c r="L190" s="58">
        <v>0</v>
      </c>
      <c r="M190" s="58">
        <v>0</v>
      </c>
      <c r="N190" s="58">
        <v>0</v>
      </c>
      <c r="O190" s="58">
        <f t="shared" si="6"/>
        <v>122</v>
      </c>
      <c r="P190" s="58">
        <f t="shared" si="7"/>
        <v>7</v>
      </c>
      <c r="Q190" s="39">
        <f t="shared" si="8"/>
        <v>129</v>
      </c>
    </row>
    <row r="191" spans="1:17" x14ac:dyDescent="0.25">
      <c r="A191" s="51">
        <v>9114</v>
      </c>
      <c r="B191" s="51" t="s">
        <v>522</v>
      </c>
      <c r="C191" s="58">
        <v>492</v>
      </c>
      <c r="D191" s="58">
        <v>51</v>
      </c>
      <c r="E191" s="58">
        <v>17</v>
      </c>
      <c r="F191" s="58">
        <v>86</v>
      </c>
      <c r="G191" s="58">
        <v>0</v>
      </c>
      <c r="H191" s="58">
        <v>5</v>
      </c>
      <c r="I191" s="58">
        <v>72</v>
      </c>
      <c r="J191" s="58">
        <v>32</v>
      </c>
      <c r="K191" s="58">
        <v>2</v>
      </c>
      <c r="L191" s="58">
        <v>1</v>
      </c>
      <c r="M191" s="58">
        <v>0</v>
      </c>
      <c r="N191" s="58">
        <v>0</v>
      </c>
      <c r="O191" s="58">
        <f t="shared" si="6"/>
        <v>651</v>
      </c>
      <c r="P191" s="58">
        <f t="shared" si="7"/>
        <v>107</v>
      </c>
      <c r="Q191" s="39">
        <f t="shared" si="8"/>
        <v>758</v>
      </c>
    </row>
    <row r="192" spans="1:17" x14ac:dyDescent="0.25">
      <c r="A192" s="51">
        <v>9115</v>
      </c>
      <c r="B192" s="51" t="s">
        <v>523</v>
      </c>
      <c r="C192" s="58">
        <v>2184</v>
      </c>
      <c r="D192" s="58">
        <v>312</v>
      </c>
      <c r="E192" s="58">
        <v>12</v>
      </c>
      <c r="F192" s="58">
        <v>489</v>
      </c>
      <c r="G192" s="58">
        <v>0</v>
      </c>
      <c r="H192" s="58">
        <v>138</v>
      </c>
      <c r="I192" s="58">
        <v>431</v>
      </c>
      <c r="J192" s="58">
        <v>219</v>
      </c>
      <c r="K192" s="58">
        <v>1</v>
      </c>
      <c r="L192" s="58">
        <v>7</v>
      </c>
      <c r="M192" s="58">
        <v>0</v>
      </c>
      <c r="N192" s="58">
        <v>21</v>
      </c>
      <c r="O192" s="58">
        <f t="shared" si="6"/>
        <v>3135</v>
      </c>
      <c r="P192" s="58">
        <f t="shared" si="7"/>
        <v>679</v>
      </c>
      <c r="Q192" s="39">
        <f t="shared" si="8"/>
        <v>3814</v>
      </c>
    </row>
    <row r="193" spans="1:17" x14ac:dyDescent="0.25">
      <c r="A193" s="51">
        <v>9116</v>
      </c>
      <c r="B193" s="51" t="s">
        <v>524</v>
      </c>
      <c r="C193" s="58">
        <v>112</v>
      </c>
      <c r="D193" s="58">
        <v>16</v>
      </c>
      <c r="E193" s="58">
        <v>5</v>
      </c>
      <c r="F193" s="58">
        <v>74</v>
      </c>
      <c r="G193" s="58">
        <v>0</v>
      </c>
      <c r="H193" s="58">
        <v>14</v>
      </c>
      <c r="I193" s="58">
        <v>12</v>
      </c>
      <c r="J193" s="58">
        <v>4</v>
      </c>
      <c r="K193" s="58">
        <v>0</v>
      </c>
      <c r="L193" s="58">
        <v>0</v>
      </c>
      <c r="M193" s="58">
        <v>0</v>
      </c>
      <c r="N193" s="58">
        <v>0</v>
      </c>
      <c r="O193" s="58">
        <f t="shared" si="6"/>
        <v>221</v>
      </c>
      <c r="P193" s="58">
        <f t="shared" si="7"/>
        <v>16</v>
      </c>
      <c r="Q193" s="39">
        <f t="shared" si="8"/>
        <v>237</v>
      </c>
    </row>
    <row r="194" spans="1:17" x14ac:dyDescent="0.25">
      <c r="A194" s="51">
        <v>9117</v>
      </c>
      <c r="B194" s="51" t="s">
        <v>525</v>
      </c>
      <c r="C194" s="58">
        <v>314</v>
      </c>
      <c r="D194" s="58">
        <v>15</v>
      </c>
      <c r="E194" s="58">
        <v>16</v>
      </c>
      <c r="F194" s="58">
        <v>112</v>
      </c>
      <c r="G194" s="58">
        <v>11</v>
      </c>
      <c r="H194" s="58">
        <v>0</v>
      </c>
      <c r="I194" s="58">
        <v>113</v>
      </c>
      <c r="J194" s="58">
        <v>11</v>
      </c>
      <c r="K194" s="58">
        <v>2</v>
      </c>
      <c r="L194" s="58">
        <v>17</v>
      </c>
      <c r="M194" s="58">
        <v>0</v>
      </c>
      <c r="N194" s="58">
        <v>0</v>
      </c>
      <c r="O194" s="58">
        <f t="shared" si="6"/>
        <v>468</v>
      </c>
      <c r="P194" s="58">
        <f t="shared" si="7"/>
        <v>143</v>
      </c>
      <c r="Q194" s="39">
        <f t="shared" si="8"/>
        <v>611</v>
      </c>
    </row>
    <row r="195" spans="1:17" x14ac:dyDescent="0.25">
      <c r="A195" s="51">
        <v>9118</v>
      </c>
      <c r="B195" s="51" t="s">
        <v>526</v>
      </c>
      <c r="C195" s="58">
        <v>76</v>
      </c>
      <c r="D195" s="58">
        <v>10</v>
      </c>
      <c r="E195" s="58">
        <v>4</v>
      </c>
      <c r="F195" s="58">
        <v>64</v>
      </c>
      <c r="G195" s="58">
        <v>37</v>
      </c>
      <c r="H195" s="58">
        <v>1</v>
      </c>
      <c r="I195" s="58">
        <v>25</v>
      </c>
      <c r="J195" s="58">
        <v>10</v>
      </c>
      <c r="K195" s="58">
        <v>1</v>
      </c>
      <c r="L195" s="58">
        <v>0</v>
      </c>
      <c r="M195" s="58">
        <v>10</v>
      </c>
      <c r="N195" s="58">
        <v>0</v>
      </c>
      <c r="O195" s="58">
        <f t="shared" si="6"/>
        <v>192</v>
      </c>
      <c r="P195" s="58">
        <f t="shared" si="7"/>
        <v>46</v>
      </c>
      <c r="Q195" s="39">
        <f t="shared" si="8"/>
        <v>238</v>
      </c>
    </row>
    <row r="196" spans="1:17" x14ac:dyDescent="0.25">
      <c r="A196" s="51">
        <v>9119</v>
      </c>
      <c r="B196" s="51" t="s">
        <v>527</v>
      </c>
      <c r="C196" s="58">
        <v>365</v>
      </c>
      <c r="D196" s="58">
        <v>39</v>
      </c>
      <c r="E196" s="58">
        <v>17</v>
      </c>
      <c r="F196" s="58">
        <v>100</v>
      </c>
      <c r="G196" s="58">
        <v>0</v>
      </c>
      <c r="H196" s="58">
        <v>5</v>
      </c>
      <c r="I196" s="58">
        <v>139</v>
      </c>
      <c r="J196" s="58">
        <v>49</v>
      </c>
      <c r="K196" s="58">
        <v>5</v>
      </c>
      <c r="L196" s="58">
        <v>8</v>
      </c>
      <c r="M196" s="58">
        <v>0</v>
      </c>
      <c r="N196" s="58">
        <v>1</v>
      </c>
      <c r="O196" s="58">
        <f t="shared" si="6"/>
        <v>526</v>
      </c>
      <c r="P196" s="58">
        <f t="shared" si="7"/>
        <v>202</v>
      </c>
      <c r="Q196" s="39">
        <f t="shared" si="8"/>
        <v>728</v>
      </c>
    </row>
    <row r="197" spans="1:17" x14ac:dyDescent="0.25">
      <c r="A197" s="51">
        <v>9120</v>
      </c>
      <c r="B197" s="51" t="s">
        <v>528</v>
      </c>
      <c r="C197" s="58">
        <v>911</v>
      </c>
      <c r="D197" s="58">
        <v>216</v>
      </c>
      <c r="E197" s="58">
        <v>21</v>
      </c>
      <c r="F197" s="58">
        <v>251</v>
      </c>
      <c r="G197" s="58">
        <v>386</v>
      </c>
      <c r="H197" s="58">
        <v>74</v>
      </c>
      <c r="I197" s="58">
        <v>441</v>
      </c>
      <c r="J197" s="58">
        <v>279</v>
      </c>
      <c r="K197" s="58">
        <v>14</v>
      </c>
      <c r="L197" s="58">
        <v>16</v>
      </c>
      <c r="M197" s="58">
        <v>306</v>
      </c>
      <c r="N197" s="58">
        <v>21</v>
      </c>
      <c r="O197" s="58">
        <f t="shared" ref="O197:O260" si="9">SUM(C197:H197)</f>
        <v>1859</v>
      </c>
      <c r="P197" s="58">
        <f t="shared" ref="P197:P260" si="10">SUM(I197:N197)</f>
        <v>1077</v>
      </c>
      <c r="Q197" s="39">
        <f t="shared" ref="Q197:Q260" si="11">+O197+P197</f>
        <v>2936</v>
      </c>
    </row>
    <row r="198" spans="1:17" x14ac:dyDescent="0.25">
      <c r="A198" s="51">
        <v>9121</v>
      </c>
      <c r="B198" s="51" t="s">
        <v>529</v>
      </c>
      <c r="C198" s="58">
        <v>125</v>
      </c>
      <c r="D198" s="58">
        <v>12</v>
      </c>
      <c r="E198" s="58">
        <v>3</v>
      </c>
      <c r="F198" s="58">
        <v>40</v>
      </c>
      <c r="G198" s="58">
        <v>0</v>
      </c>
      <c r="H198" s="58">
        <v>12</v>
      </c>
      <c r="I198" s="58">
        <v>19</v>
      </c>
      <c r="J198" s="58">
        <v>8</v>
      </c>
      <c r="K198" s="58">
        <v>0</v>
      </c>
      <c r="L198" s="58">
        <v>0</v>
      </c>
      <c r="M198" s="58">
        <v>0</v>
      </c>
      <c r="N198" s="58">
        <v>0</v>
      </c>
      <c r="O198" s="58">
        <f t="shared" si="9"/>
        <v>192</v>
      </c>
      <c r="P198" s="58">
        <f t="shared" si="10"/>
        <v>27</v>
      </c>
      <c r="Q198" s="39">
        <f t="shared" si="11"/>
        <v>219</v>
      </c>
    </row>
    <row r="199" spans="1:17" x14ac:dyDescent="0.25">
      <c r="A199" s="51">
        <v>9201</v>
      </c>
      <c r="B199" s="51" t="s">
        <v>530</v>
      </c>
      <c r="C199" s="58">
        <v>884</v>
      </c>
      <c r="D199" s="58">
        <v>133</v>
      </c>
      <c r="E199" s="58">
        <v>33</v>
      </c>
      <c r="F199" s="58">
        <v>190</v>
      </c>
      <c r="G199" s="58">
        <v>0</v>
      </c>
      <c r="H199" s="58">
        <v>0</v>
      </c>
      <c r="I199" s="58">
        <v>600</v>
      </c>
      <c r="J199" s="58">
        <v>164</v>
      </c>
      <c r="K199" s="58">
        <v>13</v>
      </c>
      <c r="L199" s="58">
        <v>1</v>
      </c>
      <c r="M199" s="58">
        <v>0</v>
      </c>
      <c r="N199" s="58">
        <v>0</v>
      </c>
      <c r="O199" s="58">
        <f t="shared" si="9"/>
        <v>1240</v>
      </c>
      <c r="P199" s="58">
        <f t="shared" si="10"/>
        <v>778</v>
      </c>
      <c r="Q199" s="39">
        <f t="shared" si="11"/>
        <v>2018</v>
      </c>
    </row>
    <row r="200" spans="1:17" x14ac:dyDescent="0.25">
      <c r="A200" s="51">
        <v>9202</v>
      </c>
      <c r="B200" s="51" t="s">
        <v>531</v>
      </c>
      <c r="C200" s="58">
        <v>436</v>
      </c>
      <c r="D200" s="58">
        <v>42</v>
      </c>
      <c r="E200" s="58">
        <v>19</v>
      </c>
      <c r="F200" s="58">
        <v>105</v>
      </c>
      <c r="G200" s="58">
        <v>134</v>
      </c>
      <c r="H200" s="58">
        <v>0</v>
      </c>
      <c r="I200" s="58">
        <v>1</v>
      </c>
      <c r="J200" s="58">
        <v>0</v>
      </c>
      <c r="K200" s="58">
        <v>0</v>
      </c>
      <c r="L200" s="58">
        <v>0</v>
      </c>
      <c r="M200" s="58">
        <v>0</v>
      </c>
      <c r="N200" s="58">
        <v>0</v>
      </c>
      <c r="O200" s="58">
        <f t="shared" si="9"/>
        <v>736</v>
      </c>
      <c r="P200" s="58">
        <f t="shared" si="10"/>
        <v>1</v>
      </c>
      <c r="Q200" s="39">
        <f t="shared" si="11"/>
        <v>737</v>
      </c>
    </row>
    <row r="201" spans="1:17" x14ac:dyDescent="0.25">
      <c r="A201" s="51">
        <v>9203</v>
      </c>
      <c r="B201" s="51" t="s">
        <v>532</v>
      </c>
      <c r="C201" s="58">
        <v>328</v>
      </c>
      <c r="D201" s="58">
        <v>34</v>
      </c>
      <c r="E201" s="58">
        <v>40</v>
      </c>
      <c r="F201" s="58">
        <v>147</v>
      </c>
      <c r="G201" s="58">
        <v>92</v>
      </c>
      <c r="H201" s="58">
        <v>83</v>
      </c>
      <c r="I201" s="58">
        <v>37</v>
      </c>
      <c r="J201" s="58">
        <v>8</v>
      </c>
      <c r="K201" s="58">
        <v>4</v>
      </c>
      <c r="L201" s="58">
        <v>0</v>
      </c>
      <c r="M201" s="58">
        <v>19</v>
      </c>
      <c r="N201" s="58">
        <v>18</v>
      </c>
      <c r="O201" s="58">
        <f t="shared" si="9"/>
        <v>724</v>
      </c>
      <c r="P201" s="58">
        <f t="shared" si="10"/>
        <v>86</v>
      </c>
      <c r="Q201" s="39">
        <f t="shared" si="11"/>
        <v>810</v>
      </c>
    </row>
    <row r="202" spans="1:17" x14ac:dyDescent="0.25">
      <c r="A202" s="51">
        <v>9204</v>
      </c>
      <c r="B202" s="51" t="s">
        <v>533</v>
      </c>
      <c r="C202" s="58">
        <v>126</v>
      </c>
      <c r="D202" s="58">
        <v>4</v>
      </c>
      <c r="E202" s="58">
        <v>24</v>
      </c>
      <c r="F202" s="58">
        <v>83</v>
      </c>
      <c r="G202" s="58">
        <v>0</v>
      </c>
      <c r="H202" s="58">
        <v>2</v>
      </c>
      <c r="I202" s="58">
        <v>66</v>
      </c>
      <c r="J202" s="58">
        <v>6</v>
      </c>
      <c r="K202" s="58">
        <v>11</v>
      </c>
      <c r="L202" s="58">
        <v>41</v>
      </c>
      <c r="M202" s="58">
        <v>0</v>
      </c>
      <c r="N202" s="58">
        <v>0</v>
      </c>
      <c r="O202" s="58">
        <f t="shared" si="9"/>
        <v>239</v>
      </c>
      <c r="P202" s="58">
        <f t="shared" si="10"/>
        <v>124</v>
      </c>
      <c r="Q202" s="39">
        <f t="shared" si="11"/>
        <v>363</v>
      </c>
    </row>
    <row r="203" spans="1:17" x14ac:dyDescent="0.25">
      <c r="A203" s="51">
        <v>9205</v>
      </c>
      <c r="B203" s="51" t="s">
        <v>508</v>
      </c>
      <c r="C203" s="58">
        <v>500</v>
      </c>
      <c r="D203" s="58">
        <v>36</v>
      </c>
      <c r="E203" s="58">
        <v>24</v>
      </c>
      <c r="F203" s="58">
        <v>133</v>
      </c>
      <c r="G203" s="58">
        <v>0</v>
      </c>
      <c r="H203" s="58">
        <v>0</v>
      </c>
      <c r="I203" s="58">
        <v>56</v>
      </c>
      <c r="J203" s="58">
        <v>3</v>
      </c>
      <c r="K203" s="58">
        <v>0</v>
      </c>
      <c r="L203" s="58">
        <v>1</v>
      </c>
      <c r="M203" s="58">
        <v>0</v>
      </c>
      <c r="N203" s="58">
        <v>0</v>
      </c>
      <c r="O203" s="58">
        <f t="shared" si="9"/>
        <v>693</v>
      </c>
      <c r="P203" s="58">
        <f t="shared" si="10"/>
        <v>60</v>
      </c>
      <c r="Q203" s="39">
        <f t="shared" si="11"/>
        <v>753</v>
      </c>
    </row>
    <row r="204" spans="1:17" x14ac:dyDescent="0.25">
      <c r="A204" s="51">
        <v>9206</v>
      </c>
      <c r="B204" s="51" t="s">
        <v>534</v>
      </c>
      <c r="C204" s="58">
        <v>120</v>
      </c>
      <c r="D204" s="58">
        <v>5</v>
      </c>
      <c r="E204" s="58">
        <v>12</v>
      </c>
      <c r="F204" s="58">
        <v>35</v>
      </c>
      <c r="G204" s="58">
        <v>0</v>
      </c>
      <c r="H204" s="58">
        <v>16</v>
      </c>
      <c r="I204" s="58">
        <v>5</v>
      </c>
      <c r="J204" s="58">
        <v>0</v>
      </c>
      <c r="K204" s="58">
        <v>1</v>
      </c>
      <c r="L204" s="58">
        <v>0</v>
      </c>
      <c r="M204" s="58">
        <v>0</v>
      </c>
      <c r="N204" s="58">
        <v>0</v>
      </c>
      <c r="O204" s="58">
        <f t="shared" si="9"/>
        <v>188</v>
      </c>
      <c r="P204" s="58">
        <f t="shared" si="10"/>
        <v>6</v>
      </c>
      <c r="Q204" s="39">
        <f t="shared" si="11"/>
        <v>194</v>
      </c>
    </row>
    <row r="205" spans="1:17" x14ac:dyDescent="0.25">
      <c r="A205" s="51">
        <v>9207</v>
      </c>
      <c r="B205" s="51" t="s">
        <v>535</v>
      </c>
      <c r="C205" s="58">
        <v>101</v>
      </c>
      <c r="D205" s="58">
        <v>4</v>
      </c>
      <c r="E205" s="58">
        <v>19</v>
      </c>
      <c r="F205" s="58">
        <v>60</v>
      </c>
      <c r="G205" s="58">
        <v>7</v>
      </c>
      <c r="H205" s="58">
        <v>8</v>
      </c>
      <c r="I205" s="58">
        <v>43</v>
      </c>
      <c r="J205" s="58">
        <v>1</v>
      </c>
      <c r="K205" s="58">
        <v>8</v>
      </c>
      <c r="L205" s="58">
        <v>10</v>
      </c>
      <c r="M205" s="58">
        <v>1</v>
      </c>
      <c r="N205" s="58">
        <v>1</v>
      </c>
      <c r="O205" s="58">
        <f t="shared" si="9"/>
        <v>199</v>
      </c>
      <c r="P205" s="58">
        <f t="shared" si="10"/>
        <v>64</v>
      </c>
      <c r="Q205" s="39">
        <f t="shared" si="11"/>
        <v>263</v>
      </c>
    </row>
    <row r="206" spans="1:17" x14ac:dyDescent="0.25">
      <c r="A206" s="51">
        <v>9208</v>
      </c>
      <c r="B206" s="51" t="s">
        <v>536</v>
      </c>
      <c r="C206" s="58">
        <v>87</v>
      </c>
      <c r="D206" s="58">
        <v>18</v>
      </c>
      <c r="E206" s="58">
        <v>7</v>
      </c>
      <c r="F206" s="58">
        <v>46</v>
      </c>
      <c r="G206" s="58">
        <v>123</v>
      </c>
      <c r="H206" s="58">
        <v>41</v>
      </c>
      <c r="I206" s="58">
        <v>15</v>
      </c>
      <c r="J206" s="58">
        <v>6</v>
      </c>
      <c r="K206" s="58">
        <v>1</v>
      </c>
      <c r="L206" s="58">
        <v>0</v>
      </c>
      <c r="M206" s="58">
        <v>37</v>
      </c>
      <c r="N206" s="58">
        <v>7</v>
      </c>
      <c r="O206" s="58">
        <f t="shared" si="9"/>
        <v>322</v>
      </c>
      <c r="P206" s="58">
        <f t="shared" si="10"/>
        <v>66</v>
      </c>
      <c r="Q206" s="39">
        <f t="shared" si="11"/>
        <v>388</v>
      </c>
    </row>
    <row r="207" spans="1:17" x14ac:dyDescent="0.25">
      <c r="A207" s="51">
        <v>9209</v>
      </c>
      <c r="B207" s="51" t="s">
        <v>537</v>
      </c>
      <c r="C207" s="58">
        <v>96</v>
      </c>
      <c r="D207" s="58">
        <v>13</v>
      </c>
      <c r="E207" s="58">
        <v>12</v>
      </c>
      <c r="F207" s="58">
        <v>47</v>
      </c>
      <c r="G207" s="58">
        <v>36</v>
      </c>
      <c r="H207" s="58">
        <v>6</v>
      </c>
      <c r="I207" s="58">
        <v>52</v>
      </c>
      <c r="J207" s="58">
        <v>9</v>
      </c>
      <c r="K207" s="58">
        <v>4</v>
      </c>
      <c r="L207" s="58">
        <v>1</v>
      </c>
      <c r="M207" s="58">
        <v>26</v>
      </c>
      <c r="N207" s="58">
        <v>1</v>
      </c>
      <c r="O207" s="58">
        <f t="shared" si="9"/>
        <v>210</v>
      </c>
      <c r="P207" s="58">
        <f t="shared" si="10"/>
        <v>93</v>
      </c>
      <c r="Q207" s="39">
        <f t="shared" si="11"/>
        <v>303</v>
      </c>
    </row>
    <row r="208" spans="1:17" x14ac:dyDescent="0.25">
      <c r="A208" s="51">
        <v>9210</v>
      </c>
      <c r="B208" s="51" t="s">
        <v>538</v>
      </c>
      <c r="C208" s="58">
        <v>726</v>
      </c>
      <c r="D208" s="58">
        <v>70</v>
      </c>
      <c r="E208" s="58">
        <v>38</v>
      </c>
      <c r="F208" s="58">
        <v>155</v>
      </c>
      <c r="G208" s="58">
        <v>196</v>
      </c>
      <c r="H208" s="58">
        <v>6</v>
      </c>
      <c r="I208" s="58">
        <v>50</v>
      </c>
      <c r="J208" s="58">
        <v>12</v>
      </c>
      <c r="K208" s="58">
        <v>4</v>
      </c>
      <c r="L208" s="58">
        <v>0</v>
      </c>
      <c r="M208" s="58">
        <v>28</v>
      </c>
      <c r="N208" s="58">
        <v>2</v>
      </c>
      <c r="O208" s="58">
        <f t="shared" si="9"/>
        <v>1191</v>
      </c>
      <c r="P208" s="58">
        <f t="shared" si="10"/>
        <v>96</v>
      </c>
      <c r="Q208" s="39">
        <f t="shared" si="11"/>
        <v>1287</v>
      </c>
    </row>
    <row r="209" spans="1:17" x14ac:dyDescent="0.25">
      <c r="A209" s="51">
        <v>9211</v>
      </c>
      <c r="B209" s="51" t="s">
        <v>539</v>
      </c>
      <c r="C209" s="58">
        <v>631</v>
      </c>
      <c r="D209" s="58">
        <v>76</v>
      </c>
      <c r="E209" s="58">
        <v>12</v>
      </c>
      <c r="F209" s="58">
        <v>118</v>
      </c>
      <c r="G209" s="58">
        <v>126</v>
      </c>
      <c r="H209" s="58">
        <v>4</v>
      </c>
      <c r="I209" s="58">
        <v>89</v>
      </c>
      <c r="J209" s="58">
        <v>23</v>
      </c>
      <c r="K209" s="58">
        <v>1</v>
      </c>
      <c r="L209" s="58">
        <v>3</v>
      </c>
      <c r="M209" s="58">
        <v>23</v>
      </c>
      <c r="N209" s="58">
        <v>0</v>
      </c>
      <c r="O209" s="58">
        <f t="shared" si="9"/>
        <v>967</v>
      </c>
      <c r="P209" s="58">
        <f t="shared" si="10"/>
        <v>139</v>
      </c>
      <c r="Q209" s="39">
        <f t="shared" si="11"/>
        <v>1106</v>
      </c>
    </row>
    <row r="210" spans="1:17" x14ac:dyDescent="0.25">
      <c r="A210" s="51">
        <v>10101</v>
      </c>
      <c r="B210" s="51" t="s">
        <v>540</v>
      </c>
      <c r="C210" s="58">
        <v>12583</v>
      </c>
      <c r="D210" s="58">
        <v>1420</v>
      </c>
      <c r="E210" s="58">
        <v>95</v>
      </c>
      <c r="F210" s="58">
        <v>1550</v>
      </c>
      <c r="G210" s="58">
        <v>0</v>
      </c>
      <c r="H210" s="58">
        <v>1414</v>
      </c>
      <c r="I210" s="58">
        <v>5086</v>
      </c>
      <c r="J210" s="58">
        <v>987</v>
      </c>
      <c r="K210" s="58">
        <v>25</v>
      </c>
      <c r="L210" s="58">
        <v>28</v>
      </c>
      <c r="M210" s="58">
        <v>0</v>
      </c>
      <c r="N210" s="58">
        <v>117</v>
      </c>
      <c r="O210" s="58">
        <f t="shared" si="9"/>
        <v>17062</v>
      </c>
      <c r="P210" s="58">
        <f t="shared" si="10"/>
        <v>6243</v>
      </c>
      <c r="Q210" s="39">
        <f t="shared" si="11"/>
        <v>23305</v>
      </c>
    </row>
    <row r="211" spans="1:17" x14ac:dyDescent="0.25">
      <c r="A211" s="51">
        <v>10102</v>
      </c>
      <c r="B211" s="51" t="s">
        <v>541</v>
      </c>
      <c r="C211" s="58">
        <v>1235</v>
      </c>
      <c r="D211" s="58">
        <v>85</v>
      </c>
      <c r="E211" s="58">
        <v>196</v>
      </c>
      <c r="F211" s="58">
        <v>270</v>
      </c>
      <c r="G211" s="58">
        <v>397</v>
      </c>
      <c r="H211" s="58">
        <v>7</v>
      </c>
      <c r="I211" s="58">
        <v>309</v>
      </c>
      <c r="J211" s="58">
        <v>11</v>
      </c>
      <c r="K211" s="58">
        <v>17</v>
      </c>
      <c r="L211" s="58">
        <v>2</v>
      </c>
      <c r="M211" s="58">
        <v>121</v>
      </c>
      <c r="N211" s="58">
        <v>4</v>
      </c>
      <c r="O211" s="58">
        <f t="shared" si="9"/>
        <v>2190</v>
      </c>
      <c r="P211" s="58">
        <f t="shared" si="10"/>
        <v>464</v>
      </c>
      <c r="Q211" s="39">
        <f t="shared" si="11"/>
        <v>2654</v>
      </c>
    </row>
    <row r="212" spans="1:17" x14ac:dyDescent="0.25">
      <c r="A212" s="51">
        <v>10103</v>
      </c>
      <c r="B212" s="51" t="s">
        <v>542</v>
      </c>
      <c r="C212" s="58">
        <v>114</v>
      </c>
      <c r="D212" s="58">
        <v>11</v>
      </c>
      <c r="E212" s="58">
        <v>13</v>
      </c>
      <c r="F212" s="58">
        <v>73</v>
      </c>
      <c r="G212" s="58">
        <v>10</v>
      </c>
      <c r="H212" s="58">
        <v>3</v>
      </c>
      <c r="I212" s="58">
        <v>37</v>
      </c>
      <c r="J212" s="58">
        <v>3</v>
      </c>
      <c r="K212" s="58">
        <v>0</v>
      </c>
      <c r="L212" s="58">
        <v>8</v>
      </c>
      <c r="M212" s="58">
        <v>2</v>
      </c>
      <c r="N212" s="58">
        <v>0</v>
      </c>
      <c r="O212" s="58">
        <f t="shared" si="9"/>
        <v>224</v>
      </c>
      <c r="P212" s="58">
        <f t="shared" si="10"/>
        <v>50</v>
      </c>
      <c r="Q212" s="39">
        <f t="shared" si="11"/>
        <v>274</v>
      </c>
    </row>
    <row r="213" spans="1:17" x14ac:dyDescent="0.25">
      <c r="A213" s="51">
        <v>10104</v>
      </c>
      <c r="B213" s="51" t="s">
        <v>543</v>
      </c>
      <c r="C213" s="58">
        <v>476</v>
      </c>
      <c r="D213" s="58">
        <v>31</v>
      </c>
      <c r="E213" s="58">
        <v>41</v>
      </c>
      <c r="F213" s="58">
        <v>138</v>
      </c>
      <c r="G213" s="58">
        <v>0</v>
      </c>
      <c r="H213" s="58">
        <v>0</v>
      </c>
      <c r="I213" s="58">
        <v>98</v>
      </c>
      <c r="J213" s="58">
        <v>12</v>
      </c>
      <c r="K213" s="58">
        <v>11</v>
      </c>
      <c r="L213" s="58">
        <v>0</v>
      </c>
      <c r="M213" s="58">
        <v>0</v>
      </c>
      <c r="N213" s="58">
        <v>0</v>
      </c>
      <c r="O213" s="58">
        <f t="shared" si="9"/>
        <v>686</v>
      </c>
      <c r="P213" s="58">
        <f t="shared" si="10"/>
        <v>121</v>
      </c>
      <c r="Q213" s="39">
        <f t="shared" si="11"/>
        <v>807</v>
      </c>
    </row>
    <row r="214" spans="1:17" x14ac:dyDescent="0.25">
      <c r="A214" s="51">
        <v>10105</v>
      </c>
      <c r="B214" s="51" t="s">
        <v>544</v>
      </c>
      <c r="C214" s="58">
        <v>473</v>
      </c>
      <c r="D214" s="58">
        <v>69</v>
      </c>
      <c r="E214" s="58">
        <v>5</v>
      </c>
      <c r="F214" s="58">
        <v>116</v>
      </c>
      <c r="G214" s="58">
        <v>133</v>
      </c>
      <c r="H214" s="58">
        <v>18</v>
      </c>
      <c r="I214" s="58">
        <v>16</v>
      </c>
      <c r="J214" s="58">
        <v>1</v>
      </c>
      <c r="K214" s="58">
        <v>0</v>
      </c>
      <c r="L214" s="58">
        <v>0</v>
      </c>
      <c r="M214" s="58">
        <v>0</v>
      </c>
      <c r="N214" s="58">
        <v>0</v>
      </c>
      <c r="O214" s="58">
        <f t="shared" si="9"/>
        <v>814</v>
      </c>
      <c r="P214" s="58">
        <f t="shared" si="10"/>
        <v>17</v>
      </c>
      <c r="Q214" s="39">
        <f t="shared" si="11"/>
        <v>831</v>
      </c>
    </row>
    <row r="215" spans="1:17" x14ac:dyDescent="0.25">
      <c r="A215" s="51">
        <v>10106</v>
      </c>
      <c r="B215" s="51" t="s">
        <v>545</v>
      </c>
      <c r="C215" s="58">
        <v>279</v>
      </c>
      <c r="D215" s="58">
        <v>55</v>
      </c>
      <c r="E215" s="58">
        <v>18</v>
      </c>
      <c r="F215" s="58">
        <v>65</v>
      </c>
      <c r="G215" s="58">
        <v>45</v>
      </c>
      <c r="H215" s="58">
        <v>3</v>
      </c>
      <c r="I215" s="58">
        <v>18</v>
      </c>
      <c r="J215" s="58">
        <v>8</v>
      </c>
      <c r="K215" s="58">
        <v>4</v>
      </c>
      <c r="L215" s="58">
        <v>0</v>
      </c>
      <c r="M215" s="58">
        <v>2</v>
      </c>
      <c r="N215" s="58">
        <v>0</v>
      </c>
      <c r="O215" s="58">
        <f t="shared" si="9"/>
        <v>465</v>
      </c>
      <c r="P215" s="58">
        <f t="shared" si="10"/>
        <v>32</v>
      </c>
      <c r="Q215" s="39">
        <f t="shared" si="11"/>
        <v>497</v>
      </c>
    </row>
    <row r="216" spans="1:17" x14ac:dyDescent="0.25">
      <c r="A216" s="51">
        <v>10107</v>
      </c>
      <c r="B216" s="51" t="s">
        <v>546</v>
      </c>
      <c r="C216" s="58">
        <v>347</v>
      </c>
      <c r="D216" s="58">
        <v>75</v>
      </c>
      <c r="E216" s="58">
        <v>13</v>
      </c>
      <c r="F216" s="58">
        <v>96</v>
      </c>
      <c r="G216" s="58">
        <v>0</v>
      </c>
      <c r="H216" s="58">
        <v>32</v>
      </c>
      <c r="I216" s="58">
        <v>114</v>
      </c>
      <c r="J216" s="58">
        <v>39</v>
      </c>
      <c r="K216" s="58">
        <v>1</v>
      </c>
      <c r="L216" s="58">
        <v>0</v>
      </c>
      <c r="M216" s="58">
        <v>0</v>
      </c>
      <c r="N216" s="58">
        <v>0</v>
      </c>
      <c r="O216" s="58">
        <f t="shared" si="9"/>
        <v>563</v>
      </c>
      <c r="P216" s="58">
        <f t="shared" si="10"/>
        <v>154</v>
      </c>
      <c r="Q216" s="39">
        <f t="shared" si="11"/>
        <v>717</v>
      </c>
    </row>
    <row r="217" spans="1:17" x14ac:dyDescent="0.25">
      <c r="A217" s="51">
        <v>10108</v>
      </c>
      <c r="B217" s="51" t="s">
        <v>547</v>
      </c>
      <c r="C217" s="58">
        <v>419</v>
      </c>
      <c r="D217" s="58">
        <v>41</v>
      </c>
      <c r="E217" s="58">
        <v>28</v>
      </c>
      <c r="F217" s="58">
        <v>159</v>
      </c>
      <c r="G217" s="58">
        <v>85</v>
      </c>
      <c r="H217" s="58">
        <v>26</v>
      </c>
      <c r="I217" s="58">
        <v>122</v>
      </c>
      <c r="J217" s="58">
        <v>23</v>
      </c>
      <c r="K217" s="58">
        <v>6</v>
      </c>
      <c r="L217" s="58">
        <v>9</v>
      </c>
      <c r="M217" s="58">
        <v>22</v>
      </c>
      <c r="N217" s="58">
        <v>10</v>
      </c>
      <c r="O217" s="58">
        <f t="shared" si="9"/>
        <v>758</v>
      </c>
      <c r="P217" s="58">
        <f t="shared" si="10"/>
        <v>192</v>
      </c>
      <c r="Q217" s="39">
        <f t="shared" si="11"/>
        <v>950</v>
      </c>
    </row>
    <row r="218" spans="1:17" x14ac:dyDescent="0.25">
      <c r="A218" s="51">
        <v>10109</v>
      </c>
      <c r="B218" s="51" t="s">
        <v>548</v>
      </c>
      <c r="C218" s="58">
        <v>4165</v>
      </c>
      <c r="D218" s="58">
        <v>509</v>
      </c>
      <c r="E218" s="58">
        <v>311</v>
      </c>
      <c r="F218" s="58">
        <v>530</v>
      </c>
      <c r="G218" s="58">
        <v>1</v>
      </c>
      <c r="H218" s="58">
        <v>26</v>
      </c>
      <c r="I218" s="58">
        <v>889</v>
      </c>
      <c r="J218" s="58">
        <v>134</v>
      </c>
      <c r="K218" s="58">
        <v>36</v>
      </c>
      <c r="L218" s="58">
        <v>0</v>
      </c>
      <c r="M218" s="58">
        <v>0</v>
      </c>
      <c r="N218" s="58">
        <v>6</v>
      </c>
      <c r="O218" s="58">
        <f t="shared" si="9"/>
        <v>5542</v>
      </c>
      <c r="P218" s="58">
        <f t="shared" si="10"/>
        <v>1065</v>
      </c>
      <c r="Q218" s="39">
        <f t="shared" si="11"/>
        <v>6607</v>
      </c>
    </row>
    <row r="219" spans="1:17" x14ac:dyDescent="0.25">
      <c r="A219" s="51">
        <v>10201</v>
      </c>
      <c r="B219" s="51" t="s">
        <v>549</v>
      </c>
      <c r="C219" s="58">
        <v>2633</v>
      </c>
      <c r="D219" s="58">
        <v>359</v>
      </c>
      <c r="E219" s="58">
        <v>85</v>
      </c>
      <c r="F219" s="58">
        <v>650</v>
      </c>
      <c r="G219" s="58">
        <v>0</v>
      </c>
      <c r="H219" s="58">
        <v>26</v>
      </c>
      <c r="I219" s="58">
        <v>445</v>
      </c>
      <c r="J219" s="58">
        <v>171</v>
      </c>
      <c r="K219" s="58">
        <v>14</v>
      </c>
      <c r="L219" s="58">
        <v>0</v>
      </c>
      <c r="M219" s="58">
        <v>0</v>
      </c>
      <c r="N219" s="58">
        <v>0</v>
      </c>
      <c r="O219" s="58">
        <f t="shared" si="9"/>
        <v>3753</v>
      </c>
      <c r="P219" s="58">
        <f t="shared" si="10"/>
        <v>630</v>
      </c>
      <c r="Q219" s="39">
        <f t="shared" si="11"/>
        <v>4383</v>
      </c>
    </row>
    <row r="220" spans="1:17" x14ac:dyDescent="0.25">
      <c r="A220" s="51">
        <v>10202</v>
      </c>
      <c r="B220" s="51" t="s">
        <v>550</v>
      </c>
      <c r="C220" s="58">
        <v>1040</v>
      </c>
      <c r="D220" s="58">
        <v>78</v>
      </c>
      <c r="E220" s="58">
        <v>13</v>
      </c>
      <c r="F220" s="58">
        <v>303</v>
      </c>
      <c r="G220" s="58">
        <v>179</v>
      </c>
      <c r="H220" s="58">
        <v>29</v>
      </c>
      <c r="I220" s="58">
        <v>951</v>
      </c>
      <c r="J220" s="58">
        <v>131</v>
      </c>
      <c r="K220" s="58">
        <v>1</v>
      </c>
      <c r="L220" s="58">
        <v>35</v>
      </c>
      <c r="M220" s="58">
        <v>134</v>
      </c>
      <c r="N220" s="58">
        <v>0</v>
      </c>
      <c r="O220" s="58">
        <f t="shared" si="9"/>
        <v>1642</v>
      </c>
      <c r="P220" s="58">
        <f t="shared" si="10"/>
        <v>1252</v>
      </c>
      <c r="Q220" s="39">
        <f t="shared" si="11"/>
        <v>2894</v>
      </c>
    </row>
    <row r="221" spans="1:17" x14ac:dyDescent="0.25">
      <c r="A221" s="51">
        <v>10203</v>
      </c>
      <c r="B221" s="51" t="s">
        <v>551</v>
      </c>
      <c r="C221" s="58">
        <v>308</v>
      </c>
      <c r="D221" s="58">
        <v>27</v>
      </c>
      <c r="E221" s="58">
        <v>54</v>
      </c>
      <c r="F221" s="58">
        <v>94</v>
      </c>
      <c r="G221" s="58">
        <v>0</v>
      </c>
      <c r="H221" s="58">
        <v>5</v>
      </c>
      <c r="I221" s="58">
        <v>50</v>
      </c>
      <c r="J221" s="58">
        <v>13</v>
      </c>
      <c r="K221" s="58">
        <v>1</v>
      </c>
      <c r="L221" s="58">
        <v>0</v>
      </c>
      <c r="M221" s="58">
        <v>0</v>
      </c>
      <c r="N221" s="58">
        <v>0</v>
      </c>
      <c r="O221" s="58">
        <f t="shared" si="9"/>
        <v>488</v>
      </c>
      <c r="P221" s="58">
        <f t="shared" si="10"/>
        <v>64</v>
      </c>
      <c r="Q221" s="39">
        <f t="shared" si="11"/>
        <v>552</v>
      </c>
    </row>
    <row r="222" spans="1:17" x14ac:dyDescent="0.25">
      <c r="A222" s="51">
        <v>10204</v>
      </c>
      <c r="B222" s="51" t="s">
        <v>552</v>
      </c>
      <c r="C222" s="58">
        <v>68</v>
      </c>
      <c r="D222" s="58">
        <v>10</v>
      </c>
      <c r="E222" s="58">
        <v>15</v>
      </c>
      <c r="F222" s="58">
        <v>28</v>
      </c>
      <c r="G222" s="58">
        <v>0</v>
      </c>
      <c r="H222" s="58">
        <v>0</v>
      </c>
      <c r="I222" s="58">
        <v>4</v>
      </c>
      <c r="J222" s="58">
        <v>1</v>
      </c>
      <c r="K222" s="58">
        <v>1</v>
      </c>
      <c r="L222" s="58">
        <v>1</v>
      </c>
      <c r="M222" s="58">
        <v>0</v>
      </c>
      <c r="N222" s="58">
        <v>0</v>
      </c>
      <c r="O222" s="58">
        <f t="shared" si="9"/>
        <v>121</v>
      </c>
      <c r="P222" s="58">
        <f t="shared" si="10"/>
        <v>7</v>
      </c>
      <c r="Q222" s="39">
        <f t="shared" si="11"/>
        <v>128</v>
      </c>
    </row>
    <row r="223" spans="1:17" x14ac:dyDescent="0.25">
      <c r="A223" s="51">
        <v>10205</v>
      </c>
      <c r="B223" s="51" t="s">
        <v>553</v>
      </c>
      <c r="C223" s="58">
        <v>392</v>
      </c>
      <c r="D223" s="58">
        <v>32</v>
      </c>
      <c r="E223" s="58">
        <v>28</v>
      </c>
      <c r="F223" s="58">
        <v>106</v>
      </c>
      <c r="G223" s="58">
        <v>141</v>
      </c>
      <c r="H223" s="58">
        <v>14</v>
      </c>
      <c r="I223" s="58">
        <v>41</v>
      </c>
      <c r="J223" s="58">
        <v>8</v>
      </c>
      <c r="K223" s="58">
        <v>1</v>
      </c>
      <c r="L223" s="58">
        <v>0</v>
      </c>
      <c r="M223" s="58">
        <v>24</v>
      </c>
      <c r="N223" s="58">
        <v>0</v>
      </c>
      <c r="O223" s="58">
        <f t="shared" si="9"/>
        <v>713</v>
      </c>
      <c r="P223" s="58">
        <f t="shared" si="10"/>
        <v>74</v>
      </c>
      <c r="Q223" s="39">
        <f t="shared" si="11"/>
        <v>787</v>
      </c>
    </row>
    <row r="224" spans="1:17" x14ac:dyDescent="0.25">
      <c r="A224" s="51">
        <v>10206</v>
      </c>
      <c r="B224" s="51" t="s">
        <v>554</v>
      </c>
      <c r="C224" s="58">
        <v>214</v>
      </c>
      <c r="D224" s="58">
        <v>0</v>
      </c>
      <c r="E224" s="58">
        <v>2</v>
      </c>
      <c r="F224" s="58">
        <v>78</v>
      </c>
      <c r="G224" s="58">
        <v>0</v>
      </c>
      <c r="H224" s="58">
        <v>0</v>
      </c>
      <c r="I224" s="58">
        <v>8</v>
      </c>
      <c r="J224" s="58">
        <v>0</v>
      </c>
      <c r="K224" s="58">
        <v>1</v>
      </c>
      <c r="L224" s="58">
        <v>0</v>
      </c>
      <c r="M224" s="58">
        <v>0</v>
      </c>
      <c r="N224" s="58">
        <v>0</v>
      </c>
      <c r="O224" s="58">
        <f t="shared" si="9"/>
        <v>294</v>
      </c>
      <c r="P224" s="58">
        <f t="shared" si="10"/>
        <v>9</v>
      </c>
      <c r="Q224" s="39">
        <f t="shared" si="11"/>
        <v>303</v>
      </c>
    </row>
    <row r="225" spans="1:17" x14ac:dyDescent="0.25">
      <c r="A225" s="51">
        <v>10207</v>
      </c>
      <c r="B225" s="51" t="s">
        <v>555</v>
      </c>
      <c r="C225" s="58">
        <v>98</v>
      </c>
      <c r="D225" s="58">
        <v>6</v>
      </c>
      <c r="E225" s="58">
        <v>4</v>
      </c>
      <c r="F225" s="58">
        <v>45</v>
      </c>
      <c r="G225" s="58">
        <v>0</v>
      </c>
      <c r="H225" s="58">
        <v>0</v>
      </c>
      <c r="I225" s="58">
        <v>25</v>
      </c>
      <c r="J225" s="58">
        <v>4</v>
      </c>
      <c r="K225" s="58">
        <v>2</v>
      </c>
      <c r="L225" s="58">
        <v>1</v>
      </c>
      <c r="M225" s="58">
        <v>0</v>
      </c>
      <c r="N225" s="58">
        <v>0</v>
      </c>
      <c r="O225" s="58">
        <f t="shared" si="9"/>
        <v>153</v>
      </c>
      <c r="P225" s="58">
        <f t="shared" si="10"/>
        <v>32</v>
      </c>
      <c r="Q225" s="39">
        <f t="shared" si="11"/>
        <v>185</v>
      </c>
    </row>
    <row r="226" spans="1:17" x14ac:dyDescent="0.25">
      <c r="A226" s="51">
        <v>10208</v>
      </c>
      <c r="B226" s="51" t="s">
        <v>556</v>
      </c>
      <c r="C226" s="58">
        <v>1255</v>
      </c>
      <c r="D226" s="58">
        <v>158</v>
      </c>
      <c r="E226" s="58">
        <v>85</v>
      </c>
      <c r="F226" s="58">
        <v>324</v>
      </c>
      <c r="G226" s="58">
        <v>0</v>
      </c>
      <c r="H226" s="58">
        <v>259</v>
      </c>
      <c r="I226" s="58">
        <v>21</v>
      </c>
      <c r="J226" s="58">
        <v>2</v>
      </c>
      <c r="K226" s="58">
        <v>0</v>
      </c>
      <c r="L226" s="58">
        <v>0</v>
      </c>
      <c r="M226" s="58">
        <v>0</v>
      </c>
      <c r="N226" s="58">
        <v>0</v>
      </c>
      <c r="O226" s="58">
        <f t="shared" si="9"/>
        <v>2081</v>
      </c>
      <c r="P226" s="58">
        <f t="shared" si="10"/>
        <v>23</v>
      </c>
      <c r="Q226" s="39">
        <f t="shared" si="11"/>
        <v>2104</v>
      </c>
    </row>
    <row r="227" spans="1:17" x14ac:dyDescent="0.25">
      <c r="A227" s="51">
        <v>10209</v>
      </c>
      <c r="B227" s="51" t="s">
        <v>557</v>
      </c>
      <c r="C227" s="58">
        <v>204</v>
      </c>
      <c r="D227" s="58">
        <v>9</v>
      </c>
      <c r="E227" s="58">
        <v>30</v>
      </c>
      <c r="F227" s="58">
        <v>87</v>
      </c>
      <c r="G227" s="58">
        <v>0</v>
      </c>
      <c r="H227" s="58">
        <v>44</v>
      </c>
      <c r="I227" s="58">
        <v>68</v>
      </c>
      <c r="J227" s="58">
        <v>14</v>
      </c>
      <c r="K227" s="58">
        <v>5</v>
      </c>
      <c r="L227" s="58">
        <v>2</v>
      </c>
      <c r="M227" s="58">
        <v>0</v>
      </c>
      <c r="N227" s="58">
        <v>0</v>
      </c>
      <c r="O227" s="58">
        <f t="shared" si="9"/>
        <v>374</v>
      </c>
      <c r="P227" s="58">
        <f t="shared" si="10"/>
        <v>89</v>
      </c>
      <c r="Q227" s="39">
        <f t="shared" si="11"/>
        <v>463</v>
      </c>
    </row>
    <row r="228" spans="1:17" x14ac:dyDescent="0.25">
      <c r="A228" s="51">
        <v>10210</v>
      </c>
      <c r="B228" s="51" t="s">
        <v>558</v>
      </c>
      <c r="C228" s="58">
        <v>441</v>
      </c>
      <c r="D228" s="58">
        <v>33</v>
      </c>
      <c r="E228" s="58">
        <v>22</v>
      </c>
      <c r="F228" s="58">
        <v>148</v>
      </c>
      <c r="G228" s="58">
        <v>0</v>
      </c>
      <c r="H228" s="58">
        <v>0</v>
      </c>
      <c r="I228" s="58">
        <v>55</v>
      </c>
      <c r="J228" s="58">
        <v>12</v>
      </c>
      <c r="K228" s="58">
        <v>0</v>
      </c>
      <c r="L228" s="58">
        <v>0</v>
      </c>
      <c r="M228" s="58">
        <v>0</v>
      </c>
      <c r="N228" s="58">
        <v>0</v>
      </c>
      <c r="O228" s="58">
        <f t="shared" si="9"/>
        <v>644</v>
      </c>
      <c r="P228" s="58">
        <f t="shared" si="10"/>
        <v>67</v>
      </c>
      <c r="Q228" s="39">
        <f t="shared" si="11"/>
        <v>711</v>
      </c>
    </row>
    <row r="229" spans="1:17" x14ac:dyDescent="0.25">
      <c r="A229" s="51">
        <v>10301</v>
      </c>
      <c r="B229" s="51" t="s">
        <v>559</v>
      </c>
      <c r="C229" s="58">
        <v>6453</v>
      </c>
      <c r="D229" s="58">
        <v>967</v>
      </c>
      <c r="E229" s="58">
        <v>169</v>
      </c>
      <c r="F229" s="58">
        <v>1268</v>
      </c>
      <c r="G229" s="58">
        <v>2510</v>
      </c>
      <c r="H229" s="58">
        <v>832</v>
      </c>
      <c r="I229" s="58">
        <v>980</v>
      </c>
      <c r="J229" s="58">
        <v>407</v>
      </c>
      <c r="K229" s="58">
        <v>25</v>
      </c>
      <c r="L229" s="58">
        <v>1</v>
      </c>
      <c r="M229" s="58">
        <v>1124</v>
      </c>
      <c r="N229" s="58">
        <v>87</v>
      </c>
      <c r="O229" s="58">
        <f t="shared" si="9"/>
        <v>12199</v>
      </c>
      <c r="P229" s="58">
        <f t="shared" si="10"/>
        <v>2624</v>
      </c>
      <c r="Q229" s="39">
        <f t="shared" si="11"/>
        <v>14823</v>
      </c>
    </row>
    <row r="230" spans="1:17" x14ac:dyDescent="0.25">
      <c r="A230" s="51">
        <v>10302</v>
      </c>
      <c r="B230" s="51" t="s">
        <v>560</v>
      </c>
      <c r="C230" s="58">
        <v>141</v>
      </c>
      <c r="D230" s="58">
        <v>13</v>
      </c>
      <c r="E230" s="58">
        <v>17</v>
      </c>
      <c r="F230" s="58">
        <v>60</v>
      </c>
      <c r="G230" s="58">
        <v>0</v>
      </c>
      <c r="H230" s="58">
        <v>5</v>
      </c>
      <c r="I230" s="58">
        <v>30</v>
      </c>
      <c r="J230" s="58">
        <v>7</v>
      </c>
      <c r="K230" s="58">
        <v>4</v>
      </c>
      <c r="L230" s="58">
        <v>1</v>
      </c>
      <c r="M230" s="58">
        <v>0</v>
      </c>
      <c r="N230" s="58">
        <v>0</v>
      </c>
      <c r="O230" s="58">
        <f t="shared" si="9"/>
        <v>236</v>
      </c>
      <c r="P230" s="58">
        <f t="shared" si="10"/>
        <v>42</v>
      </c>
      <c r="Q230" s="39">
        <f t="shared" si="11"/>
        <v>278</v>
      </c>
    </row>
    <row r="231" spans="1:17" x14ac:dyDescent="0.25">
      <c r="A231" s="51">
        <v>10303</v>
      </c>
      <c r="B231" s="51" t="s">
        <v>561</v>
      </c>
      <c r="C231" s="58">
        <v>575</v>
      </c>
      <c r="D231" s="58">
        <v>75</v>
      </c>
      <c r="E231" s="58">
        <v>70</v>
      </c>
      <c r="F231" s="58">
        <v>256</v>
      </c>
      <c r="G231" s="58">
        <v>211</v>
      </c>
      <c r="H231" s="58">
        <v>20</v>
      </c>
      <c r="I231" s="58">
        <v>124</v>
      </c>
      <c r="J231" s="58">
        <v>44</v>
      </c>
      <c r="K231" s="58">
        <v>9</v>
      </c>
      <c r="L231" s="58">
        <v>0</v>
      </c>
      <c r="M231" s="58">
        <v>62</v>
      </c>
      <c r="N231" s="58">
        <v>0</v>
      </c>
      <c r="O231" s="58">
        <f t="shared" si="9"/>
        <v>1207</v>
      </c>
      <c r="P231" s="58">
        <f t="shared" si="10"/>
        <v>239</v>
      </c>
      <c r="Q231" s="39">
        <f t="shared" si="11"/>
        <v>1446</v>
      </c>
    </row>
    <row r="232" spans="1:17" x14ac:dyDescent="0.25">
      <c r="A232" s="51">
        <v>10304</v>
      </c>
      <c r="B232" s="51" t="s">
        <v>562</v>
      </c>
      <c r="C232" s="58">
        <v>169</v>
      </c>
      <c r="D232" s="58">
        <v>21</v>
      </c>
      <c r="E232" s="58">
        <v>15</v>
      </c>
      <c r="F232" s="58">
        <v>96</v>
      </c>
      <c r="G232" s="58">
        <v>0</v>
      </c>
      <c r="H232" s="58">
        <v>7</v>
      </c>
      <c r="I232" s="58">
        <v>100</v>
      </c>
      <c r="J232" s="58">
        <v>28</v>
      </c>
      <c r="K232" s="58">
        <v>1</v>
      </c>
      <c r="L232" s="58">
        <v>6</v>
      </c>
      <c r="M232" s="58">
        <v>0</v>
      </c>
      <c r="N232" s="58">
        <v>0</v>
      </c>
      <c r="O232" s="58">
        <f t="shared" si="9"/>
        <v>308</v>
      </c>
      <c r="P232" s="58">
        <f t="shared" si="10"/>
        <v>135</v>
      </c>
      <c r="Q232" s="39">
        <f t="shared" si="11"/>
        <v>443</v>
      </c>
    </row>
    <row r="233" spans="1:17" x14ac:dyDescent="0.25">
      <c r="A233" s="51">
        <v>10305</v>
      </c>
      <c r="B233" s="51" t="s">
        <v>563</v>
      </c>
      <c r="C233" s="58">
        <v>200</v>
      </c>
      <c r="D233" s="58">
        <v>35</v>
      </c>
      <c r="E233" s="58">
        <v>21</v>
      </c>
      <c r="F233" s="58">
        <v>91</v>
      </c>
      <c r="G233" s="58">
        <v>89</v>
      </c>
      <c r="H233" s="58">
        <v>0</v>
      </c>
      <c r="I233" s="58">
        <v>61</v>
      </c>
      <c r="J233" s="58">
        <v>8</v>
      </c>
      <c r="K233" s="58">
        <v>2</v>
      </c>
      <c r="L233" s="58">
        <v>9</v>
      </c>
      <c r="M233" s="58">
        <v>20</v>
      </c>
      <c r="N233" s="58">
        <v>0</v>
      </c>
      <c r="O233" s="58">
        <f t="shared" si="9"/>
        <v>436</v>
      </c>
      <c r="P233" s="58">
        <f t="shared" si="10"/>
        <v>100</v>
      </c>
      <c r="Q233" s="39">
        <f t="shared" si="11"/>
        <v>536</v>
      </c>
    </row>
    <row r="234" spans="1:17" x14ac:dyDescent="0.25">
      <c r="A234" s="51">
        <v>10306</v>
      </c>
      <c r="B234" s="51" t="s">
        <v>564</v>
      </c>
      <c r="C234" s="58">
        <v>90</v>
      </c>
      <c r="D234" s="58">
        <v>10</v>
      </c>
      <c r="E234" s="58">
        <v>2</v>
      </c>
      <c r="F234" s="58">
        <v>56</v>
      </c>
      <c r="G234" s="58">
        <v>0</v>
      </c>
      <c r="H234" s="58">
        <v>2</v>
      </c>
      <c r="I234" s="58">
        <v>21</v>
      </c>
      <c r="J234" s="58">
        <v>8</v>
      </c>
      <c r="K234" s="58">
        <v>0</v>
      </c>
      <c r="L234" s="58">
        <v>0</v>
      </c>
      <c r="M234" s="58">
        <v>0</v>
      </c>
      <c r="N234" s="58">
        <v>0</v>
      </c>
      <c r="O234" s="58">
        <f t="shared" si="9"/>
        <v>160</v>
      </c>
      <c r="P234" s="58">
        <f t="shared" si="10"/>
        <v>29</v>
      </c>
      <c r="Q234" s="39">
        <f t="shared" si="11"/>
        <v>189</v>
      </c>
    </row>
    <row r="235" spans="1:17" x14ac:dyDescent="0.25">
      <c r="A235" s="51">
        <v>10307</v>
      </c>
      <c r="B235" s="51" t="s">
        <v>565</v>
      </c>
      <c r="C235" s="58">
        <v>0</v>
      </c>
      <c r="D235" s="58">
        <v>0</v>
      </c>
      <c r="E235" s="58">
        <v>0</v>
      </c>
      <c r="F235" s="58">
        <v>0</v>
      </c>
      <c r="G235" s="58">
        <v>0</v>
      </c>
      <c r="H235" s="58">
        <v>0</v>
      </c>
      <c r="I235" s="58">
        <v>0</v>
      </c>
      <c r="J235" s="58">
        <v>0</v>
      </c>
      <c r="K235" s="58">
        <v>0</v>
      </c>
      <c r="L235" s="58">
        <v>0</v>
      </c>
      <c r="M235" s="58">
        <v>0</v>
      </c>
      <c r="N235" s="58">
        <v>0</v>
      </c>
      <c r="O235" s="58">
        <f t="shared" si="9"/>
        <v>0</v>
      </c>
      <c r="P235" s="58">
        <f t="shared" si="10"/>
        <v>0</v>
      </c>
      <c r="Q235" s="39">
        <f t="shared" si="11"/>
        <v>0</v>
      </c>
    </row>
    <row r="236" spans="1:17" x14ac:dyDescent="0.25">
      <c r="A236" s="51">
        <v>10401</v>
      </c>
      <c r="B236" s="51" t="s">
        <v>566</v>
      </c>
      <c r="C236" s="58">
        <v>555</v>
      </c>
      <c r="D236" s="58">
        <v>47</v>
      </c>
      <c r="E236" s="58">
        <v>16</v>
      </c>
      <c r="F236" s="58">
        <v>101</v>
      </c>
      <c r="G236" s="58">
        <v>0</v>
      </c>
      <c r="H236" s="58">
        <v>1</v>
      </c>
      <c r="I236" s="58">
        <v>40</v>
      </c>
      <c r="J236" s="58">
        <v>6</v>
      </c>
      <c r="K236" s="58">
        <v>0</v>
      </c>
      <c r="L236" s="58">
        <v>0</v>
      </c>
      <c r="M236" s="58">
        <v>0</v>
      </c>
      <c r="N236" s="58">
        <v>1</v>
      </c>
      <c r="O236" s="58">
        <f t="shared" si="9"/>
        <v>720</v>
      </c>
      <c r="P236" s="58">
        <f t="shared" si="10"/>
        <v>47</v>
      </c>
      <c r="Q236" s="39">
        <f t="shared" si="11"/>
        <v>767</v>
      </c>
    </row>
    <row r="237" spans="1:17" x14ac:dyDescent="0.25">
      <c r="A237" s="51">
        <v>10402</v>
      </c>
      <c r="B237" s="51" t="s">
        <v>567</v>
      </c>
      <c r="C237" s="58">
        <v>221</v>
      </c>
      <c r="D237" s="58">
        <v>22</v>
      </c>
      <c r="E237" s="58">
        <v>0</v>
      </c>
      <c r="F237" s="58">
        <v>56</v>
      </c>
      <c r="G237" s="58">
        <v>0</v>
      </c>
      <c r="H237" s="58">
        <v>45</v>
      </c>
      <c r="I237" s="58">
        <v>2</v>
      </c>
      <c r="J237" s="58">
        <v>0</v>
      </c>
      <c r="K237" s="58">
        <v>0</v>
      </c>
      <c r="L237" s="58">
        <v>0</v>
      </c>
      <c r="M237" s="58">
        <v>0</v>
      </c>
      <c r="N237" s="58">
        <v>0</v>
      </c>
      <c r="O237" s="58">
        <f t="shared" si="9"/>
        <v>344</v>
      </c>
      <c r="P237" s="58">
        <f t="shared" si="10"/>
        <v>2</v>
      </c>
      <c r="Q237" s="39">
        <f t="shared" si="11"/>
        <v>346</v>
      </c>
    </row>
    <row r="238" spans="1:17" x14ac:dyDescent="0.25">
      <c r="A238" s="51">
        <v>10403</v>
      </c>
      <c r="B238" s="51" t="s">
        <v>568</v>
      </c>
      <c r="C238" s="58">
        <v>338</v>
      </c>
      <c r="D238" s="58">
        <v>26</v>
      </c>
      <c r="E238" s="58">
        <v>44</v>
      </c>
      <c r="F238" s="58">
        <v>124</v>
      </c>
      <c r="G238" s="58">
        <v>0</v>
      </c>
      <c r="H238" s="58">
        <v>2</v>
      </c>
      <c r="I238" s="58">
        <v>12</v>
      </c>
      <c r="J238" s="58">
        <v>0</v>
      </c>
      <c r="K238" s="58">
        <v>0</v>
      </c>
      <c r="L238" s="58">
        <v>0</v>
      </c>
      <c r="M238" s="58">
        <v>0</v>
      </c>
      <c r="N238" s="58">
        <v>0</v>
      </c>
      <c r="O238" s="58">
        <f t="shared" si="9"/>
        <v>534</v>
      </c>
      <c r="P238" s="58">
        <f t="shared" si="10"/>
        <v>12</v>
      </c>
      <c r="Q238" s="39">
        <f t="shared" si="11"/>
        <v>546</v>
      </c>
    </row>
    <row r="239" spans="1:17" x14ac:dyDescent="0.25">
      <c r="A239" s="51">
        <v>10404</v>
      </c>
      <c r="B239" s="51" t="s">
        <v>569</v>
      </c>
      <c r="C239" s="58">
        <v>182</v>
      </c>
      <c r="D239" s="58">
        <v>6</v>
      </c>
      <c r="E239" s="58">
        <v>8</v>
      </c>
      <c r="F239" s="58">
        <v>43</v>
      </c>
      <c r="G239" s="58">
        <v>0</v>
      </c>
      <c r="H239" s="58">
        <v>0</v>
      </c>
      <c r="I239" s="58">
        <v>44</v>
      </c>
      <c r="J239" s="58">
        <v>2</v>
      </c>
      <c r="K239" s="58">
        <v>2</v>
      </c>
      <c r="L239" s="58">
        <v>0</v>
      </c>
      <c r="M239" s="58">
        <v>0</v>
      </c>
      <c r="N239" s="58">
        <v>0</v>
      </c>
      <c r="O239" s="58">
        <f t="shared" si="9"/>
        <v>239</v>
      </c>
      <c r="P239" s="58">
        <f t="shared" si="10"/>
        <v>48</v>
      </c>
      <c r="Q239" s="39">
        <f t="shared" si="11"/>
        <v>287</v>
      </c>
    </row>
    <row r="240" spans="1:17" x14ac:dyDescent="0.25">
      <c r="A240" s="51">
        <v>11101</v>
      </c>
      <c r="B240" s="51" t="s">
        <v>579</v>
      </c>
      <c r="C240" s="58">
        <v>1230</v>
      </c>
      <c r="D240" s="58">
        <v>365</v>
      </c>
      <c r="E240" s="58">
        <v>14</v>
      </c>
      <c r="F240" s="58">
        <v>352</v>
      </c>
      <c r="G240" s="58">
        <v>738</v>
      </c>
      <c r="H240" s="58">
        <v>109</v>
      </c>
      <c r="I240" s="58">
        <v>450</v>
      </c>
      <c r="J240" s="58">
        <v>207</v>
      </c>
      <c r="K240" s="58">
        <v>3</v>
      </c>
      <c r="L240" s="58">
        <v>0</v>
      </c>
      <c r="M240" s="58">
        <v>387</v>
      </c>
      <c r="N240" s="58">
        <v>11</v>
      </c>
      <c r="O240" s="58">
        <f t="shared" si="9"/>
        <v>2808</v>
      </c>
      <c r="P240" s="58">
        <f t="shared" si="10"/>
        <v>1058</v>
      </c>
      <c r="Q240" s="39">
        <f t="shared" si="11"/>
        <v>3866</v>
      </c>
    </row>
    <row r="241" spans="1:17" x14ac:dyDescent="0.25">
      <c r="A241" s="51">
        <v>11102</v>
      </c>
      <c r="B241" s="51" t="s">
        <v>571</v>
      </c>
      <c r="C241" s="58">
        <v>19</v>
      </c>
      <c r="D241" s="58">
        <v>1</v>
      </c>
      <c r="E241" s="58">
        <v>8</v>
      </c>
      <c r="F241" s="58">
        <v>10</v>
      </c>
      <c r="G241" s="58">
        <v>8</v>
      </c>
      <c r="H241" s="58">
        <v>0</v>
      </c>
      <c r="I241" s="58">
        <v>0</v>
      </c>
      <c r="J241" s="58">
        <v>0</v>
      </c>
      <c r="K241" s="58">
        <v>1</v>
      </c>
      <c r="L241" s="58">
        <v>0</v>
      </c>
      <c r="M241" s="58">
        <v>0</v>
      </c>
      <c r="N241" s="58">
        <v>0</v>
      </c>
      <c r="O241" s="58">
        <f t="shared" si="9"/>
        <v>46</v>
      </c>
      <c r="P241" s="58">
        <f t="shared" si="10"/>
        <v>1</v>
      </c>
      <c r="Q241" s="39">
        <f t="shared" si="11"/>
        <v>47</v>
      </c>
    </row>
    <row r="242" spans="1:17" x14ac:dyDescent="0.25">
      <c r="A242" s="51">
        <v>11201</v>
      </c>
      <c r="B242" s="51" t="s">
        <v>570</v>
      </c>
      <c r="C242" s="58">
        <v>943</v>
      </c>
      <c r="D242" s="58">
        <v>32</v>
      </c>
      <c r="E242" s="58">
        <v>22</v>
      </c>
      <c r="F242" s="58">
        <v>171</v>
      </c>
      <c r="G242" s="58">
        <v>0</v>
      </c>
      <c r="H242" s="58">
        <v>64</v>
      </c>
      <c r="I242" s="58">
        <v>316</v>
      </c>
      <c r="J242" s="58">
        <v>22</v>
      </c>
      <c r="K242" s="58">
        <v>4</v>
      </c>
      <c r="L242" s="58">
        <v>1</v>
      </c>
      <c r="M242" s="58">
        <v>0</v>
      </c>
      <c r="N242" s="58">
        <v>20</v>
      </c>
      <c r="O242" s="58">
        <f t="shared" si="9"/>
        <v>1232</v>
      </c>
      <c r="P242" s="58">
        <f t="shared" si="10"/>
        <v>363</v>
      </c>
      <c r="Q242" s="39">
        <f t="shared" si="11"/>
        <v>1595</v>
      </c>
    </row>
    <row r="243" spans="1:17" x14ac:dyDescent="0.25">
      <c r="A243" s="51">
        <v>11202</v>
      </c>
      <c r="B243" s="51" t="s">
        <v>572</v>
      </c>
      <c r="C243" s="58">
        <v>390</v>
      </c>
      <c r="D243" s="58">
        <v>19</v>
      </c>
      <c r="E243" s="58">
        <v>19</v>
      </c>
      <c r="F243" s="58">
        <v>136</v>
      </c>
      <c r="G243" s="58">
        <v>0</v>
      </c>
      <c r="H243" s="58">
        <v>2</v>
      </c>
      <c r="I243" s="58">
        <v>82</v>
      </c>
      <c r="J243" s="58">
        <v>4</v>
      </c>
      <c r="K243" s="58">
        <v>0</v>
      </c>
      <c r="L243" s="58">
        <v>0</v>
      </c>
      <c r="M243" s="58">
        <v>0</v>
      </c>
      <c r="N243" s="58">
        <v>0</v>
      </c>
      <c r="O243" s="58">
        <f t="shared" si="9"/>
        <v>566</v>
      </c>
      <c r="P243" s="58">
        <f t="shared" si="10"/>
        <v>86</v>
      </c>
      <c r="Q243" s="39">
        <f t="shared" si="11"/>
        <v>652</v>
      </c>
    </row>
    <row r="244" spans="1:17" x14ac:dyDescent="0.25">
      <c r="A244" s="51">
        <v>11203</v>
      </c>
      <c r="B244" s="51" t="s">
        <v>573</v>
      </c>
      <c r="C244" s="58">
        <v>58</v>
      </c>
      <c r="D244" s="58">
        <v>2</v>
      </c>
      <c r="E244" s="58">
        <v>4</v>
      </c>
      <c r="F244" s="58">
        <v>38</v>
      </c>
      <c r="G244" s="58">
        <v>3</v>
      </c>
      <c r="H244" s="58">
        <v>0</v>
      </c>
      <c r="I244" s="58">
        <v>28</v>
      </c>
      <c r="J244" s="58">
        <v>4</v>
      </c>
      <c r="K244" s="58">
        <v>2</v>
      </c>
      <c r="L244" s="58">
        <v>0</v>
      </c>
      <c r="M244" s="58">
        <v>2</v>
      </c>
      <c r="N244" s="58">
        <v>0</v>
      </c>
      <c r="O244" s="58">
        <f t="shared" si="9"/>
        <v>105</v>
      </c>
      <c r="P244" s="58">
        <f t="shared" si="10"/>
        <v>36</v>
      </c>
      <c r="Q244" s="39">
        <f t="shared" si="11"/>
        <v>141</v>
      </c>
    </row>
    <row r="245" spans="1:17" x14ac:dyDescent="0.25">
      <c r="A245" s="51">
        <v>11301</v>
      </c>
      <c r="B245" s="51" t="s">
        <v>574</v>
      </c>
      <c r="C245" s="58">
        <v>253</v>
      </c>
      <c r="D245" s="58">
        <v>53</v>
      </c>
      <c r="E245" s="58">
        <v>2</v>
      </c>
      <c r="F245" s="58">
        <v>43</v>
      </c>
      <c r="G245" s="58">
        <v>0</v>
      </c>
      <c r="H245" s="58">
        <v>2</v>
      </c>
      <c r="I245" s="58">
        <v>0</v>
      </c>
      <c r="J245" s="58">
        <v>0</v>
      </c>
      <c r="K245" s="58">
        <v>0</v>
      </c>
      <c r="L245" s="58">
        <v>0</v>
      </c>
      <c r="M245" s="58">
        <v>0</v>
      </c>
      <c r="N245" s="58">
        <v>0</v>
      </c>
      <c r="O245" s="58">
        <f t="shared" si="9"/>
        <v>353</v>
      </c>
      <c r="P245" s="58">
        <f t="shared" si="10"/>
        <v>0</v>
      </c>
      <c r="Q245" s="39">
        <f t="shared" si="11"/>
        <v>353</v>
      </c>
    </row>
    <row r="246" spans="1:17" x14ac:dyDescent="0.25">
      <c r="A246" s="51">
        <v>11302</v>
      </c>
      <c r="B246" s="51" t="s">
        <v>575</v>
      </c>
      <c r="C246" s="58">
        <v>41</v>
      </c>
      <c r="D246" s="58">
        <v>2</v>
      </c>
      <c r="E246" s="58">
        <v>0</v>
      </c>
      <c r="F246" s="58">
        <v>15</v>
      </c>
      <c r="G246" s="58">
        <v>0</v>
      </c>
      <c r="H246" s="58">
        <v>0</v>
      </c>
      <c r="I246" s="58">
        <v>3</v>
      </c>
      <c r="J246" s="58">
        <v>1</v>
      </c>
      <c r="K246" s="58">
        <v>0</v>
      </c>
      <c r="L246" s="58">
        <v>0</v>
      </c>
      <c r="M246" s="58">
        <v>0</v>
      </c>
      <c r="N246" s="58">
        <v>0</v>
      </c>
      <c r="O246" s="58">
        <f t="shared" si="9"/>
        <v>58</v>
      </c>
      <c r="P246" s="58">
        <f t="shared" si="10"/>
        <v>4</v>
      </c>
      <c r="Q246" s="39">
        <f t="shared" si="11"/>
        <v>62</v>
      </c>
    </row>
    <row r="247" spans="1:17" x14ac:dyDescent="0.25">
      <c r="A247" s="51">
        <v>11303</v>
      </c>
      <c r="B247" s="51" t="s">
        <v>576</v>
      </c>
      <c r="C247" s="58">
        <v>59</v>
      </c>
      <c r="D247" s="58">
        <v>4</v>
      </c>
      <c r="E247" s="58">
        <v>0</v>
      </c>
      <c r="F247" s="58">
        <v>21</v>
      </c>
      <c r="G247" s="58">
        <v>0</v>
      </c>
      <c r="H247" s="58">
        <v>1</v>
      </c>
      <c r="I247" s="58">
        <v>5</v>
      </c>
      <c r="J247" s="58">
        <v>0</v>
      </c>
      <c r="K247" s="58">
        <v>0</v>
      </c>
      <c r="L247" s="58">
        <v>0</v>
      </c>
      <c r="M247" s="58">
        <v>0</v>
      </c>
      <c r="N247" s="58">
        <v>0</v>
      </c>
      <c r="O247" s="58">
        <f t="shared" si="9"/>
        <v>85</v>
      </c>
      <c r="P247" s="58">
        <f t="shared" si="10"/>
        <v>5</v>
      </c>
      <c r="Q247" s="39">
        <f t="shared" si="11"/>
        <v>90</v>
      </c>
    </row>
    <row r="248" spans="1:17" x14ac:dyDescent="0.25">
      <c r="A248" s="51">
        <v>11401</v>
      </c>
      <c r="B248" s="51" t="s">
        <v>577</v>
      </c>
      <c r="C248" s="58">
        <v>408</v>
      </c>
      <c r="D248" s="58">
        <v>45</v>
      </c>
      <c r="E248" s="58">
        <v>14</v>
      </c>
      <c r="F248" s="58">
        <v>157</v>
      </c>
      <c r="G248" s="58">
        <v>130</v>
      </c>
      <c r="H248" s="58">
        <v>16</v>
      </c>
      <c r="I248" s="58">
        <v>52</v>
      </c>
      <c r="J248" s="58">
        <v>8</v>
      </c>
      <c r="K248" s="58">
        <v>0</v>
      </c>
      <c r="L248" s="58">
        <v>9</v>
      </c>
      <c r="M248" s="58">
        <v>17</v>
      </c>
      <c r="N248" s="58">
        <v>1</v>
      </c>
      <c r="O248" s="58">
        <f t="shared" si="9"/>
        <v>770</v>
      </c>
      <c r="P248" s="58">
        <f t="shared" si="10"/>
        <v>87</v>
      </c>
      <c r="Q248" s="39">
        <f t="shared" si="11"/>
        <v>857</v>
      </c>
    </row>
    <row r="249" spans="1:17" x14ac:dyDescent="0.25">
      <c r="A249" s="51">
        <v>11402</v>
      </c>
      <c r="B249" s="51" t="s">
        <v>578</v>
      </c>
      <c r="C249" s="58">
        <v>245</v>
      </c>
      <c r="D249" s="58">
        <v>19</v>
      </c>
      <c r="E249" s="58">
        <v>1</v>
      </c>
      <c r="F249" s="58">
        <v>78</v>
      </c>
      <c r="G249" s="58">
        <v>0</v>
      </c>
      <c r="H249" s="58">
        <v>27</v>
      </c>
      <c r="I249" s="58">
        <v>33</v>
      </c>
      <c r="J249" s="58">
        <v>5</v>
      </c>
      <c r="K249" s="58">
        <v>0</v>
      </c>
      <c r="L249" s="58">
        <v>1</v>
      </c>
      <c r="M249" s="58">
        <v>0</v>
      </c>
      <c r="N249" s="58">
        <v>11</v>
      </c>
      <c r="O249" s="58">
        <f t="shared" si="9"/>
        <v>370</v>
      </c>
      <c r="P249" s="58">
        <f t="shared" si="10"/>
        <v>50</v>
      </c>
      <c r="Q249" s="39">
        <f t="shared" si="11"/>
        <v>420</v>
      </c>
    </row>
    <row r="250" spans="1:17" x14ac:dyDescent="0.25">
      <c r="A250" s="51">
        <v>12101</v>
      </c>
      <c r="B250" s="51" t="s">
        <v>580</v>
      </c>
      <c r="C250" s="58">
        <v>3409</v>
      </c>
      <c r="D250" s="58">
        <v>632</v>
      </c>
      <c r="E250" s="58">
        <v>241</v>
      </c>
      <c r="F250" s="58">
        <v>502</v>
      </c>
      <c r="G250" s="58">
        <v>0</v>
      </c>
      <c r="H250" s="58">
        <v>125</v>
      </c>
      <c r="I250" s="58">
        <v>353</v>
      </c>
      <c r="J250" s="58">
        <v>110</v>
      </c>
      <c r="K250" s="58">
        <v>22</v>
      </c>
      <c r="L250" s="58">
        <v>0</v>
      </c>
      <c r="M250" s="58">
        <v>0</v>
      </c>
      <c r="N250" s="58">
        <v>6</v>
      </c>
      <c r="O250" s="58">
        <f t="shared" si="9"/>
        <v>4909</v>
      </c>
      <c r="P250" s="58">
        <f t="shared" si="10"/>
        <v>491</v>
      </c>
      <c r="Q250" s="39">
        <f t="shared" si="11"/>
        <v>5400</v>
      </c>
    </row>
    <row r="251" spans="1:17" x14ac:dyDescent="0.25">
      <c r="A251" s="51">
        <v>12102</v>
      </c>
      <c r="B251" s="51" t="s">
        <v>581</v>
      </c>
      <c r="C251" s="58">
        <v>7</v>
      </c>
      <c r="D251" s="58">
        <v>0</v>
      </c>
      <c r="E251" s="58">
        <v>0</v>
      </c>
      <c r="F251" s="58">
        <v>5</v>
      </c>
      <c r="G251" s="58">
        <v>1</v>
      </c>
      <c r="H251" s="58">
        <v>0</v>
      </c>
      <c r="I251" s="58">
        <v>1</v>
      </c>
      <c r="J251" s="58">
        <v>0</v>
      </c>
      <c r="K251" s="58">
        <v>0</v>
      </c>
      <c r="L251" s="58">
        <v>0</v>
      </c>
      <c r="M251" s="58">
        <v>0</v>
      </c>
      <c r="N251" s="58">
        <v>0</v>
      </c>
      <c r="O251" s="58">
        <f t="shared" si="9"/>
        <v>13</v>
      </c>
      <c r="P251" s="58">
        <f t="shared" si="10"/>
        <v>1</v>
      </c>
      <c r="Q251" s="39">
        <f t="shared" si="11"/>
        <v>14</v>
      </c>
    </row>
    <row r="252" spans="1:17" x14ac:dyDescent="0.25">
      <c r="A252" s="51">
        <v>12103</v>
      </c>
      <c r="B252" s="51" t="s">
        <v>582</v>
      </c>
      <c r="C252" s="58">
        <v>15</v>
      </c>
      <c r="D252" s="58">
        <v>0</v>
      </c>
      <c r="E252" s="58">
        <v>0</v>
      </c>
      <c r="F252" s="58">
        <v>0</v>
      </c>
      <c r="G252" s="58">
        <v>0</v>
      </c>
      <c r="H252" s="58">
        <v>0</v>
      </c>
      <c r="I252" s="58">
        <v>0</v>
      </c>
      <c r="J252" s="58">
        <v>0</v>
      </c>
      <c r="K252" s="58">
        <v>0</v>
      </c>
      <c r="L252" s="58">
        <v>0</v>
      </c>
      <c r="M252" s="58">
        <v>0</v>
      </c>
      <c r="N252" s="58">
        <v>0</v>
      </c>
      <c r="O252" s="58">
        <f t="shared" si="9"/>
        <v>15</v>
      </c>
      <c r="P252" s="58">
        <f t="shared" si="10"/>
        <v>0</v>
      </c>
      <c r="Q252" s="39">
        <f t="shared" si="11"/>
        <v>15</v>
      </c>
    </row>
    <row r="253" spans="1:17" x14ac:dyDescent="0.25">
      <c r="A253" s="51">
        <v>12104</v>
      </c>
      <c r="B253" s="51" t="s">
        <v>583</v>
      </c>
      <c r="C253" s="58">
        <v>29</v>
      </c>
      <c r="D253" s="58">
        <v>0</v>
      </c>
      <c r="E253" s="58">
        <v>7</v>
      </c>
      <c r="F253" s="58">
        <v>8</v>
      </c>
      <c r="G253" s="58">
        <v>0</v>
      </c>
      <c r="H253" s="58">
        <v>0</v>
      </c>
      <c r="I253" s="58">
        <v>0</v>
      </c>
      <c r="J253" s="58">
        <v>0</v>
      </c>
      <c r="K253" s="58">
        <v>0</v>
      </c>
      <c r="L253" s="58">
        <v>0</v>
      </c>
      <c r="M253" s="58">
        <v>0</v>
      </c>
      <c r="N253" s="58">
        <v>0</v>
      </c>
      <c r="O253" s="58">
        <f t="shared" si="9"/>
        <v>44</v>
      </c>
      <c r="P253" s="58">
        <f t="shared" si="10"/>
        <v>0</v>
      </c>
      <c r="Q253" s="39">
        <f t="shared" si="11"/>
        <v>44</v>
      </c>
    </row>
    <row r="254" spans="1:17" x14ac:dyDescent="0.25">
      <c r="A254" s="51">
        <v>12201</v>
      </c>
      <c r="B254" s="51" t="s">
        <v>584</v>
      </c>
      <c r="C254" s="58">
        <v>112</v>
      </c>
      <c r="D254" s="58">
        <v>0</v>
      </c>
      <c r="E254" s="58">
        <v>2</v>
      </c>
      <c r="F254" s="58">
        <v>17</v>
      </c>
      <c r="G254" s="58">
        <v>0</v>
      </c>
      <c r="H254" s="58">
        <v>6</v>
      </c>
      <c r="I254" s="58">
        <v>23</v>
      </c>
      <c r="J254" s="58">
        <v>1</v>
      </c>
      <c r="K254" s="58">
        <v>0</v>
      </c>
      <c r="L254" s="58">
        <v>0</v>
      </c>
      <c r="M254" s="58">
        <v>0</v>
      </c>
      <c r="N254" s="58">
        <v>0</v>
      </c>
      <c r="O254" s="58">
        <f t="shared" si="9"/>
        <v>137</v>
      </c>
      <c r="P254" s="58">
        <f t="shared" si="10"/>
        <v>24</v>
      </c>
      <c r="Q254" s="39">
        <f t="shared" si="11"/>
        <v>161</v>
      </c>
    </row>
    <row r="255" spans="1:17" x14ac:dyDescent="0.25">
      <c r="A255" s="51">
        <v>12301</v>
      </c>
      <c r="B255" s="51" t="s">
        <v>585</v>
      </c>
      <c r="C255" s="58">
        <v>162</v>
      </c>
      <c r="D255" s="58">
        <v>50</v>
      </c>
      <c r="E255" s="58">
        <v>49</v>
      </c>
      <c r="F255" s="58">
        <v>132</v>
      </c>
      <c r="G255" s="58">
        <v>430</v>
      </c>
      <c r="H255" s="58">
        <v>17</v>
      </c>
      <c r="I255" s="58">
        <v>4</v>
      </c>
      <c r="J255" s="58">
        <v>5</v>
      </c>
      <c r="K255" s="58">
        <v>1</v>
      </c>
      <c r="L255" s="58">
        <v>0</v>
      </c>
      <c r="M255" s="58">
        <v>11</v>
      </c>
      <c r="N255" s="58">
        <v>0</v>
      </c>
      <c r="O255" s="58">
        <f t="shared" si="9"/>
        <v>840</v>
      </c>
      <c r="P255" s="58">
        <f t="shared" si="10"/>
        <v>21</v>
      </c>
      <c r="Q255" s="39">
        <f t="shared" si="11"/>
        <v>861</v>
      </c>
    </row>
    <row r="256" spans="1:17" x14ac:dyDescent="0.25">
      <c r="A256" s="51">
        <v>12302</v>
      </c>
      <c r="B256" s="51" t="s">
        <v>586</v>
      </c>
      <c r="C256" s="58">
        <v>44</v>
      </c>
      <c r="D256" s="58">
        <v>1</v>
      </c>
      <c r="E256" s="58">
        <v>5</v>
      </c>
      <c r="F256" s="58">
        <v>11</v>
      </c>
      <c r="G256" s="58">
        <v>16</v>
      </c>
      <c r="H256" s="58">
        <v>0</v>
      </c>
      <c r="I256" s="58">
        <v>1</v>
      </c>
      <c r="J256" s="58">
        <v>0</v>
      </c>
      <c r="K256" s="58">
        <v>0</v>
      </c>
      <c r="L256" s="58">
        <v>0</v>
      </c>
      <c r="M256" s="58">
        <v>0</v>
      </c>
      <c r="N256" s="58">
        <v>0</v>
      </c>
      <c r="O256" s="58">
        <f t="shared" si="9"/>
        <v>77</v>
      </c>
      <c r="P256" s="58">
        <f t="shared" si="10"/>
        <v>1</v>
      </c>
      <c r="Q256" s="39">
        <f t="shared" si="11"/>
        <v>78</v>
      </c>
    </row>
    <row r="257" spans="1:17" x14ac:dyDescent="0.25">
      <c r="A257" s="51">
        <v>12303</v>
      </c>
      <c r="B257" s="51" t="s">
        <v>587</v>
      </c>
      <c r="C257" s="58">
        <v>9</v>
      </c>
      <c r="D257" s="58">
        <v>0</v>
      </c>
      <c r="E257" s="58">
        <v>1</v>
      </c>
      <c r="F257" s="58">
        <v>3</v>
      </c>
      <c r="G257" s="58">
        <v>0</v>
      </c>
      <c r="H257" s="58">
        <v>0</v>
      </c>
      <c r="I257" s="58">
        <v>2</v>
      </c>
      <c r="J257" s="58">
        <v>0</v>
      </c>
      <c r="K257" s="58">
        <v>0</v>
      </c>
      <c r="L257" s="58">
        <v>0</v>
      </c>
      <c r="M257" s="58">
        <v>0</v>
      </c>
      <c r="N257" s="58">
        <v>0</v>
      </c>
      <c r="O257" s="58">
        <f t="shared" si="9"/>
        <v>13</v>
      </c>
      <c r="P257" s="58">
        <f t="shared" si="10"/>
        <v>2</v>
      </c>
      <c r="Q257" s="39">
        <f t="shared" si="11"/>
        <v>15</v>
      </c>
    </row>
    <row r="258" spans="1:17" x14ac:dyDescent="0.25">
      <c r="A258" s="51">
        <v>12401</v>
      </c>
      <c r="B258" s="51" t="s">
        <v>588</v>
      </c>
      <c r="C258" s="58">
        <v>2083</v>
      </c>
      <c r="D258" s="58">
        <v>73</v>
      </c>
      <c r="E258" s="58">
        <v>71</v>
      </c>
      <c r="F258" s="58">
        <v>568</v>
      </c>
      <c r="G258" s="58">
        <v>29</v>
      </c>
      <c r="H258" s="58">
        <v>38</v>
      </c>
      <c r="I258" s="58">
        <v>247</v>
      </c>
      <c r="J258" s="58">
        <v>41</v>
      </c>
      <c r="K258" s="58">
        <v>1</v>
      </c>
      <c r="L258" s="58">
        <v>3</v>
      </c>
      <c r="M258" s="58">
        <v>21</v>
      </c>
      <c r="N258" s="58">
        <v>0</v>
      </c>
      <c r="O258" s="58">
        <f t="shared" si="9"/>
        <v>2862</v>
      </c>
      <c r="P258" s="58">
        <f t="shared" si="10"/>
        <v>313</v>
      </c>
      <c r="Q258" s="39">
        <f t="shared" si="11"/>
        <v>3175</v>
      </c>
    </row>
    <row r="259" spans="1:17" x14ac:dyDescent="0.25">
      <c r="A259" s="51">
        <v>12402</v>
      </c>
      <c r="B259" s="51" t="s">
        <v>589</v>
      </c>
      <c r="C259" s="58">
        <v>57</v>
      </c>
      <c r="D259" s="58">
        <v>1</v>
      </c>
      <c r="E259" s="58">
        <v>0</v>
      </c>
      <c r="F259" s="58">
        <v>38</v>
      </c>
      <c r="G259" s="58">
        <v>0</v>
      </c>
      <c r="H259" s="58">
        <v>0</v>
      </c>
      <c r="I259" s="58">
        <v>0</v>
      </c>
      <c r="J259" s="58">
        <v>0</v>
      </c>
      <c r="K259" s="58">
        <v>0</v>
      </c>
      <c r="L259" s="58">
        <v>0</v>
      </c>
      <c r="M259" s="58">
        <v>0</v>
      </c>
      <c r="N259" s="58">
        <v>0</v>
      </c>
      <c r="O259" s="58">
        <f t="shared" si="9"/>
        <v>96</v>
      </c>
      <c r="P259" s="58">
        <f t="shared" si="10"/>
        <v>0</v>
      </c>
      <c r="Q259" s="39">
        <f t="shared" si="11"/>
        <v>96</v>
      </c>
    </row>
    <row r="260" spans="1:17" x14ac:dyDescent="0.25">
      <c r="A260" s="51">
        <v>13101</v>
      </c>
      <c r="B260" s="51" t="s">
        <v>611</v>
      </c>
      <c r="C260" s="58">
        <v>29100</v>
      </c>
      <c r="D260" s="58">
        <v>1794</v>
      </c>
      <c r="E260" s="58">
        <v>426</v>
      </c>
      <c r="F260" s="58">
        <v>2089</v>
      </c>
      <c r="G260" s="58">
        <v>2320</v>
      </c>
      <c r="H260" s="58">
        <v>3460</v>
      </c>
      <c r="I260" s="58">
        <v>7708</v>
      </c>
      <c r="J260" s="58">
        <v>925</v>
      </c>
      <c r="K260" s="58">
        <v>161</v>
      </c>
      <c r="L260" s="58">
        <v>2</v>
      </c>
      <c r="M260" s="58">
        <v>467</v>
      </c>
      <c r="N260" s="58">
        <v>364</v>
      </c>
      <c r="O260" s="58">
        <f t="shared" si="9"/>
        <v>39189</v>
      </c>
      <c r="P260" s="58">
        <f t="shared" si="10"/>
        <v>9627</v>
      </c>
      <c r="Q260" s="39">
        <f t="shared" si="11"/>
        <v>48816</v>
      </c>
    </row>
    <row r="261" spans="1:17" x14ac:dyDescent="0.25">
      <c r="A261" s="51">
        <v>13102</v>
      </c>
      <c r="B261" s="51" t="s">
        <v>612</v>
      </c>
      <c r="C261" s="58">
        <v>1444</v>
      </c>
      <c r="D261" s="58">
        <v>64</v>
      </c>
      <c r="E261" s="58">
        <v>209</v>
      </c>
      <c r="F261" s="58">
        <v>182</v>
      </c>
      <c r="G261" s="58">
        <v>574</v>
      </c>
      <c r="H261" s="58">
        <v>272</v>
      </c>
      <c r="I261" s="58">
        <v>390</v>
      </c>
      <c r="J261" s="58">
        <v>63</v>
      </c>
      <c r="K261" s="58">
        <v>34</v>
      </c>
      <c r="L261" s="58">
        <v>0</v>
      </c>
      <c r="M261" s="58">
        <v>177</v>
      </c>
      <c r="N261" s="58">
        <v>2</v>
      </c>
      <c r="O261" s="58">
        <f t="shared" ref="O261:O324" si="12">SUM(C261:H261)</f>
        <v>2745</v>
      </c>
      <c r="P261" s="58">
        <f t="shared" ref="P261:P324" si="13">SUM(I261:N261)</f>
        <v>666</v>
      </c>
      <c r="Q261" s="39">
        <f t="shared" ref="Q261:Q324" si="14">+O261+P261</f>
        <v>3411</v>
      </c>
    </row>
    <row r="262" spans="1:17" x14ac:dyDescent="0.25">
      <c r="A262" s="51">
        <v>13103</v>
      </c>
      <c r="B262" s="51" t="s">
        <v>613</v>
      </c>
      <c r="C262" s="58">
        <v>2049</v>
      </c>
      <c r="D262" s="58">
        <v>123</v>
      </c>
      <c r="E262" s="58">
        <v>37</v>
      </c>
      <c r="F262" s="58">
        <v>459</v>
      </c>
      <c r="G262" s="58">
        <v>192</v>
      </c>
      <c r="H262" s="58">
        <v>209</v>
      </c>
      <c r="I262" s="58">
        <v>407</v>
      </c>
      <c r="J262" s="58">
        <v>62</v>
      </c>
      <c r="K262" s="58">
        <v>2</v>
      </c>
      <c r="L262" s="58">
        <v>0</v>
      </c>
      <c r="M262" s="58">
        <v>21</v>
      </c>
      <c r="N262" s="58">
        <v>0</v>
      </c>
      <c r="O262" s="58">
        <f t="shared" si="12"/>
        <v>3069</v>
      </c>
      <c r="P262" s="58">
        <f t="shared" si="13"/>
        <v>492</v>
      </c>
      <c r="Q262" s="39">
        <f t="shared" si="14"/>
        <v>3561</v>
      </c>
    </row>
    <row r="263" spans="1:17" x14ac:dyDescent="0.25">
      <c r="A263" s="51">
        <v>13104</v>
      </c>
      <c r="B263" s="51" t="s">
        <v>614</v>
      </c>
      <c r="C263" s="58">
        <v>853</v>
      </c>
      <c r="D263" s="58">
        <v>82</v>
      </c>
      <c r="E263" s="58">
        <v>13</v>
      </c>
      <c r="F263" s="58">
        <v>144</v>
      </c>
      <c r="G263" s="58">
        <v>361</v>
      </c>
      <c r="H263" s="58">
        <v>141</v>
      </c>
      <c r="I263" s="58">
        <v>423</v>
      </c>
      <c r="J263" s="58">
        <v>41</v>
      </c>
      <c r="K263" s="58">
        <v>4</v>
      </c>
      <c r="L263" s="58">
        <v>214</v>
      </c>
      <c r="M263" s="58">
        <v>248</v>
      </c>
      <c r="N263" s="58">
        <v>34</v>
      </c>
      <c r="O263" s="58">
        <f t="shared" si="12"/>
        <v>1594</v>
      </c>
      <c r="P263" s="58">
        <f t="shared" si="13"/>
        <v>964</v>
      </c>
      <c r="Q263" s="39">
        <f t="shared" si="14"/>
        <v>2558</v>
      </c>
    </row>
    <row r="264" spans="1:17" x14ac:dyDescent="0.25">
      <c r="A264" s="51">
        <v>13105</v>
      </c>
      <c r="B264" s="51" t="s">
        <v>615</v>
      </c>
      <c r="C264" s="58">
        <v>1092</v>
      </c>
      <c r="D264" s="58">
        <v>102</v>
      </c>
      <c r="E264" s="58">
        <v>30</v>
      </c>
      <c r="F264" s="58">
        <v>396</v>
      </c>
      <c r="G264" s="58">
        <v>2455</v>
      </c>
      <c r="H264" s="58">
        <v>49</v>
      </c>
      <c r="I264" s="58">
        <v>1016</v>
      </c>
      <c r="J264" s="58">
        <v>188</v>
      </c>
      <c r="K264" s="58">
        <v>19</v>
      </c>
      <c r="L264" s="58">
        <v>28</v>
      </c>
      <c r="M264" s="58">
        <v>2729</v>
      </c>
      <c r="N264" s="58">
        <v>24</v>
      </c>
      <c r="O264" s="58">
        <f t="shared" si="12"/>
        <v>4124</v>
      </c>
      <c r="P264" s="58">
        <f t="shared" si="13"/>
        <v>4004</v>
      </c>
      <c r="Q264" s="39">
        <f t="shared" si="14"/>
        <v>8128</v>
      </c>
    </row>
    <row r="265" spans="1:17" x14ac:dyDescent="0.25">
      <c r="A265" s="51">
        <v>13106</v>
      </c>
      <c r="B265" s="51" t="s">
        <v>616</v>
      </c>
      <c r="C265" s="58">
        <v>3609</v>
      </c>
      <c r="D265" s="58">
        <v>204</v>
      </c>
      <c r="E265" s="58">
        <v>328</v>
      </c>
      <c r="F265" s="58">
        <v>362</v>
      </c>
      <c r="G265" s="58">
        <v>2060</v>
      </c>
      <c r="H265" s="58">
        <v>960</v>
      </c>
      <c r="I265" s="58">
        <v>438</v>
      </c>
      <c r="J265" s="58">
        <v>195</v>
      </c>
      <c r="K265" s="58">
        <v>37</v>
      </c>
      <c r="L265" s="58">
        <v>5</v>
      </c>
      <c r="M265" s="58">
        <v>266</v>
      </c>
      <c r="N265" s="58">
        <v>91</v>
      </c>
      <c r="O265" s="58">
        <f t="shared" si="12"/>
        <v>7523</v>
      </c>
      <c r="P265" s="58">
        <f t="shared" si="13"/>
        <v>1032</v>
      </c>
      <c r="Q265" s="39">
        <f t="shared" si="14"/>
        <v>8555</v>
      </c>
    </row>
    <row r="266" spans="1:17" x14ac:dyDescent="0.25">
      <c r="A266" s="51">
        <v>13107</v>
      </c>
      <c r="B266" s="51" t="s">
        <v>617</v>
      </c>
      <c r="C266" s="58">
        <v>3275</v>
      </c>
      <c r="D266" s="58">
        <v>483</v>
      </c>
      <c r="E266" s="58">
        <v>33</v>
      </c>
      <c r="F266" s="58">
        <v>622</v>
      </c>
      <c r="G266" s="58">
        <v>0</v>
      </c>
      <c r="H266" s="58">
        <v>2403</v>
      </c>
      <c r="I266" s="58">
        <v>1016</v>
      </c>
      <c r="J266" s="58">
        <v>292</v>
      </c>
      <c r="K266" s="58">
        <v>4</v>
      </c>
      <c r="L266" s="58">
        <v>0</v>
      </c>
      <c r="M266" s="58">
        <v>0</v>
      </c>
      <c r="N266" s="58">
        <v>120</v>
      </c>
      <c r="O266" s="58">
        <f t="shared" si="12"/>
        <v>6816</v>
      </c>
      <c r="P266" s="58">
        <f t="shared" si="13"/>
        <v>1432</v>
      </c>
      <c r="Q266" s="39">
        <f t="shared" si="14"/>
        <v>8248</v>
      </c>
    </row>
    <row r="267" spans="1:17" x14ac:dyDescent="0.25">
      <c r="A267" s="51">
        <v>13108</v>
      </c>
      <c r="B267" s="51" t="s">
        <v>618</v>
      </c>
      <c r="C267" s="58">
        <v>2135</v>
      </c>
      <c r="D267" s="58">
        <v>123</v>
      </c>
      <c r="E267" s="58">
        <v>53</v>
      </c>
      <c r="F267" s="58">
        <v>242</v>
      </c>
      <c r="G267" s="58">
        <v>1043</v>
      </c>
      <c r="H267" s="58">
        <v>439</v>
      </c>
      <c r="I267" s="58">
        <v>1030</v>
      </c>
      <c r="J267" s="58">
        <v>303</v>
      </c>
      <c r="K267" s="58">
        <v>27</v>
      </c>
      <c r="L267" s="58">
        <v>1</v>
      </c>
      <c r="M267" s="58">
        <v>640</v>
      </c>
      <c r="N267" s="58">
        <v>91</v>
      </c>
      <c r="O267" s="58">
        <f t="shared" si="12"/>
        <v>4035</v>
      </c>
      <c r="P267" s="58">
        <f t="shared" si="13"/>
        <v>2092</v>
      </c>
      <c r="Q267" s="39">
        <f t="shared" si="14"/>
        <v>6127</v>
      </c>
    </row>
    <row r="268" spans="1:17" x14ac:dyDescent="0.25">
      <c r="A268" s="51">
        <v>13109</v>
      </c>
      <c r="B268" s="51" t="s">
        <v>619</v>
      </c>
      <c r="C268" s="58">
        <v>1656</v>
      </c>
      <c r="D268" s="58">
        <v>135</v>
      </c>
      <c r="E268" s="58">
        <v>170</v>
      </c>
      <c r="F268" s="58">
        <v>274</v>
      </c>
      <c r="G268" s="58">
        <v>211</v>
      </c>
      <c r="H268" s="58">
        <v>250</v>
      </c>
      <c r="I268" s="58">
        <v>541</v>
      </c>
      <c r="J268" s="58">
        <v>89</v>
      </c>
      <c r="K268" s="58">
        <v>21</v>
      </c>
      <c r="L268" s="58">
        <v>7</v>
      </c>
      <c r="M268" s="58">
        <v>72</v>
      </c>
      <c r="N268" s="58">
        <v>2</v>
      </c>
      <c r="O268" s="58">
        <f t="shared" si="12"/>
        <v>2696</v>
      </c>
      <c r="P268" s="58">
        <f t="shared" si="13"/>
        <v>732</v>
      </c>
      <c r="Q268" s="39">
        <f t="shared" si="14"/>
        <v>3428</v>
      </c>
    </row>
    <row r="269" spans="1:17" x14ac:dyDescent="0.25">
      <c r="A269" s="51">
        <v>13110</v>
      </c>
      <c r="B269" s="51" t="s">
        <v>608</v>
      </c>
      <c r="C269" s="58">
        <v>6291</v>
      </c>
      <c r="D269" s="58">
        <v>690</v>
      </c>
      <c r="E269" s="58">
        <v>12</v>
      </c>
      <c r="F269" s="58">
        <v>507</v>
      </c>
      <c r="G269" s="58">
        <v>1535</v>
      </c>
      <c r="H269" s="58">
        <v>334</v>
      </c>
      <c r="I269" s="58">
        <v>4885</v>
      </c>
      <c r="J269" s="58">
        <v>1022</v>
      </c>
      <c r="K269" s="58">
        <v>4</v>
      </c>
      <c r="L269" s="58">
        <v>0</v>
      </c>
      <c r="M269" s="58">
        <v>1573</v>
      </c>
      <c r="N269" s="58">
        <v>90</v>
      </c>
      <c r="O269" s="58">
        <f t="shared" si="12"/>
        <v>9369</v>
      </c>
      <c r="P269" s="58">
        <f t="shared" si="13"/>
        <v>7574</v>
      </c>
      <c r="Q269" s="39">
        <f t="shared" si="14"/>
        <v>16943</v>
      </c>
    </row>
    <row r="270" spans="1:17" x14ac:dyDescent="0.25">
      <c r="A270" s="51">
        <v>13111</v>
      </c>
      <c r="B270" s="51" t="s">
        <v>609</v>
      </c>
      <c r="C270" s="58">
        <v>617</v>
      </c>
      <c r="D270" s="58">
        <v>74</v>
      </c>
      <c r="E270" s="58">
        <v>81</v>
      </c>
      <c r="F270" s="58">
        <v>137</v>
      </c>
      <c r="G270" s="58">
        <v>1730</v>
      </c>
      <c r="H270" s="58">
        <v>20</v>
      </c>
      <c r="I270" s="58">
        <v>4109</v>
      </c>
      <c r="J270" s="58">
        <v>38</v>
      </c>
      <c r="K270" s="58">
        <v>7</v>
      </c>
      <c r="L270" s="58">
        <v>0</v>
      </c>
      <c r="M270" s="58">
        <v>163</v>
      </c>
      <c r="N270" s="58">
        <v>16</v>
      </c>
      <c r="O270" s="58">
        <f t="shared" si="12"/>
        <v>2659</v>
      </c>
      <c r="P270" s="58">
        <f t="shared" si="13"/>
        <v>4333</v>
      </c>
      <c r="Q270" s="39">
        <f t="shared" si="14"/>
        <v>6992</v>
      </c>
    </row>
    <row r="271" spans="1:17" x14ac:dyDescent="0.25">
      <c r="A271" s="51">
        <v>13112</v>
      </c>
      <c r="B271" s="51" t="s">
        <v>641</v>
      </c>
      <c r="C271" s="58">
        <v>754</v>
      </c>
      <c r="D271" s="58">
        <v>95</v>
      </c>
      <c r="E271" s="58">
        <v>65</v>
      </c>
      <c r="F271" s="58">
        <v>306</v>
      </c>
      <c r="G271" s="58">
        <v>3250</v>
      </c>
      <c r="H271" s="58">
        <v>24</v>
      </c>
      <c r="I271" s="58">
        <v>200</v>
      </c>
      <c r="J271" s="58">
        <v>94</v>
      </c>
      <c r="K271" s="58">
        <v>65</v>
      </c>
      <c r="L271" s="58">
        <v>2</v>
      </c>
      <c r="M271" s="58">
        <v>650</v>
      </c>
      <c r="N271" s="58">
        <v>0</v>
      </c>
      <c r="O271" s="58">
        <f t="shared" si="12"/>
        <v>4494</v>
      </c>
      <c r="P271" s="58">
        <f t="shared" si="13"/>
        <v>1011</v>
      </c>
      <c r="Q271" s="39">
        <f t="shared" si="14"/>
        <v>5505</v>
      </c>
    </row>
    <row r="272" spans="1:17" x14ac:dyDescent="0.25">
      <c r="A272" s="51">
        <v>13113</v>
      </c>
      <c r="B272" s="51" t="s">
        <v>591</v>
      </c>
      <c r="C272" s="58">
        <v>3820</v>
      </c>
      <c r="D272" s="58">
        <v>1078</v>
      </c>
      <c r="E272" s="58">
        <v>124</v>
      </c>
      <c r="F272" s="58">
        <v>399</v>
      </c>
      <c r="G272" s="58">
        <v>2178</v>
      </c>
      <c r="H272" s="58">
        <v>606</v>
      </c>
      <c r="I272" s="58">
        <v>961</v>
      </c>
      <c r="J272" s="58">
        <v>889</v>
      </c>
      <c r="K272" s="58">
        <v>23</v>
      </c>
      <c r="L272" s="58">
        <v>0</v>
      </c>
      <c r="M272" s="58">
        <v>1243</v>
      </c>
      <c r="N272" s="58">
        <v>46</v>
      </c>
      <c r="O272" s="58">
        <f t="shared" si="12"/>
        <v>8205</v>
      </c>
      <c r="P272" s="58">
        <f t="shared" si="13"/>
        <v>3162</v>
      </c>
      <c r="Q272" s="39">
        <f t="shared" si="14"/>
        <v>11367</v>
      </c>
    </row>
    <row r="273" spans="1:17" x14ac:dyDescent="0.25">
      <c r="A273" s="51">
        <v>13114</v>
      </c>
      <c r="B273" s="51" t="s">
        <v>592</v>
      </c>
      <c r="C273" s="58">
        <v>78967</v>
      </c>
      <c r="D273" s="58">
        <v>6718</v>
      </c>
      <c r="E273" s="58">
        <v>0</v>
      </c>
      <c r="F273" s="58">
        <v>1656</v>
      </c>
      <c r="G273" s="58">
        <v>0</v>
      </c>
      <c r="H273" s="58">
        <v>2012</v>
      </c>
      <c r="I273" s="58">
        <v>30905</v>
      </c>
      <c r="J273" s="58">
        <v>3218</v>
      </c>
      <c r="K273" s="58">
        <v>0</v>
      </c>
      <c r="L273" s="58">
        <v>3</v>
      </c>
      <c r="M273" s="58">
        <v>0</v>
      </c>
      <c r="N273" s="58">
        <v>322</v>
      </c>
      <c r="O273" s="58">
        <f t="shared" si="12"/>
        <v>89353</v>
      </c>
      <c r="P273" s="58">
        <f t="shared" si="13"/>
        <v>34448</v>
      </c>
      <c r="Q273" s="39">
        <f t="shared" si="14"/>
        <v>123801</v>
      </c>
    </row>
    <row r="274" spans="1:17" x14ac:dyDescent="0.25">
      <c r="A274" s="51">
        <v>13115</v>
      </c>
      <c r="B274" s="51" t="s">
        <v>607</v>
      </c>
      <c r="C274" s="58">
        <v>9936</v>
      </c>
      <c r="D274" s="58">
        <v>428</v>
      </c>
      <c r="E274" s="58">
        <v>0</v>
      </c>
      <c r="F274" s="58">
        <v>330</v>
      </c>
      <c r="G274" s="58">
        <v>497</v>
      </c>
      <c r="H274" s="58">
        <v>275</v>
      </c>
      <c r="I274" s="58">
        <v>4972</v>
      </c>
      <c r="J274" s="58">
        <v>60</v>
      </c>
      <c r="K274" s="58">
        <v>0</v>
      </c>
      <c r="L274" s="58">
        <v>12</v>
      </c>
      <c r="M274" s="58">
        <v>632</v>
      </c>
      <c r="N274" s="58">
        <v>358</v>
      </c>
      <c r="O274" s="58">
        <f t="shared" si="12"/>
        <v>11466</v>
      </c>
      <c r="P274" s="58">
        <f t="shared" si="13"/>
        <v>6034</v>
      </c>
      <c r="Q274" s="39">
        <f t="shared" si="14"/>
        <v>17500</v>
      </c>
    </row>
    <row r="275" spans="1:17" x14ac:dyDescent="0.25">
      <c r="A275" s="51">
        <v>13116</v>
      </c>
      <c r="B275" s="51" t="s">
        <v>593</v>
      </c>
      <c r="C275" s="58">
        <v>0</v>
      </c>
      <c r="D275" s="58">
        <v>0</v>
      </c>
      <c r="E275" s="58">
        <v>0</v>
      </c>
      <c r="F275" s="58">
        <v>0</v>
      </c>
      <c r="G275" s="58">
        <v>0</v>
      </c>
      <c r="H275" s="58">
        <v>0</v>
      </c>
      <c r="I275" s="58">
        <v>0</v>
      </c>
      <c r="J275" s="58">
        <v>0</v>
      </c>
      <c r="K275" s="58">
        <v>0</v>
      </c>
      <c r="L275" s="58">
        <v>0</v>
      </c>
      <c r="M275" s="58">
        <v>0</v>
      </c>
      <c r="N275" s="58">
        <v>0</v>
      </c>
      <c r="O275" s="58">
        <f t="shared" si="12"/>
        <v>0</v>
      </c>
      <c r="P275" s="58">
        <f t="shared" si="13"/>
        <v>0</v>
      </c>
      <c r="Q275" s="39">
        <f t="shared" si="14"/>
        <v>0</v>
      </c>
    </row>
    <row r="276" spans="1:17" x14ac:dyDescent="0.25">
      <c r="A276" s="51">
        <v>13117</v>
      </c>
      <c r="B276" s="51" t="s">
        <v>594</v>
      </c>
      <c r="C276" s="58">
        <v>899</v>
      </c>
      <c r="D276" s="58">
        <v>69</v>
      </c>
      <c r="E276" s="58">
        <v>20</v>
      </c>
      <c r="F276" s="58">
        <v>231</v>
      </c>
      <c r="G276" s="58">
        <v>1508</v>
      </c>
      <c r="H276" s="58">
        <v>69</v>
      </c>
      <c r="I276" s="58">
        <v>494</v>
      </c>
      <c r="J276" s="58">
        <v>167</v>
      </c>
      <c r="K276" s="58">
        <v>20</v>
      </c>
      <c r="L276" s="58">
        <v>0</v>
      </c>
      <c r="M276" s="58">
        <v>1149</v>
      </c>
      <c r="N276" s="58">
        <v>3</v>
      </c>
      <c r="O276" s="58">
        <f t="shared" si="12"/>
        <v>2796</v>
      </c>
      <c r="P276" s="58">
        <f t="shared" si="13"/>
        <v>1833</v>
      </c>
      <c r="Q276" s="39">
        <f t="shared" si="14"/>
        <v>4629</v>
      </c>
    </row>
    <row r="277" spans="1:17" x14ac:dyDescent="0.25">
      <c r="A277" s="51">
        <v>13118</v>
      </c>
      <c r="B277" s="51" t="s">
        <v>595</v>
      </c>
      <c r="C277" s="58">
        <v>2099</v>
      </c>
      <c r="D277" s="58">
        <v>552</v>
      </c>
      <c r="E277" s="58">
        <v>402</v>
      </c>
      <c r="F277" s="58">
        <v>390</v>
      </c>
      <c r="G277" s="58">
        <v>2849</v>
      </c>
      <c r="H277" s="58">
        <v>56</v>
      </c>
      <c r="I277" s="58">
        <v>268</v>
      </c>
      <c r="J277" s="58">
        <v>108</v>
      </c>
      <c r="K277" s="58">
        <v>10</v>
      </c>
      <c r="L277" s="58">
        <v>7</v>
      </c>
      <c r="M277" s="58">
        <v>466</v>
      </c>
      <c r="N277" s="58">
        <v>3</v>
      </c>
      <c r="O277" s="58">
        <f t="shared" si="12"/>
        <v>6348</v>
      </c>
      <c r="P277" s="58">
        <f t="shared" si="13"/>
        <v>862</v>
      </c>
      <c r="Q277" s="39">
        <f t="shared" si="14"/>
        <v>7210</v>
      </c>
    </row>
    <row r="278" spans="1:17" x14ac:dyDescent="0.25">
      <c r="A278" s="51">
        <v>13119</v>
      </c>
      <c r="B278" s="51" t="s">
        <v>596</v>
      </c>
      <c r="C278" s="58">
        <v>22043</v>
      </c>
      <c r="D278" s="58">
        <v>1465</v>
      </c>
      <c r="E278" s="58">
        <v>227</v>
      </c>
      <c r="F278" s="58">
        <v>1074</v>
      </c>
      <c r="G278" s="58">
        <v>4582</v>
      </c>
      <c r="H278" s="58">
        <v>436</v>
      </c>
      <c r="I278" s="58">
        <v>3248</v>
      </c>
      <c r="J278" s="58">
        <v>1464</v>
      </c>
      <c r="K278" s="58">
        <v>11</v>
      </c>
      <c r="L278" s="58">
        <v>96</v>
      </c>
      <c r="M278" s="58">
        <v>2027</v>
      </c>
      <c r="N278" s="58">
        <v>5</v>
      </c>
      <c r="O278" s="58">
        <f t="shared" si="12"/>
        <v>29827</v>
      </c>
      <c r="P278" s="58">
        <f t="shared" si="13"/>
        <v>6851</v>
      </c>
      <c r="Q278" s="39">
        <f t="shared" si="14"/>
        <v>36678</v>
      </c>
    </row>
    <row r="279" spans="1:17" x14ac:dyDescent="0.25">
      <c r="A279" s="51">
        <v>13120</v>
      </c>
      <c r="B279" s="51" t="s">
        <v>597</v>
      </c>
      <c r="C279" s="58">
        <v>8030</v>
      </c>
      <c r="D279" s="58">
        <v>1665</v>
      </c>
      <c r="E279" s="58">
        <v>51</v>
      </c>
      <c r="F279" s="58">
        <v>542</v>
      </c>
      <c r="G279" s="58">
        <v>2060</v>
      </c>
      <c r="H279" s="58">
        <v>1109</v>
      </c>
      <c r="I279" s="58">
        <v>20833</v>
      </c>
      <c r="J279" s="58">
        <v>337</v>
      </c>
      <c r="K279" s="58">
        <v>21</v>
      </c>
      <c r="L279" s="58">
        <v>0</v>
      </c>
      <c r="M279" s="58">
        <v>558</v>
      </c>
      <c r="N279" s="58">
        <v>139</v>
      </c>
      <c r="O279" s="58">
        <f t="shared" si="12"/>
        <v>13457</v>
      </c>
      <c r="P279" s="58">
        <f t="shared" si="13"/>
        <v>21888</v>
      </c>
      <c r="Q279" s="39">
        <f t="shared" si="14"/>
        <v>35345</v>
      </c>
    </row>
    <row r="280" spans="1:17" x14ac:dyDescent="0.25">
      <c r="A280" s="51">
        <v>13121</v>
      </c>
      <c r="B280" s="51" t="s">
        <v>640</v>
      </c>
      <c r="C280" s="58">
        <v>6317</v>
      </c>
      <c r="D280" s="58">
        <v>185</v>
      </c>
      <c r="E280" s="58">
        <v>299</v>
      </c>
      <c r="F280" s="58">
        <v>398</v>
      </c>
      <c r="G280" s="58">
        <v>764</v>
      </c>
      <c r="H280" s="58">
        <v>94</v>
      </c>
      <c r="I280" s="58">
        <v>9958</v>
      </c>
      <c r="J280" s="58">
        <v>319</v>
      </c>
      <c r="K280" s="58">
        <v>382</v>
      </c>
      <c r="L280" s="58">
        <v>0</v>
      </c>
      <c r="M280" s="58">
        <v>4074</v>
      </c>
      <c r="N280" s="58">
        <v>6</v>
      </c>
      <c r="O280" s="58">
        <f t="shared" si="12"/>
        <v>8057</v>
      </c>
      <c r="P280" s="58">
        <f t="shared" si="13"/>
        <v>14739</v>
      </c>
      <c r="Q280" s="39">
        <f t="shared" si="14"/>
        <v>22796</v>
      </c>
    </row>
    <row r="281" spans="1:17" x14ac:dyDescent="0.25">
      <c r="A281" s="51">
        <v>13122</v>
      </c>
      <c r="B281" s="51" t="s">
        <v>598</v>
      </c>
      <c r="C281" s="58">
        <v>2838</v>
      </c>
      <c r="D281" s="58">
        <v>466</v>
      </c>
      <c r="E281" s="58">
        <v>220</v>
      </c>
      <c r="F281" s="58">
        <v>237</v>
      </c>
      <c r="G281" s="58">
        <v>1958</v>
      </c>
      <c r="H281" s="58">
        <v>157</v>
      </c>
      <c r="I281" s="58">
        <v>363</v>
      </c>
      <c r="J281" s="58">
        <v>264</v>
      </c>
      <c r="K281" s="58">
        <v>28</v>
      </c>
      <c r="L281" s="58">
        <v>0</v>
      </c>
      <c r="M281" s="58">
        <v>652</v>
      </c>
      <c r="N281" s="58">
        <v>0</v>
      </c>
      <c r="O281" s="58">
        <f t="shared" si="12"/>
        <v>5876</v>
      </c>
      <c r="P281" s="58">
        <f t="shared" si="13"/>
        <v>1307</v>
      </c>
      <c r="Q281" s="39">
        <f t="shared" si="14"/>
        <v>7183</v>
      </c>
    </row>
    <row r="282" spans="1:17" x14ac:dyDescent="0.25">
      <c r="A282" s="51">
        <v>13123</v>
      </c>
      <c r="B282" s="51" t="s">
        <v>599</v>
      </c>
      <c r="C282" s="58">
        <v>39657</v>
      </c>
      <c r="D282" s="58">
        <v>2189</v>
      </c>
      <c r="E282" s="58">
        <v>15</v>
      </c>
      <c r="F282" s="58">
        <v>1609</v>
      </c>
      <c r="G282" s="58">
        <v>808</v>
      </c>
      <c r="H282" s="58">
        <v>402</v>
      </c>
      <c r="I282" s="58">
        <v>29</v>
      </c>
      <c r="J282" s="58">
        <v>893</v>
      </c>
      <c r="K282" s="58">
        <v>7</v>
      </c>
      <c r="L282" s="58">
        <v>61</v>
      </c>
      <c r="M282" s="58">
        <v>377</v>
      </c>
      <c r="N282" s="58">
        <v>7</v>
      </c>
      <c r="O282" s="58">
        <f t="shared" si="12"/>
        <v>44680</v>
      </c>
      <c r="P282" s="58">
        <f t="shared" si="13"/>
        <v>1374</v>
      </c>
      <c r="Q282" s="39">
        <f t="shared" si="14"/>
        <v>46054</v>
      </c>
    </row>
    <row r="283" spans="1:17" x14ac:dyDescent="0.25">
      <c r="A283" s="51">
        <v>13124</v>
      </c>
      <c r="B283" s="51" t="s">
        <v>600</v>
      </c>
      <c r="C283" s="58">
        <v>2522</v>
      </c>
      <c r="D283" s="58">
        <v>146</v>
      </c>
      <c r="E283" s="58">
        <v>103</v>
      </c>
      <c r="F283" s="58">
        <v>497</v>
      </c>
      <c r="G283" s="58">
        <v>2692</v>
      </c>
      <c r="H283" s="58">
        <v>142</v>
      </c>
      <c r="I283" s="58">
        <v>994</v>
      </c>
      <c r="J283" s="58">
        <v>159</v>
      </c>
      <c r="K283" s="58">
        <v>17</v>
      </c>
      <c r="L283" s="58">
        <v>56</v>
      </c>
      <c r="M283" s="58">
        <v>1205</v>
      </c>
      <c r="N283" s="58">
        <v>0</v>
      </c>
      <c r="O283" s="58">
        <f t="shared" si="12"/>
        <v>6102</v>
      </c>
      <c r="P283" s="58">
        <f t="shared" si="13"/>
        <v>2431</v>
      </c>
      <c r="Q283" s="39">
        <f t="shared" si="14"/>
        <v>8533</v>
      </c>
    </row>
    <row r="284" spans="1:17" x14ac:dyDescent="0.25">
      <c r="A284" s="51">
        <v>13125</v>
      </c>
      <c r="B284" s="51" t="s">
        <v>601</v>
      </c>
      <c r="C284" s="58">
        <v>6008</v>
      </c>
      <c r="D284" s="58">
        <v>272</v>
      </c>
      <c r="E284" s="58">
        <v>777</v>
      </c>
      <c r="F284" s="58">
        <v>414</v>
      </c>
      <c r="G284" s="58">
        <v>3612</v>
      </c>
      <c r="H284" s="58">
        <v>771</v>
      </c>
      <c r="I284" s="58">
        <v>2267</v>
      </c>
      <c r="J284" s="58">
        <v>196</v>
      </c>
      <c r="K284" s="58">
        <v>62</v>
      </c>
      <c r="L284" s="58">
        <v>0</v>
      </c>
      <c r="M284" s="58">
        <v>1561</v>
      </c>
      <c r="N284" s="58">
        <v>106</v>
      </c>
      <c r="O284" s="58">
        <f t="shared" si="12"/>
        <v>11854</v>
      </c>
      <c r="P284" s="58">
        <f t="shared" si="13"/>
        <v>4192</v>
      </c>
      <c r="Q284" s="39">
        <f t="shared" si="14"/>
        <v>16046</v>
      </c>
    </row>
    <row r="285" spans="1:17" x14ac:dyDescent="0.25">
      <c r="A285" s="51">
        <v>13126</v>
      </c>
      <c r="B285" s="51" t="s">
        <v>602</v>
      </c>
      <c r="C285" s="58">
        <v>1360</v>
      </c>
      <c r="D285" s="58">
        <v>133</v>
      </c>
      <c r="E285" s="58">
        <v>626</v>
      </c>
      <c r="F285" s="58">
        <v>298</v>
      </c>
      <c r="G285" s="58">
        <v>1748</v>
      </c>
      <c r="H285" s="58">
        <v>120</v>
      </c>
      <c r="I285" s="58">
        <v>174</v>
      </c>
      <c r="J285" s="58">
        <v>29</v>
      </c>
      <c r="K285" s="58">
        <v>67</v>
      </c>
      <c r="L285" s="58">
        <v>0</v>
      </c>
      <c r="M285" s="58">
        <v>284</v>
      </c>
      <c r="N285" s="58">
        <v>8</v>
      </c>
      <c r="O285" s="58">
        <f t="shared" si="12"/>
        <v>4285</v>
      </c>
      <c r="P285" s="58">
        <f t="shared" si="13"/>
        <v>562</v>
      </c>
      <c r="Q285" s="39">
        <f t="shared" si="14"/>
        <v>4847</v>
      </c>
    </row>
    <row r="286" spans="1:17" x14ac:dyDescent="0.25">
      <c r="A286" s="51">
        <v>13127</v>
      </c>
      <c r="B286" s="51" t="s">
        <v>603</v>
      </c>
      <c r="C286" s="58">
        <v>14041</v>
      </c>
      <c r="D286" s="58">
        <v>320</v>
      </c>
      <c r="E286" s="58">
        <v>330</v>
      </c>
      <c r="F286" s="58">
        <v>1114</v>
      </c>
      <c r="G286" s="58">
        <v>3308</v>
      </c>
      <c r="H286" s="58">
        <v>727</v>
      </c>
      <c r="I286" s="58">
        <v>4606</v>
      </c>
      <c r="J286" s="58">
        <v>255</v>
      </c>
      <c r="K286" s="58">
        <v>72</v>
      </c>
      <c r="L286" s="58">
        <v>26</v>
      </c>
      <c r="M286" s="58">
        <v>15</v>
      </c>
      <c r="N286" s="58">
        <v>357</v>
      </c>
      <c r="O286" s="58">
        <f t="shared" si="12"/>
        <v>19840</v>
      </c>
      <c r="P286" s="58">
        <f t="shared" si="13"/>
        <v>5331</v>
      </c>
      <c r="Q286" s="39">
        <f t="shared" si="14"/>
        <v>25171</v>
      </c>
    </row>
    <row r="287" spans="1:17" x14ac:dyDescent="0.25">
      <c r="A287" s="51">
        <v>13128</v>
      </c>
      <c r="B287" s="51" t="s">
        <v>604</v>
      </c>
      <c r="C287" s="58">
        <v>1681</v>
      </c>
      <c r="D287" s="58">
        <v>63</v>
      </c>
      <c r="E287" s="58">
        <v>76</v>
      </c>
      <c r="F287" s="58">
        <v>158</v>
      </c>
      <c r="G287" s="58">
        <v>0</v>
      </c>
      <c r="H287" s="58">
        <v>293</v>
      </c>
      <c r="I287" s="58">
        <v>841</v>
      </c>
      <c r="J287" s="58">
        <v>53</v>
      </c>
      <c r="K287" s="58">
        <v>20</v>
      </c>
      <c r="L287" s="58">
        <v>6</v>
      </c>
      <c r="M287" s="58">
        <v>0</v>
      </c>
      <c r="N287" s="58">
        <v>127</v>
      </c>
      <c r="O287" s="58">
        <f t="shared" si="12"/>
        <v>2271</v>
      </c>
      <c r="P287" s="58">
        <f t="shared" si="13"/>
        <v>1047</v>
      </c>
      <c r="Q287" s="39">
        <f t="shared" si="14"/>
        <v>3318</v>
      </c>
    </row>
    <row r="288" spans="1:17" x14ac:dyDescent="0.25">
      <c r="A288" s="51">
        <v>13129</v>
      </c>
      <c r="B288" s="51" t="s">
        <v>605</v>
      </c>
      <c r="C288" s="58">
        <v>1178</v>
      </c>
      <c r="D288" s="58">
        <v>96</v>
      </c>
      <c r="E288" s="58">
        <v>417</v>
      </c>
      <c r="F288" s="58">
        <v>208</v>
      </c>
      <c r="G288" s="58">
        <v>1906</v>
      </c>
      <c r="H288" s="58">
        <v>179</v>
      </c>
      <c r="I288" s="58">
        <v>375</v>
      </c>
      <c r="J288" s="58">
        <v>218</v>
      </c>
      <c r="K288" s="58">
        <v>121</v>
      </c>
      <c r="L288" s="58">
        <v>1</v>
      </c>
      <c r="M288" s="58">
        <v>669</v>
      </c>
      <c r="N288" s="58">
        <v>54</v>
      </c>
      <c r="O288" s="58">
        <f t="shared" si="12"/>
        <v>3984</v>
      </c>
      <c r="P288" s="58">
        <f t="shared" si="13"/>
        <v>1438</v>
      </c>
      <c r="Q288" s="39">
        <f t="shared" si="14"/>
        <v>5422</v>
      </c>
    </row>
    <row r="289" spans="1:17" x14ac:dyDescent="0.25">
      <c r="A289" s="51">
        <v>13130</v>
      </c>
      <c r="B289" s="51" t="s">
        <v>606</v>
      </c>
      <c r="C289" s="58">
        <v>3111</v>
      </c>
      <c r="D289" s="58">
        <v>549</v>
      </c>
      <c r="E289" s="58">
        <v>272</v>
      </c>
      <c r="F289" s="58">
        <v>303</v>
      </c>
      <c r="G289" s="58">
        <v>1369</v>
      </c>
      <c r="H289" s="58">
        <v>147</v>
      </c>
      <c r="I289" s="58">
        <v>1012</v>
      </c>
      <c r="J289" s="58">
        <v>359</v>
      </c>
      <c r="K289" s="58">
        <v>44</v>
      </c>
      <c r="L289" s="58">
        <v>50</v>
      </c>
      <c r="M289" s="58">
        <v>507</v>
      </c>
      <c r="N289" s="58">
        <v>24</v>
      </c>
      <c r="O289" s="58">
        <f t="shared" si="12"/>
        <v>5751</v>
      </c>
      <c r="P289" s="58">
        <f t="shared" si="13"/>
        <v>1996</v>
      </c>
      <c r="Q289" s="39">
        <f t="shared" si="14"/>
        <v>7747</v>
      </c>
    </row>
    <row r="290" spans="1:17" x14ac:dyDescent="0.25">
      <c r="A290" s="51">
        <v>13131</v>
      </c>
      <c r="B290" s="51" t="s">
        <v>610</v>
      </c>
      <c r="C290" s="58">
        <v>560</v>
      </c>
      <c r="D290" s="58">
        <v>43</v>
      </c>
      <c r="E290" s="58">
        <v>88</v>
      </c>
      <c r="F290" s="58">
        <v>202</v>
      </c>
      <c r="G290" s="58">
        <v>790</v>
      </c>
      <c r="H290" s="58">
        <v>584</v>
      </c>
      <c r="I290" s="58">
        <v>132</v>
      </c>
      <c r="J290" s="58">
        <v>52</v>
      </c>
      <c r="K290" s="58">
        <v>27</v>
      </c>
      <c r="L290" s="58">
        <v>11</v>
      </c>
      <c r="M290" s="58">
        <v>421</v>
      </c>
      <c r="N290" s="58">
        <v>260</v>
      </c>
      <c r="O290" s="58">
        <f t="shared" si="12"/>
        <v>2267</v>
      </c>
      <c r="P290" s="58">
        <f t="shared" si="13"/>
        <v>903</v>
      </c>
      <c r="Q290" s="39">
        <f t="shared" si="14"/>
        <v>3170</v>
      </c>
    </row>
    <row r="291" spans="1:17" x14ac:dyDescent="0.25">
      <c r="A291" s="51">
        <v>13132</v>
      </c>
      <c r="B291" s="51" t="s">
        <v>620</v>
      </c>
      <c r="C291" s="58">
        <v>8686</v>
      </c>
      <c r="D291" s="58">
        <v>1539</v>
      </c>
      <c r="E291" s="58">
        <v>0</v>
      </c>
      <c r="F291" s="58">
        <v>542</v>
      </c>
      <c r="G291" s="58">
        <v>6113</v>
      </c>
      <c r="H291" s="58">
        <v>1928</v>
      </c>
      <c r="I291" s="58">
        <v>680</v>
      </c>
      <c r="J291" s="58">
        <v>710</v>
      </c>
      <c r="K291" s="58">
        <v>0</v>
      </c>
      <c r="L291" s="58">
        <v>6</v>
      </c>
      <c r="M291" s="58">
        <v>1019</v>
      </c>
      <c r="N291" s="58">
        <v>150</v>
      </c>
      <c r="O291" s="58">
        <f t="shared" si="12"/>
        <v>18808</v>
      </c>
      <c r="P291" s="58">
        <f t="shared" si="13"/>
        <v>2565</v>
      </c>
      <c r="Q291" s="39">
        <f t="shared" si="14"/>
        <v>21373</v>
      </c>
    </row>
    <row r="292" spans="1:17" x14ac:dyDescent="0.25">
      <c r="A292" s="51">
        <v>13201</v>
      </c>
      <c r="B292" s="51" t="s">
        <v>590</v>
      </c>
      <c r="C292" s="58">
        <v>7638</v>
      </c>
      <c r="D292" s="58">
        <v>596</v>
      </c>
      <c r="E292" s="58">
        <v>123</v>
      </c>
      <c r="F292" s="58">
        <v>335</v>
      </c>
      <c r="G292" s="58">
        <v>2552</v>
      </c>
      <c r="H292" s="58">
        <v>287</v>
      </c>
      <c r="I292" s="58">
        <v>4104</v>
      </c>
      <c r="J292" s="58">
        <v>290</v>
      </c>
      <c r="K292" s="58">
        <v>29</v>
      </c>
      <c r="L292" s="58">
        <v>66</v>
      </c>
      <c r="M292" s="58">
        <v>328</v>
      </c>
      <c r="N292" s="58">
        <v>5</v>
      </c>
      <c r="O292" s="58">
        <f t="shared" si="12"/>
        <v>11531</v>
      </c>
      <c r="P292" s="58">
        <f t="shared" si="13"/>
        <v>4822</v>
      </c>
      <c r="Q292" s="39">
        <f t="shared" si="14"/>
        <v>16353</v>
      </c>
    </row>
    <row r="293" spans="1:17" x14ac:dyDescent="0.25">
      <c r="A293" s="51">
        <v>13202</v>
      </c>
      <c r="B293" s="51" t="s">
        <v>621</v>
      </c>
      <c r="C293" s="58">
        <v>336</v>
      </c>
      <c r="D293" s="58">
        <v>88</v>
      </c>
      <c r="E293" s="58">
        <v>9</v>
      </c>
      <c r="F293" s="58">
        <v>90</v>
      </c>
      <c r="G293" s="58">
        <v>382</v>
      </c>
      <c r="H293" s="58">
        <v>21</v>
      </c>
      <c r="I293" s="58">
        <v>177</v>
      </c>
      <c r="J293" s="58">
        <v>87</v>
      </c>
      <c r="K293" s="58">
        <v>3</v>
      </c>
      <c r="L293" s="58">
        <v>3</v>
      </c>
      <c r="M293" s="58">
        <v>131</v>
      </c>
      <c r="N293" s="58">
        <v>16</v>
      </c>
      <c r="O293" s="58">
        <f t="shared" si="12"/>
        <v>926</v>
      </c>
      <c r="P293" s="58">
        <f t="shared" si="13"/>
        <v>417</v>
      </c>
      <c r="Q293" s="39">
        <f t="shared" si="14"/>
        <v>1343</v>
      </c>
    </row>
    <row r="294" spans="1:17" x14ac:dyDescent="0.25">
      <c r="A294" s="51">
        <v>13203</v>
      </c>
      <c r="B294" s="51" t="s">
        <v>622</v>
      </c>
      <c r="C294" s="58">
        <v>361</v>
      </c>
      <c r="D294" s="58">
        <v>53</v>
      </c>
      <c r="E294" s="58">
        <v>6</v>
      </c>
      <c r="F294" s="58">
        <v>161</v>
      </c>
      <c r="G294" s="58">
        <v>121</v>
      </c>
      <c r="H294" s="58">
        <v>50</v>
      </c>
      <c r="I294" s="58">
        <v>144</v>
      </c>
      <c r="J294" s="58">
        <v>66</v>
      </c>
      <c r="K294" s="58">
        <v>0</v>
      </c>
      <c r="L294" s="58">
        <v>6</v>
      </c>
      <c r="M294" s="58">
        <v>57</v>
      </c>
      <c r="N294" s="58">
        <v>0</v>
      </c>
      <c r="O294" s="58">
        <f t="shared" si="12"/>
        <v>752</v>
      </c>
      <c r="P294" s="58">
        <f t="shared" si="13"/>
        <v>273</v>
      </c>
      <c r="Q294" s="39">
        <f t="shared" si="14"/>
        <v>1025</v>
      </c>
    </row>
    <row r="295" spans="1:17" x14ac:dyDescent="0.25">
      <c r="A295" s="51">
        <v>13301</v>
      </c>
      <c r="B295" s="51" t="s">
        <v>623</v>
      </c>
      <c r="C295" s="58">
        <v>4891</v>
      </c>
      <c r="D295" s="58">
        <v>461</v>
      </c>
      <c r="E295" s="58">
        <v>85</v>
      </c>
      <c r="F295" s="58">
        <v>521</v>
      </c>
      <c r="G295" s="58">
        <v>2368</v>
      </c>
      <c r="H295" s="58">
        <v>143</v>
      </c>
      <c r="I295" s="58">
        <v>2634</v>
      </c>
      <c r="J295" s="58">
        <v>497</v>
      </c>
      <c r="K295" s="58">
        <v>15</v>
      </c>
      <c r="L295" s="58">
        <v>1</v>
      </c>
      <c r="M295" s="58">
        <v>1203</v>
      </c>
      <c r="N295" s="58">
        <v>9</v>
      </c>
      <c r="O295" s="58">
        <f t="shared" si="12"/>
        <v>8469</v>
      </c>
      <c r="P295" s="58">
        <f t="shared" si="13"/>
        <v>4359</v>
      </c>
      <c r="Q295" s="39">
        <f t="shared" si="14"/>
        <v>12828</v>
      </c>
    </row>
    <row r="296" spans="1:17" x14ac:dyDescent="0.25">
      <c r="A296" s="51">
        <v>13302</v>
      </c>
      <c r="B296" s="51" t="s">
        <v>624</v>
      </c>
      <c r="C296" s="58">
        <v>0</v>
      </c>
      <c r="D296" s="58">
        <v>0</v>
      </c>
      <c r="E296" s="58">
        <v>0</v>
      </c>
      <c r="F296" s="58">
        <v>0</v>
      </c>
      <c r="G296" s="58">
        <v>0</v>
      </c>
      <c r="H296" s="58">
        <v>0</v>
      </c>
      <c r="I296" s="58">
        <v>0</v>
      </c>
      <c r="J296" s="58">
        <v>0</v>
      </c>
      <c r="K296" s="58">
        <v>0</v>
      </c>
      <c r="L296" s="58">
        <v>0</v>
      </c>
      <c r="M296" s="58">
        <v>0</v>
      </c>
      <c r="N296" s="58">
        <v>0</v>
      </c>
      <c r="O296" s="58">
        <f t="shared" si="12"/>
        <v>0</v>
      </c>
      <c r="P296" s="58">
        <f t="shared" si="13"/>
        <v>0</v>
      </c>
      <c r="Q296" s="39">
        <f t="shared" si="14"/>
        <v>0</v>
      </c>
    </row>
    <row r="297" spans="1:17" x14ac:dyDescent="0.25">
      <c r="A297" s="51">
        <v>13303</v>
      </c>
      <c r="B297" s="51" t="s">
        <v>625</v>
      </c>
      <c r="C297" s="58">
        <v>683</v>
      </c>
      <c r="D297" s="58">
        <v>16</v>
      </c>
      <c r="E297" s="58">
        <v>61</v>
      </c>
      <c r="F297" s="58">
        <v>174</v>
      </c>
      <c r="G297" s="58">
        <v>29</v>
      </c>
      <c r="H297" s="58">
        <v>6</v>
      </c>
      <c r="I297" s="58">
        <v>26</v>
      </c>
      <c r="J297" s="58">
        <v>4</v>
      </c>
      <c r="K297" s="58">
        <v>2</v>
      </c>
      <c r="L297" s="58">
        <v>0</v>
      </c>
      <c r="M297" s="58">
        <v>1</v>
      </c>
      <c r="N297" s="58">
        <v>0</v>
      </c>
      <c r="O297" s="58">
        <f t="shared" si="12"/>
        <v>969</v>
      </c>
      <c r="P297" s="58">
        <f t="shared" si="13"/>
        <v>33</v>
      </c>
      <c r="Q297" s="39">
        <f t="shared" si="14"/>
        <v>1002</v>
      </c>
    </row>
    <row r="298" spans="1:17" x14ac:dyDescent="0.25">
      <c r="A298" s="51">
        <v>13401</v>
      </c>
      <c r="B298" s="51" t="s">
        <v>626</v>
      </c>
      <c r="C298" s="58">
        <v>2850</v>
      </c>
      <c r="D298" s="58">
        <v>333</v>
      </c>
      <c r="E298" s="58">
        <v>381</v>
      </c>
      <c r="F298" s="58">
        <v>343</v>
      </c>
      <c r="G298" s="58">
        <v>1997</v>
      </c>
      <c r="H298" s="58">
        <v>666</v>
      </c>
      <c r="I298" s="58">
        <v>917</v>
      </c>
      <c r="J298" s="58">
        <v>211</v>
      </c>
      <c r="K298" s="58">
        <v>39</v>
      </c>
      <c r="L298" s="58">
        <v>0</v>
      </c>
      <c r="M298" s="58">
        <v>1878</v>
      </c>
      <c r="N298" s="58">
        <v>34</v>
      </c>
      <c r="O298" s="58">
        <f t="shared" si="12"/>
        <v>6570</v>
      </c>
      <c r="P298" s="58">
        <f t="shared" si="13"/>
        <v>3079</v>
      </c>
      <c r="Q298" s="39">
        <f t="shared" si="14"/>
        <v>9649</v>
      </c>
    </row>
    <row r="299" spans="1:17" x14ac:dyDescent="0.25">
      <c r="A299" s="51">
        <v>13402</v>
      </c>
      <c r="B299" s="51" t="s">
        <v>627</v>
      </c>
      <c r="C299" s="58">
        <v>2243</v>
      </c>
      <c r="D299" s="58">
        <v>364</v>
      </c>
      <c r="E299" s="58">
        <v>96</v>
      </c>
      <c r="F299" s="58">
        <v>448</v>
      </c>
      <c r="G299" s="58">
        <v>513</v>
      </c>
      <c r="H299" s="58">
        <v>647</v>
      </c>
      <c r="I299" s="58">
        <v>1541</v>
      </c>
      <c r="J299" s="58">
        <v>382</v>
      </c>
      <c r="K299" s="58">
        <v>24</v>
      </c>
      <c r="L299" s="58">
        <v>5</v>
      </c>
      <c r="M299" s="58">
        <v>398</v>
      </c>
      <c r="N299" s="58">
        <v>6</v>
      </c>
      <c r="O299" s="58">
        <f t="shared" si="12"/>
        <v>4311</v>
      </c>
      <c r="P299" s="58">
        <f t="shared" si="13"/>
        <v>2356</v>
      </c>
      <c r="Q299" s="39">
        <f t="shared" si="14"/>
        <v>6667</v>
      </c>
    </row>
    <row r="300" spans="1:17" x14ac:dyDescent="0.25">
      <c r="A300" s="51">
        <v>13403</v>
      </c>
      <c r="B300" s="51" t="s">
        <v>628</v>
      </c>
      <c r="C300" s="58">
        <v>592</v>
      </c>
      <c r="D300" s="58">
        <v>83</v>
      </c>
      <c r="E300" s="58">
        <v>18</v>
      </c>
      <c r="F300" s="58">
        <v>50</v>
      </c>
      <c r="G300" s="58">
        <v>0</v>
      </c>
      <c r="H300" s="58">
        <v>14</v>
      </c>
      <c r="I300" s="58">
        <v>118</v>
      </c>
      <c r="J300" s="58">
        <v>33</v>
      </c>
      <c r="K300" s="58">
        <v>3</v>
      </c>
      <c r="L300" s="58">
        <v>0</v>
      </c>
      <c r="M300" s="58">
        <v>0</v>
      </c>
      <c r="N300" s="58">
        <v>0</v>
      </c>
      <c r="O300" s="58">
        <f t="shared" si="12"/>
        <v>757</v>
      </c>
      <c r="P300" s="58">
        <f t="shared" si="13"/>
        <v>154</v>
      </c>
      <c r="Q300" s="39">
        <f t="shared" si="14"/>
        <v>911</v>
      </c>
    </row>
    <row r="301" spans="1:17" x14ac:dyDescent="0.25">
      <c r="A301" s="51">
        <v>13404</v>
      </c>
      <c r="B301" s="51" t="s">
        <v>629</v>
      </c>
      <c r="C301" s="58">
        <v>921</v>
      </c>
      <c r="D301" s="58">
        <v>88</v>
      </c>
      <c r="E301" s="58">
        <v>29</v>
      </c>
      <c r="F301" s="58">
        <v>150</v>
      </c>
      <c r="G301" s="58">
        <v>636</v>
      </c>
      <c r="H301" s="58">
        <v>57</v>
      </c>
      <c r="I301" s="58">
        <v>689</v>
      </c>
      <c r="J301" s="58">
        <v>57</v>
      </c>
      <c r="K301" s="58">
        <v>5</v>
      </c>
      <c r="L301" s="58">
        <v>0</v>
      </c>
      <c r="M301" s="58">
        <v>570</v>
      </c>
      <c r="N301" s="58">
        <v>107</v>
      </c>
      <c r="O301" s="58">
        <f t="shared" si="12"/>
        <v>1881</v>
      </c>
      <c r="P301" s="58">
        <f t="shared" si="13"/>
        <v>1428</v>
      </c>
      <c r="Q301" s="39">
        <f t="shared" si="14"/>
        <v>3309</v>
      </c>
    </row>
    <row r="302" spans="1:17" x14ac:dyDescent="0.25">
      <c r="A302" s="51">
        <v>13501</v>
      </c>
      <c r="B302" s="51" t="s">
        <v>630</v>
      </c>
      <c r="C302" s="58">
        <v>5490</v>
      </c>
      <c r="D302" s="58">
        <v>379</v>
      </c>
      <c r="E302" s="58">
        <v>66</v>
      </c>
      <c r="F302" s="58">
        <v>707</v>
      </c>
      <c r="G302" s="58">
        <v>564</v>
      </c>
      <c r="H302" s="58">
        <v>15</v>
      </c>
      <c r="I302" s="58">
        <v>1955</v>
      </c>
      <c r="J302" s="58">
        <v>156</v>
      </c>
      <c r="K302" s="58">
        <v>4</v>
      </c>
      <c r="L302" s="58">
        <v>12</v>
      </c>
      <c r="M302" s="58">
        <v>47</v>
      </c>
      <c r="N302" s="58">
        <v>2</v>
      </c>
      <c r="O302" s="58">
        <f t="shared" si="12"/>
        <v>7221</v>
      </c>
      <c r="P302" s="58">
        <f t="shared" si="13"/>
        <v>2176</v>
      </c>
      <c r="Q302" s="39">
        <f t="shared" si="14"/>
        <v>9397</v>
      </c>
    </row>
    <row r="303" spans="1:17" x14ac:dyDescent="0.25">
      <c r="A303" s="51">
        <v>13502</v>
      </c>
      <c r="B303" s="51" t="s">
        <v>631</v>
      </c>
      <c r="C303" s="58">
        <v>0</v>
      </c>
      <c r="D303" s="58">
        <v>0</v>
      </c>
      <c r="E303" s="58">
        <v>0</v>
      </c>
      <c r="F303" s="58">
        <v>0</v>
      </c>
      <c r="G303" s="58">
        <v>0</v>
      </c>
      <c r="H303" s="58">
        <v>0</v>
      </c>
      <c r="I303" s="58">
        <v>0</v>
      </c>
      <c r="J303" s="58">
        <v>0</v>
      </c>
      <c r="K303" s="58">
        <v>0</v>
      </c>
      <c r="L303" s="58">
        <v>0</v>
      </c>
      <c r="M303" s="58">
        <v>0</v>
      </c>
      <c r="N303" s="58">
        <v>0</v>
      </c>
      <c r="O303" s="58">
        <f t="shared" si="12"/>
        <v>0</v>
      </c>
      <c r="P303" s="58">
        <f t="shared" si="13"/>
        <v>0</v>
      </c>
      <c r="Q303" s="39">
        <f t="shared" si="14"/>
        <v>0</v>
      </c>
    </row>
    <row r="304" spans="1:17" x14ac:dyDescent="0.25">
      <c r="A304" s="51">
        <v>13503</v>
      </c>
      <c r="B304" s="51" t="s">
        <v>632</v>
      </c>
      <c r="C304" s="58">
        <v>1675</v>
      </c>
      <c r="D304" s="58">
        <v>41</v>
      </c>
      <c r="E304" s="58">
        <v>28</v>
      </c>
      <c r="F304" s="58">
        <v>128</v>
      </c>
      <c r="G304" s="58">
        <v>171</v>
      </c>
      <c r="H304" s="58">
        <v>20</v>
      </c>
      <c r="I304" s="58">
        <v>480</v>
      </c>
      <c r="J304" s="58">
        <v>64</v>
      </c>
      <c r="K304" s="58">
        <v>18</v>
      </c>
      <c r="L304" s="58">
        <v>0</v>
      </c>
      <c r="M304" s="58">
        <v>104</v>
      </c>
      <c r="N304" s="58">
        <v>13</v>
      </c>
      <c r="O304" s="58">
        <f t="shared" si="12"/>
        <v>2063</v>
      </c>
      <c r="P304" s="58">
        <f t="shared" si="13"/>
        <v>679</v>
      </c>
      <c r="Q304" s="39">
        <f t="shared" si="14"/>
        <v>2742</v>
      </c>
    </row>
    <row r="305" spans="1:17" x14ac:dyDescent="0.25">
      <c r="A305" s="51">
        <v>13504</v>
      </c>
      <c r="B305" s="51" t="s">
        <v>633</v>
      </c>
      <c r="C305" s="58">
        <v>351</v>
      </c>
      <c r="D305" s="58">
        <v>10</v>
      </c>
      <c r="E305" s="58">
        <v>2</v>
      </c>
      <c r="F305" s="58">
        <v>25</v>
      </c>
      <c r="G305" s="58">
        <v>8</v>
      </c>
      <c r="H305" s="58">
        <v>8</v>
      </c>
      <c r="I305" s="58">
        <v>527</v>
      </c>
      <c r="J305" s="58">
        <v>27</v>
      </c>
      <c r="K305" s="58">
        <v>4</v>
      </c>
      <c r="L305" s="58">
        <v>0</v>
      </c>
      <c r="M305" s="58">
        <v>13</v>
      </c>
      <c r="N305" s="58">
        <v>2</v>
      </c>
      <c r="O305" s="58">
        <f t="shared" si="12"/>
        <v>404</v>
      </c>
      <c r="P305" s="58">
        <f t="shared" si="13"/>
        <v>573</v>
      </c>
      <c r="Q305" s="39">
        <f t="shared" si="14"/>
        <v>977</v>
      </c>
    </row>
    <row r="306" spans="1:17" x14ac:dyDescent="0.25">
      <c r="A306" s="51">
        <v>13505</v>
      </c>
      <c r="B306" s="51" t="s">
        <v>634</v>
      </c>
      <c r="C306" s="58">
        <v>258</v>
      </c>
      <c r="D306" s="58">
        <v>18</v>
      </c>
      <c r="E306" s="58">
        <v>50</v>
      </c>
      <c r="F306" s="58">
        <v>88</v>
      </c>
      <c r="G306" s="58">
        <v>1</v>
      </c>
      <c r="H306" s="58">
        <v>1</v>
      </c>
      <c r="I306" s="58">
        <v>26</v>
      </c>
      <c r="J306" s="58">
        <v>9</v>
      </c>
      <c r="K306" s="58">
        <v>4</v>
      </c>
      <c r="L306" s="58">
        <v>0</v>
      </c>
      <c r="M306" s="58">
        <v>0</v>
      </c>
      <c r="N306" s="58">
        <v>0</v>
      </c>
      <c r="O306" s="58">
        <f t="shared" si="12"/>
        <v>416</v>
      </c>
      <c r="P306" s="58">
        <f t="shared" si="13"/>
        <v>39</v>
      </c>
      <c r="Q306" s="39">
        <f t="shared" si="14"/>
        <v>455</v>
      </c>
    </row>
    <row r="307" spans="1:17" x14ac:dyDescent="0.25">
      <c r="A307" s="51">
        <v>13601</v>
      </c>
      <c r="B307" s="51" t="s">
        <v>635</v>
      </c>
      <c r="C307" s="58">
        <v>3597</v>
      </c>
      <c r="D307" s="58">
        <v>232</v>
      </c>
      <c r="E307" s="58">
        <v>71</v>
      </c>
      <c r="F307" s="58">
        <v>258</v>
      </c>
      <c r="G307" s="58">
        <v>1202</v>
      </c>
      <c r="H307" s="58">
        <v>43</v>
      </c>
      <c r="I307" s="58">
        <v>43</v>
      </c>
      <c r="J307" s="58">
        <v>284</v>
      </c>
      <c r="K307" s="58">
        <v>10</v>
      </c>
      <c r="L307" s="58">
        <v>2</v>
      </c>
      <c r="M307" s="58">
        <v>13</v>
      </c>
      <c r="N307" s="58">
        <v>2</v>
      </c>
      <c r="O307" s="58">
        <f t="shared" si="12"/>
        <v>5403</v>
      </c>
      <c r="P307" s="58">
        <f t="shared" si="13"/>
        <v>354</v>
      </c>
      <c r="Q307" s="39">
        <f t="shared" si="14"/>
        <v>5757</v>
      </c>
    </row>
    <row r="308" spans="1:17" x14ac:dyDescent="0.25">
      <c r="A308" s="51">
        <v>13602</v>
      </c>
      <c r="B308" s="51" t="s">
        <v>636</v>
      </c>
      <c r="C308" s="58">
        <v>756</v>
      </c>
      <c r="D308" s="58">
        <v>30</v>
      </c>
      <c r="E308" s="58">
        <v>11</v>
      </c>
      <c r="F308" s="58">
        <v>110</v>
      </c>
      <c r="G308" s="58">
        <v>0</v>
      </c>
      <c r="H308" s="58">
        <v>34</v>
      </c>
      <c r="I308" s="58">
        <v>35</v>
      </c>
      <c r="J308" s="58">
        <v>14</v>
      </c>
      <c r="K308" s="58">
        <v>0</v>
      </c>
      <c r="L308" s="58">
        <v>0</v>
      </c>
      <c r="M308" s="58">
        <v>0</v>
      </c>
      <c r="N308" s="58">
        <v>3</v>
      </c>
      <c r="O308" s="58">
        <f t="shared" si="12"/>
        <v>941</v>
      </c>
      <c r="P308" s="58">
        <f t="shared" si="13"/>
        <v>52</v>
      </c>
      <c r="Q308" s="39">
        <f t="shared" si="14"/>
        <v>993</v>
      </c>
    </row>
    <row r="309" spans="1:17" x14ac:dyDescent="0.25">
      <c r="A309" s="51">
        <v>13603</v>
      </c>
      <c r="B309" s="51" t="s">
        <v>637</v>
      </c>
      <c r="C309" s="58">
        <v>443</v>
      </c>
      <c r="D309" s="58">
        <v>25</v>
      </c>
      <c r="E309" s="58">
        <v>10</v>
      </c>
      <c r="F309" s="58">
        <v>70</v>
      </c>
      <c r="G309" s="58">
        <v>154</v>
      </c>
      <c r="H309" s="58">
        <v>24</v>
      </c>
      <c r="I309" s="58">
        <v>15</v>
      </c>
      <c r="J309" s="58">
        <v>3</v>
      </c>
      <c r="K309" s="58">
        <v>1</v>
      </c>
      <c r="L309" s="58">
        <v>0</v>
      </c>
      <c r="M309" s="58">
        <v>10</v>
      </c>
      <c r="N309" s="58">
        <v>3</v>
      </c>
      <c r="O309" s="58">
        <f t="shared" si="12"/>
        <v>726</v>
      </c>
      <c r="P309" s="58">
        <f t="shared" si="13"/>
        <v>32</v>
      </c>
      <c r="Q309" s="39">
        <f t="shared" si="14"/>
        <v>758</v>
      </c>
    </row>
    <row r="310" spans="1:17" x14ac:dyDescent="0.25">
      <c r="A310" s="51">
        <v>13604</v>
      </c>
      <c r="B310" s="51" t="s">
        <v>638</v>
      </c>
      <c r="C310" s="58">
        <v>0</v>
      </c>
      <c r="D310" s="58">
        <v>0</v>
      </c>
      <c r="E310" s="58">
        <v>0</v>
      </c>
      <c r="F310" s="58">
        <v>0</v>
      </c>
      <c r="G310" s="58">
        <v>0</v>
      </c>
      <c r="H310" s="58">
        <v>0</v>
      </c>
      <c r="I310" s="58">
        <v>0</v>
      </c>
      <c r="J310" s="58">
        <v>0</v>
      </c>
      <c r="K310" s="58">
        <v>0</v>
      </c>
      <c r="L310" s="58">
        <v>0</v>
      </c>
      <c r="M310" s="58">
        <v>0</v>
      </c>
      <c r="N310" s="58">
        <v>0</v>
      </c>
      <c r="O310" s="58">
        <f t="shared" si="12"/>
        <v>0</v>
      </c>
      <c r="P310" s="58">
        <f t="shared" si="13"/>
        <v>0</v>
      </c>
      <c r="Q310" s="39">
        <f t="shared" si="14"/>
        <v>0</v>
      </c>
    </row>
    <row r="311" spans="1:17" x14ac:dyDescent="0.25">
      <c r="A311" s="51">
        <v>13605</v>
      </c>
      <c r="B311" s="51" t="s">
        <v>639</v>
      </c>
      <c r="C311" s="58">
        <v>0</v>
      </c>
      <c r="D311" s="58">
        <v>0</v>
      </c>
      <c r="E311" s="58">
        <v>0</v>
      </c>
      <c r="F311" s="58">
        <v>0</v>
      </c>
      <c r="G311" s="58">
        <v>0</v>
      </c>
      <c r="H311" s="58">
        <v>0</v>
      </c>
      <c r="I311" s="58">
        <v>0</v>
      </c>
      <c r="J311" s="58">
        <v>0</v>
      </c>
      <c r="K311" s="58">
        <v>0</v>
      </c>
      <c r="L311" s="58">
        <v>0</v>
      </c>
      <c r="M311" s="58">
        <v>0</v>
      </c>
      <c r="N311" s="58">
        <v>0</v>
      </c>
      <c r="O311" s="58">
        <f t="shared" si="12"/>
        <v>0</v>
      </c>
      <c r="P311" s="58">
        <f t="shared" si="13"/>
        <v>0</v>
      </c>
      <c r="Q311" s="39">
        <f t="shared" si="14"/>
        <v>0</v>
      </c>
    </row>
    <row r="312" spans="1:17" x14ac:dyDescent="0.25">
      <c r="A312" s="51">
        <v>14101</v>
      </c>
      <c r="B312" s="51" t="s">
        <v>645</v>
      </c>
      <c r="C312" s="58">
        <v>7293</v>
      </c>
      <c r="D312" s="58">
        <v>949</v>
      </c>
      <c r="E312" s="58">
        <v>66</v>
      </c>
      <c r="F312" s="58">
        <v>1113</v>
      </c>
      <c r="G312" s="58">
        <v>1136</v>
      </c>
      <c r="H312" s="58">
        <v>257</v>
      </c>
      <c r="I312" s="58">
        <v>1798</v>
      </c>
      <c r="J312" s="58">
        <v>346</v>
      </c>
      <c r="K312" s="58">
        <v>17</v>
      </c>
      <c r="L312" s="58">
        <v>29</v>
      </c>
      <c r="M312" s="58">
        <v>180</v>
      </c>
      <c r="N312" s="58">
        <v>10</v>
      </c>
      <c r="O312" s="58">
        <f t="shared" si="12"/>
        <v>10814</v>
      </c>
      <c r="P312" s="58">
        <f t="shared" si="13"/>
        <v>2380</v>
      </c>
      <c r="Q312" s="39">
        <f t="shared" si="14"/>
        <v>13194</v>
      </c>
    </row>
    <row r="313" spans="1:17" x14ac:dyDescent="0.25">
      <c r="A313" s="51">
        <v>14102</v>
      </c>
      <c r="B313" s="51" t="s">
        <v>647</v>
      </c>
      <c r="C313" s="58">
        <v>129</v>
      </c>
      <c r="D313" s="58">
        <v>15</v>
      </c>
      <c r="E313" s="58">
        <v>8</v>
      </c>
      <c r="F313" s="58">
        <v>91</v>
      </c>
      <c r="G313" s="58">
        <v>0</v>
      </c>
      <c r="H313" s="58">
        <v>1</v>
      </c>
      <c r="I313" s="58">
        <v>68</v>
      </c>
      <c r="J313" s="58">
        <v>9</v>
      </c>
      <c r="K313" s="58">
        <v>2</v>
      </c>
      <c r="L313" s="58">
        <v>1</v>
      </c>
      <c r="M313" s="58">
        <v>30</v>
      </c>
      <c r="N313" s="58">
        <v>0</v>
      </c>
      <c r="O313" s="58">
        <f t="shared" si="12"/>
        <v>244</v>
      </c>
      <c r="P313" s="58">
        <f t="shared" si="13"/>
        <v>110</v>
      </c>
      <c r="Q313" s="39">
        <f t="shared" si="14"/>
        <v>354</v>
      </c>
    </row>
    <row r="314" spans="1:17" x14ac:dyDescent="0.25">
      <c r="A314" s="51">
        <v>14103</v>
      </c>
      <c r="B314" s="51" t="s">
        <v>648</v>
      </c>
      <c r="C314" s="58">
        <v>703</v>
      </c>
      <c r="D314" s="58">
        <v>66</v>
      </c>
      <c r="E314" s="58">
        <v>49</v>
      </c>
      <c r="F314" s="58">
        <v>167</v>
      </c>
      <c r="G314" s="58">
        <v>162</v>
      </c>
      <c r="H314" s="58">
        <v>0</v>
      </c>
      <c r="I314" s="58">
        <v>8</v>
      </c>
      <c r="J314" s="58">
        <v>6</v>
      </c>
      <c r="K314" s="58">
        <v>0</v>
      </c>
      <c r="L314" s="58">
        <v>0</v>
      </c>
      <c r="M314" s="58">
        <v>3</v>
      </c>
      <c r="N314" s="58">
        <v>0</v>
      </c>
      <c r="O314" s="58">
        <f t="shared" si="12"/>
        <v>1147</v>
      </c>
      <c r="P314" s="58">
        <f t="shared" si="13"/>
        <v>17</v>
      </c>
      <c r="Q314" s="39">
        <f t="shared" si="14"/>
        <v>1164</v>
      </c>
    </row>
    <row r="315" spans="1:17" x14ac:dyDescent="0.25">
      <c r="A315" s="51">
        <v>14104</v>
      </c>
      <c r="B315" s="51" t="s">
        <v>649</v>
      </c>
      <c r="C315" s="58">
        <v>633</v>
      </c>
      <c r="D315" s="58">
        <v>38</v>
      </c>
      <c r="E315" s="58">
        <v>4</v>
      </c>
      <c r="F315" s="58">
        <v>73</v>
      </c>
      <c r="G315" s="58">
        <v>0</v>
      </c>
      <c r="H315" s="58">
        <v>84</v>
      </c>
      <c r="I315" s="58">
        <v>151</v>
      </c>
      <c r="J315" s="58">
        <v>33</v>
      </c>
      <c r="K315" s="58">
        <v>0</v>
      </c>
      <c r="L315" s="58">
        <v>7</v>
      </c>
      <c r="M315" s="58">
        <v>0</v>
      </c>
      <c r="N315" s="58">
        <v>0</v>
      </c>
      <c r="O315" s="58">
        <f t="shared" si="12"/>
        <v>832</v>
      </c>
      <c r="P315" s="58">
        <f t="shared" si="13"/>
        <v>191</v>
      </c>
      <c r="Q315" s="39">
        <f t="shared" si="14"/>
        <v>1023</v>
      </c>
    </row>
    <row r="316" spans="1:17" x14ac:dyDescent="0.25">
      <c r="A316" s="51">
        <v>14105</v>
      </c>
      <c r="B316" s="51" t="s">
        <v>650</v>
      </c>
      <c r="C316" s="58">
        <v>119</v>
      </c>
      <c r="D316" s="58">
        <v>19</v>
      </c>
      <c r="E316" s="58">
        <v>10</v>
      </c>
      <c r="F316" s="58">
        <v>15</v>
      </c>
      <c r="G316" s="58">
        <v>1</v>
      </c>
      <c r="H316" s="58">
        <v>0</v>
      </c>
      <c r="I316" s="58">
        <v>45</v>
      </c>
      <c r="J316" s="58">
        <v>6</v>
      </c>
      <c r="K316" s="58">
        <v>3</v>
      </c>
      <c r="L316" s="58">
        <v>1</v>
      </c>
      <c r="M316" s="58">
        <v>0</v>
      </c>
      <c r="N316" s="58">
        <v>0</v>
      </c>
      <c r="O316" s="58">
        <f t="shared" si="12"/>
        <v>164</v>
      </c>
      <c r="P316" s="58">
        <f t="shared" si="13"/>
        <v>55</v>
      </c>
      <c r="Q316" s="39">
        <f t="shared" si="14"/>
        <v>219</v>
      </c>
    </row>
    <row r="317" spans="1:17" x14ac:dyDescent="0.25">
      <c r="A317" s="51">
        <v>14106</v>
      </c>
      <c r="B317" s="51" t="s">
        <v>651</v>
      </c>
      <c r="C317" s="58">
        <v>268</v>
      </c>
      <c r="D317" s="58">
        <v>21</v>
      </c>
      <c r="E317" s="58">
        <v>23</v>
      </c>
      <c r="F317" s="58">
        <v>125</v>
      </c>
      <c r="G317" s="58">
        <v>106</v>
      </c>
      <c r="H317" s="58">
        <v>38</v>
      </c>
      <c r="I317" s="58">
        <v>85</v>
      </c>
      <c r="J317" s="58">
        <v>64</v>
      </c>
      <c r="K317" s="58">
        <v>9</v>
      </c>
      <c r="L317" s="58">
        <v>8</v>
      </c>
      <c r="M317" s="58">
        <v>85</v>
      </c>
      <c r="N317" s="58">
        <v>0</v>
      </c>
      <c r="O317" s="58">
        <f t="shared" si="12"/>
        <v>581</v>
      </c>
      <c r="P317" s="58">
        <f t="shared" si="13"/>
        <v>251</v>
      </c>
      <c r="Q317" s="39">
        <f t="shared" si="14"/>
        <v>832</v>
      </c>
    </row>
    <row r="318" spans="1:17" x14ac:dyDescent="0.25">
      <c r="A318" s="51">
        <v>14107</v>
      </c>
      <c r="B318" s="51" t="s">
        <v>652</v>
      </c>
      <c r="C318" s="58">
        <v>405</v>
      </c>
      <c r="D318" s="58">
        <v>32</v>
      </c>
      <c r="E318" s="58">
        <v>49</v>
      </c>
      <c r="F318" s="58">
        <v>94</v>
      </c>
      <c r="G318" s="58">
        <v>0</v>
      </c>
      <c r="H318" s="58">
        <v>36</v>
      </c>
      <c r="I318" s="58">
        <v>82</v>
      </c>
      <c r="J318" s="58">
        <v>7</v>
      </c>
      <c r="K318" s="58">
        <v>5</v>
      </c>
      <c r="L318" s="58">
        <v>0</v>
      </c>
      <c r="M318" s="58">
        <v>0</v>
      </c>
      <c r="N318" s="58">
        <v>1</v>
      </c>
      <c r="O318" s="58">
        <f t="shared" si="12"/>
        <v>616</v>
      </c>
      <c r="P318" s="58">
        <f t="shared" si="13"/>
        <v>95</v>
      </c>
      <c r="Q318" s="39">
        <f t="shared" si="14"/>
        <v>711</v>
      </c>
    </row>
    <row r="319" spans="1:17" x14ac:dyDescent="0.25">
      <c r="A319" s="51">
        <v>14108</v>
      </c>
      <c r="B319" s="51" t="s">
        <v>653</v>
      </c>
      <c r="C319" s="58">
        <v>1856</v>
      </c>
      <c r="D319" s="58">
        <v>116</v>
      </c>
      <c r="E319" s="58">
        <v>84</v>
      </c>
      <c r="F319" s="58">
        <v>447</v>
      </c>
      <c r="G319" s="58">
        <v>141</v>
      </c>
      <c r="H319" s="58">
        <v>96</v>
      </c>
      <c r="I319" s="58">
        <v>267</v>
      </c>
      <c r="J319" s="58">
        <v>27</v>
      </c>
      <c r="K319" s="58">
        <v>7</v>
      </c>
      <c r="L319" s="58">
        <v>1</v>
      </c>
      <c r="M319" s="58">
        <v>14</v>
      </c>
      <c r="N319" s="58">
        <v>0</v>
      </c>
      <c r="O319" s="58">
        <f t="shared" si="12"/>
        <v>2740</v>
      </c>
      <c r="P319" s="58">
        <f t="shared" si="13"/>
        <v>316</v>
      </c>
      <c r="Q319" s="39">
        <f t="shared" si="14"/>
        <v>3056</v>
      </c>
    </row>
    <row r="320" spans="1:17" x14ac:dyDescent="0.25">
      <c r="A320" s="51">
        <v>14201</v>
      </c>
      <c r="B320" s="51" t="s">
        <v>646</v>
      </c>
      <c r="C320" s="58">
        <v>1562</v>
      </c>
      <c r="D320" s="58">
        <v>183</v>
      </c>
      <c r="E320" s="58">
        <v>62</v>
      </c>
      <c r="F320" s="58">
        <v>328</v>
      </c>
      <c r="G320" s="58">
        <v>607</v>
      </c>
      <c r="H320" s="58">
        <v>124</v>
      </c>
      <c r="I320" s="58">
        <v>188</v>
      </c>
      <c r="J320" s="58">
        <v>28</v>
      </c>
      <c r="K320" s="58">
        <v>5</v>
      </c>
      <c r="L320" s="58">
        <v>0</v>
      </c>
      <c r="M320" s="58">
        <v>67</v>
      </c>
      <c r="N320" s="58">
        <v>0</v>
      </c>
      <c r="O320" s="58">
        <f t="shared" si="12"/>
        <v>2866</v>
      </c>
      <c r="P320" s="58">
        <f t="shared" si="13"/>
        <v>288</v>
      </c>
      <c r="Q320" s="39">
        <f t="shared" si="14"/>
        <v>3154</v>
      </c>
    </row>
    <row r="321" spans="1:17" x14ac:dyDescent="0.25">
      <c r="A321" s="51">
        <v>14202</v>
      </c>
      <c r="B321" s="51" t="s">
        <v>642</v>
      </c>
      <c r="C321" s="58">
        <v>384</v>
      </c>
      <c r="D321" s="58">
        <v>40</v>
      </c>
      <c r="E321" s="58">
        <v>35</v>
      </c>
      <c r="F321" s="58">
        <v>77</v>
      </c>
      <c r="G321" s="58">
        <v>0</v>
      </c>
      <c r="H321" s="58">
        <v>44</v>
      </c>
      <c r="I321" s="58">
        <v>118</v>
      </c>
      <c r="J321" s="58">
        <v>22</v>
      </c>
      <c r="K321" s="58">
        <v>20</v>
      </c>
      <c r="L321" s="58">
        <v>0</v>
      </c>
      <c r="M321" s="58">
        <v>0</v>
      </c>
      <c r="N321" s="58">
        <v>45</v>
      </c>
      <c r="O321" s="58">
        <f t="shared" si="12"/>
        <v>580</v>
      </c>
      <c r="P321" s="58">
        <f t="shared" si="13"/>
        <v>205</v>
      </c>
      <c r="Q321" s="39">
        <f t="shared" si="14"/>
        <v>785</v>
      </c>
    </row>
    <row r="322" spans="1:17" x14ac:dyDescent="0.25">
      <c r="A322" s="51">
        <v>14203</v>
      </c>
      <c r="B322" s="51" t="s">
        <v>643</v>
      </c>
      <c r="C322" s="58">
        <v>643</v>
      </c>
      <c r="D322" s="58">
        <v>32</v>
      </c>
      <c r="E322" s="58">
        <v>0</v>
      </c>
      <c r="F322" s="58">
        <v>86</v>
      </c>
      <c r="G322" s="58">
        <v>20</v>
      </c>
      <c r="H322" s="58">
        <v>20</v>
      </c>
      <c r="I322" s="58">
        <v>161</v>
      </c>
      <c r="J322" s="58">
        <v>18</v>
      </c>
      <c r="K322" s="58">
        <v>0</v>
      </c>
      <c r="L322" s="58">
        <v>0</v>
      </c>
      <c r="M322" s="58">
        <v>9</v>
      </c>
      <c r="N322" s="58">
        <v>9</v>
      </c>
      <c r="O322" s="58">
        <f t="shared" si="12"/>
        <v>801</v>
      </c>
      <c r="P322" s="58">
        <f t="shared" si="13"/>
        <v>197</v>
      </c>
      <c r="Q322" s="39">
        <f t="shared" si="14"/>
        <v>998</v>
      </c>
    </row>
    <row r="323" spans="1:17" x14ac:dyDescent="0.25">
      <c r="A323" s="51">
        <v>14204</v>
      </c>
      <c r="B323" s="51" t="s">
        <v>644</v>
      </c>
      <c r="C323" s="58">
        <v>1565</v>
      </c>
      <c r="D323" s="58">
        <v>177</v>
      </c>
      <c r="E323" s="58">
        <v>21</v>
      </c>
      <c r="F323" s="58">
        <v>352</v>
      </c>
      <c r="G323" s="58">
        <v>0</v>
      </c>
      <c r="H323" s="58">
        <v>0</v>
      </c>
      <c r="I323" s="58">
        <v>260</v>
      </c>
      <c r="J323" s="58">
        <v>57</v>
      </c>
      <c r="K323" s="58">
        <v>0</v>
      </c>
      <c r="L323" s="58">
        <v>0</v>
      </c>
      <c r="M323" s="58">
        <v>0</v>
      </c>
      <c r="N323" s="58">
        <v>0</v>
      </c>
      <c r="O323" s="58">
        <f t="shared" si="12"/>
        <v>2115</v>
      </c>
      <c r="P323" s="58">
        <f t="shared" si="13"/>
        <v>317</v>
      </c>
      <c r="Q323" s="39">
        <f t="shared" si="14"/>
        <v>2432</v>
      </c>
    </row>
    <row r="324" spans="1:17" x14ac:dyDescent="0.25">
      <c r="A324" s="51">
        <v>15101</v>
      </c>
      <c r="B324" s="51" t="s">
        <v>654</v>
      </c>
      <c r="C324" s="58">
        <v>0</v>
      </c>
      <c r="D324" s="58">
        <v>0</v>
      </c>
      <c r="E324" s="58">
        <v>0</v>
      </c>
      <c r="F324" s="58">
        <v>0</v>
      </c>
      <c r="G324" s="58">
        <v>0</v>
      </c>
      <c r="H324" s="58">
        <v>0</v>
      </c>
      <c r="I324" s="58">
        <v>0</v>
      </c>
      <c r="J324" s="58">
        <v>0</v>
      </c>
      <c r="K324" s="58">
        <v>0</v>
      </c>
      <c r="L324" s="58">
        <v>0</v>
      </c>
      <c r="M324" s="58">
        <v>0</v>
      </c>
      <c r="N324" s="58">
        <v>0</v>
      </c>
      <c r="O324" s="58">
        <f t="shared" si="12"/>
        <v>0</v>
      </c>
      <c r="P324" s="58">
        <f t="shared" si="13"/>
        <v>0</v>
      </c>
      <c r="Q324" s="39">
        <f t="shared" si="14"/>
        <v>0</v>
      </c>
    </row>
    <row r="325" spans="1:17" x14ac:dyDescent="0.25">
      <c r="A325" s="51">
        <v>15102</v>
      </c>
      <c r="B325" s="51" t="s">
        <v>655</v>
      </c>
      <c r="C325" s="58">
        <v>0</v>
      </c>
      <c r="D325" s="58">
        <v>0</v>
      </c>
      <c r="E325" s="58">
        <v>0</v>
      </c>
      <c r="F325" s="58">
        <v>0</v>
      </c>
      <c r="G325" s="58">
        <v>0</v>
      </c>
      <c r="H325" s="58">
        <v>0</v>
      </c>
      <c r="I325" s="58">
        <v>0</v>
      </c>
      <c r="J325" s="58">
        <v>0</v>
      </c>
      <c r="K325" s="58">
        <v>0</v>
      </c>
      <c r="L325" s="58">
        <v>0</v>
      </c>
      <c r="M325" s="58">
        <v>0</v>
      </c>
      <c r="N325" s="58">
        <v>0</v>
      </c>
      <c r="O325" s="58">
        <f t="shared" ref="O325:O348" si="15">SUM(C325:H325)</f>
        <v>0</v>
      </c>
      <c r="P325" s="58">
        <f t="shared" ref="P325:P348" si="16">SUM(I325:N325)</f>
        <v>0</v>
      </c>
      <c r="Q325" s="39">
        <f t="shared" ref="Q325:Q348" si="17">+O325+P325</f>
        <v>0</v>
      </c>
    </row>
    <row r="326" spans="1:17" x14ac:dyDescent="0.25">
      <c r="A326" s="51">
        <v>15201</v>
      </c>
      <c r="B326" s="51" t="s">
        <v>656</v>
      </c>
      <c r="C326" s="58">
        <v>55</v>
      </c>
      <c r="D326" s="58">
        <v>2</v>
      </c>
      <c r="E326" s="58">
        <v>2</v>
      </c>
      <c r="F326" s="58">
        <v>17</v>
      </c>
      <c r="G326" s="58">
        <v>10</v>
      </c>
      <c r="H326" s="58">
        <v>18</v>
      </c>
      <c r="I326" s="58">
        <v>1</v>
      </c>
      <c r="J326" s="58">
        <v>1</v>
      </c>
      <c r="K326" s="58">
        <v>1</v>
      </c>
      <c r="L326" s="58">
        <v>0</v>
      </c>
      <c r="M326" s="58">
        <v>1</v>
      </c>
      <c r="N326" s="58">
        <v>1</v>
      </c>
      <c r="O326" s="58">
        <f t="shared" si="15"/>
        <v>104</v>
      </c>
      <c r="P326" s="58">
        <f t="shared" si="16"/>
        <v>5</v>
      </c>
      <c r="Q326" s="39">
        <f t="shared" si="17"/>
        <v>109</v>
      </c>
    </row>
    <row r="327" spans="1:17" x14ac:dyDescent="0.25">
      <c r="A327" s="51">
        <v>15202</v>
      </c>
      <c r="B327" s="51" t="s">
        <v>657</v>
      </c>
      <c r="C327" s="58">
        <v>4</v>
      </c>
      <c r="D327" s="58">
        <v>0</v>
      </c>
      <c r="E327" s="58">
        <v>0</v>
      </c>
      <c r="F327" s="58">
        <v>0</v>
      </c>
      <c r="G327" s="58">
        <v>0</v>
      </c>
      <c r="H327" s="58">
        <v>0</v>
      </c>
      <c r="I327" s="58">
        <v>0</v>
      </c>
      <c r="J327" s="58">
        <v>0</v>
      </c>
      <c r="K327" s="58">
        <v>0</v>
      </c>
      <c r="L327" s="58">
        <v>0</v>
      </c>
      <c r="M327" s="58">
        <v>0</v>
      </c>
      <c r="N327" s="58">
        <v>0</v>
      </c>
      <c r="O327" s="58">
        <f t="shared" si="15"/>
        <v>4</v>
      </c>
      <c r="P327" s="58">
        <f t="shared" si="16"/>
        <v>0</v>
      </c>
      <c r="Q327" s="39">
        <f t="shared" si="17"/>
        <v>4</v>
      </c>
    </row>
    <row r="328" spans="1:17" x14ac:dyDescent="0.25">
      <c r="A328" s="51">
        <v>16101</v>
      </c>
      <c r="B328" s="51" t="s">
        <v>658</v>
      </c>
      <c r="C328" s="58">
        <v>5808</v>
      </c>
      <c r="D328" s="58">
        <v>499</v>
      </c>
      <c r="E328" s="58">
        <v>669</v>
      </c>
      <c r="F328" s="58">
        <v>717</v>
      </c>
      <c r="G328" s="58">
        <v>23</v>
      </c>
      <c r="H328" s="58">
        <v>643</v>
      </c>
      <c r="I328" s="58">
        <v>2100</v>
      </c>
      <c r="J328" s="58">
        <v>264</v>
      </c>
      <c r="K328" s="58">
        <v>183</v>
      </c>
      <c r="L328" s="58">
        <v>40</v>
      </c>
      <c r="M328" s="58">
        <v>6</v>
      </c>
      <c r="N328" s="58">
        <v>94</v>
      </c>
      <c r="O328" s="58">
        <f t="shared" si="15"/>
        <v>8359</v>
      </c>
      <c r="P328" s="58">
        <f t="shared" si="16"/>
        <v>2687</v>
      </c>
      <c r="Q328" s="39">
        <f t="shared" si="17"/>
        <v>11046</v>
      </c>
    </row>
    <row r="329" spans="1:17" x14ac:dyDescent="0.25">
      <c r="A329" s="51">
        <v>16102</v>
      </c>
      <c r="B329" s="51" t="s">
        <v>659</v>
      </c>
      <c r="C329" s="58">
        <v>511</v>
      </c>
      <c r="D329" s="58">
        <v>58</v>
      </c>
      <c r="E329" s="58">
        <v>35</v>
      </c>
      <c r="F329" s="58">
        <v>132</v>
      </c>
      <c r="G329" s="58">
        <v>72</v>
      </c>
      <c r="H329" s="58">
        <v>5</v>
      </c>
      <c r="I329" s="58">
        <v>6</v>
      </c>
      <c r="J329" s="58">
        <v>0</v>
      </c>
      <c r="K329" s="58">
        <v>0</v>
      </c>
      <c r="L329" s="58">
        <v>0</v>
      </c>
      <c r="M329" s="58">
        <v>0</v>
      </c>
      <c r="N329" s="58">
        <v>0</v>
      </c>
      <c r="O329" s="58">
        <f t="shared" si="15"/>
        <v>813</v>
      </c>
      <c r="P329" s="58">
        <f t="shared" si="16"/>
        <v>6</v>
      </c>
      <c r="Q329" s="39">
        <f t="shared" si="17"/>
        <v>819</v>
      </c>
    </row>
    <row r="330" spans="1:17" x14ac:dyDescent="0.25">
      <c r="A330" s="51">
        <v>16103</v>
      </c>
      <c r="B330" s="51" t="s">
        <v>663</v>
      </c>
      <c r="C330" s="58">
        <v>373</v>
      </c>
      <c r="D330" s="58">
        <v>75</v>
      </c>
      <c r="E330" s="58">
        <v>60</v>
      </c>
      <c r="F330" s="58">
        <v>78</v>
      </c>
      <c r="G330" s="58">
        <v>139</v>
      </c>
      <c r="H330" s="58">
        <v>42</v>
      </c>
      <c r="I330" s="58">
        <v>146</v>
      </c>
      <c r="J330" s="58">
        <v>46</v>
      </c>
      <c r="K330" s="58">
        <v>17</v>
      </c>
      <c r="L330" s="58">
        <v>7</v>
      </c>
      <c r="M330" s="58">
        <v>77</v>
      </c>
      <c r="N330" s="58">
        <v>20</v>
      </c>
      <c r="O330" s="58">
        <f t="shared" si="15"/>
        <v>767</v>
      </c>
      <c r="P330" s="58">
        <f t="shared" si="16"/>
        <v>313</v>
      </c>
      <c r="Q330" s="39">
        <f t="shared" si="17"/>
        <v>1080</v>
      </c>
    </row>
    <row r="331" spans="1:17" x14ac:dyDescent="0.25">
      <c r="A331" s="51">
        <v>16104</v>
      </c>
      <c r="B331" s="51" t="s">
        <v>664</v>
      </c>
      <c r="C331" s="58">
        <v>234</v>
      </c>
      <c r="D331" s="58">
        <v>36</v>
      </c>
      <c r="E331" s="58">
        <v>23</v>
      </c>
      <c r="F331" s="58">
        <v>51</v>
      </c>
      <c r="G331" s="58">
        <v>0</v>
      </c>
      <c r="H331" s="58">
        <v>20</v>
      </c>
      <c r="I331" s="58">
        <v>37</v>
      </c>
      <c r="J331" s="58">
        <v>12</v>
      </c>
      <c r="K331" s="58">
        <v>8</v>
      </c>
      <c r="L331" s="58">
        <v>0</v>
      </c>
      <c r="M331" s="58">
        <v>0</v>
      </c>
      <c r="N331" s="58">
        <v>1</v>
      </c>
      <c r="O331" s="58">
        <f t="shared" si="15"/>
        <v>364</v>
      </c>
      <c r="P331" s="58">
        <f t="shared" si="16"/>
        <v>58</v>
      </c>
      <c r="Q331" s="39">
        <f t="shared" si="17"/>
        <v>422</v>
      </c>
    </row>
    <row r="332" spans="1:17" x14ac:dyDescent="0.25">
      <c r="A332" s="51">
        <v>16105</v>
      </c>
      <c r="B332" s="51" t="s">
        <v>667</v>
      </c>
      <c r="C332" s="58">
        <v>95</v>
      </c>
      <c r="D332" s="58">
        <v>8</v>
      </c>
      <c r="E332" s="58">
        <v>8</v>
      </c>
      <c r="F332" s="58">
        <v>55</v>
      </c>
      <c r="G332" s="58">
        <v>41</v>
      </c>
      <c r="H332" s="58">
        <v>0</v>
      </c>
      <c r="I332" s="58">
        <v>34</v>
      </c>
      <c r="J332" s="58">
        <v>5</v>
      </c>
      <c r="K332" s="58">
        <v>2</v>
      </c>
      <c r="L332" s="58">
        <v>6</v>
      </c>
      <c r="M332" s="58">
        <v>20</v>
      </c>
      <c r="N332" s="58">
        <v>0</v>
      </c>
      <c r="O332" s="58">
        <f t="shared" si="15"/>
        <v>207</v>
      </c>
      <c r="P332" s="58">
        <f t="shared" si="16"/>
        <v>67</v>
      </c>
      <c r="Q332" s="39">
        <f t="shared" si="17"/>
        <v>274</v>
      </c>
    </row>
    <row r="333" spans="1:17" x14ac:dyDescent="0.25">
      <c r="A333" s="51">
        <v>16106</v>
      </c>
      <c r="B333" s="51" t="s">
        <v>668</v>
      </c>
      <c r="C333" s="58">
        <v>354</v>
      </c>
      <c r="D333" s="58">
        <v>41</v>
      </c>
      <c r="E333" s="58">
        <v>0</v>
      </c>
      <c r="F333" s="58">
        <v>160</v>
      </c>
      <c r="G333" s="58">
        <v>0</v>
      </c>
      <c r="H333" s="58">
        <v>19</v>
      </c>
      <c r="I333" s="58">
        <v>36</v>
      </c>
      <c r="J333" s="58">
        <v>12</v>
      </c>
      <c r="K333" s="58">
        <v>0</v>
      </c>
      <c r="L333" s="58">
        <v>3</v>
      </c>
      <c r="M333" s="58">
        <v>0</v>
      </c>
      <c r="N333" s="58">
        <v>2</v>
      </c>
      <c r="O333" s="58">
        <f t="shared" si="15"/>
        <v>574</v>
      </c>
      <c r="P333" s="58">
        <f t="shared" si="16"/>
        <v>53</v>
      </c>
      <c r="Q333" s="39">
        <f t="shared" si="17"/>
        <v>627</v>
      </c>
    </row>
    <row r="334" spans="1:17" x14ac:dyDescent="0.25">
      <c r="A334" s="51">
        <v>16107</v>
      </c>
      <c r="B334" s="51" t="s">
        <v>670</v>
      </c>
      <c r="C334" s="58">
        <v>405</v>
      </c>
      <c r="D334" s="58">
        <v>49</v>
      </c>
      <c r="E334" s="58">
        <v>16</v>
      </c>
      <c r="F334" s="58">
        <v>146</v>
      </c>
      <c r="G334" s="58">
        <v>118</v>
      </c>
      <c r="H334" s="58">
        <v>24</v>
      </c>
      <c r="I334" s="58">
        <v>136</v>
      </c>
      <c r="J334" s="58">
        <v>10</v>
      </c>
      <c r="K334" s="58">
        <v>3</v>
      </c>
      <c r="L334" s="58">
        <v>0</v>
      </c>
      <c r="M334" s="58">
        <v>23</v>
      </c>
      <c r="N334" s="58">
        <v>6</v>
      </c>
      <c r="O334" s="58">
        <f t="shared" si="15"/>
        <v>758</v>
      </c>
      <c r="P334" s="58">
        <f t="shared" si="16"/>
        <v>178</v>
      </c>
      <c r="Q334" s="39">
        <f t="shared" si="17"/>
        <v>936</v>
      </c>
    </row>
    <row r="335" spans="1:17" x14ac:dyDescent="0.25">
      <c r="A335" s="51">
        <v>16108</v>
      </c>
      <c r="B335" s="51" t="s">
        <v>674</v>
      </c>
      <c r="C335" s="58">
        <v>0</v>
      </c>
      <c r="D335" s="58">
        <v>0</v>
      </c>
      <c r="E335" s="58">
        <v>0</v>
      </c>
      <c r="F335" s="58">
        <v>0</v>
      </c>
      <c r="G335" s="58">
        <v>0</v>
      </c>
      <c r="H335" s="58">
        <v>0</v>
      </c>
      <c r="I335" s="58">
        <v>0</v>
      </c>
      <c r="J335" s="58">
        <v>0</v>
      </c>
      <c r="K335" s="58">
        <v>0</v>
      </c>
      <c r="L335" s="58">
        <v>0</v>
      </c>
      <c r="M335" s="58">
        <v>0</v>
      </c>
      <c r="N335" s="58">
        <v>0</v>
      </c>
      <c r="O335" s="58">
        <f t="shared" si="15"/>
        <v>0</v>
      </c>
      <c r="P335" s="58">
        <f t="shared" si="16"/>
        <v>0</v>
      </c>
      <c r="Q335" s="39">
        <f t="shared" si="17"/>
        <v>0</v>
      </c>
    </row>
    <row r="336" spans="1:17" x14ac:dyDescent="0.25">
      <c r="A336" s="51">
        <v>16109</v>
      </c>
      <c r="B336" s="51" t="s">
        <v>677</v>
      </c>
      <c r="C336" s="58">
        <v>208</v>
      </c>
      <c r="D336" s="58">
        <v>40</v>
      </c>
      <c r="E336" s="58">
        <v>13</v>
      </c>
      <c r="F336" s="58">
        <v>100</v>
      </c>
      <c r="G336" s="58">
        <v>92</v>
      </c>
      <c r="H336" s="58">
        <v>55</v>
      </c>
      <c r="I336" s="58">
        <v>33</v>
      </c>
      <c r="J336" s="58">
        <v>13</v>
      </c>
      <c r="K336" s="58">
        <v>0</v>
      </c>
      <c r="L336" s="58">
        <v>0</v>
      </c>
      <c r="M336" s="58">
        <v>24</v>
      </c>
      <c r="N336" s="58">
        <v>21</v>
      </c>
      <c r="O336" s="58">
        <f t="shared" si="15"/>
        <v>508</v>
      </c>
      <c r="P336" s="58">
        <f t="shared" si="16"/>
        <v>91</v>
      </c>
      <c r="Q336" s="39">
        <f t="shared" si="17"/>
        <v>599</v>
      </c>
    </row>
    <row r="337" spans="1:17" x14ac:dyDescent="0.25">
      <c r="A337" s="51">
        <v>16201</v>
      </c>
      <c r="B337" s="51" t="s">
        <v>671</v>
      </c>
      <c r="C337" s="58">
        <v>315</v>
      </c>
      <c r="D337" s="58">
        <v>63</v>
      </c>
      <c r="E337" s="58">
        <v>21</v>
      </c>
      <c r="F337" s="58">
        <v>58</v>
      </c>
      <c r="G337" s="58">
        <v>26</v>
      </c>
      <c r="H337" s="58">
        <v>8</v>
      </c>
      <c r="I337" s="58">
        <v>43</v>
      </c>
      <c r="J337" s="58">
        <v>8</v>
      </c>
      <c r="K337" s="58">
        <v>3</v>
      </c>
      <c r="L337" s="58">
        <v>1</v>
      </c>
      <c r="M337" s="58">
        <v>1</v>
      </c>
      <c r="N337" s="58">
        <v>0</v>
      </c>
      <c r="O337" s="58">
        <f t="shared" si="15"/>
        <v>491</v>
      </c>
      <c r="P337" s="58">
        <f t="shared" si="16"/>
        <v>56</v>
      </c>
      <c r="Q337" s="39">
        <f t="shared" si="17"/>
        <v>547</v>
      </c>
    </row>
    <row r="338" spans="1:17" x14ac:dyDescent="0.25">
      <c r="A338" s="51">
        <v>16202</v>
      </c>
      <c r="B338" s="51" t="s">
        <v>660</v>
      </c>
      <c r="C338" s="58">
        <v>71</v>
      </c>
      <c r="D338" s="58">
        <v>23</v>
      </c>
      <c r="E338" s="58">
        <v>1</v>
      </c>
      <c r="F338" s="58">
        <v>73</v>
      </c>
      <c r="G338" s="58">
        <v>0</v>
      </c>
      <c r="H338" s="58">
        <v>56</v>
      </c>
      <c r="I338" s="58">
        <v>8</v>
      </c>
      <c r="J338" s="58">
        <v>0</v>
      </c>
      <c r="K338" s="58">
        <v>0</v>
      </c>
      <c r="L338" s="58">
        <v>4</v>
      </c>
      <c r="M338" s="58">
        <v>0</v>
      </c>
      <c r="N338" s="58">
        <v>0</v>
      </c>
      <c r="O338" s="58">
        <f t="shared" si="15"/>
        <v>224</v>
      </c>
      <c r="P338" s="58">
        <f t="shared" si="16"/>
        <v>12</v>
      </c>
      <c r="Q338" s="39">
        <f t="shared" si="17"/>
        <v>236</v>
      </c>
    </row>
    <row r="339" spans="1:17" x14ac:dyDescent="0.25">
      <c r="A339" s="51">
        <v>16203</v>
      </c>
      <c r="B339" s="51" t="s">
        <v>661</v>
      </c>
      <c r="C339" s="58">
        <v>640</v>
      </c>
      <c r="D339" s="58">
        <v>105</v>
      </c>
      <c r="E339" s="58">
        <v>21</v>
      </c>
      <c r="F339" s="58">
        <v>173</v>
      </c>
      <c r="G339" s="58">
        <v>26</v>
      </c>
      <c r="H339" s="58">
        <v>3</v>
      </c>
      <c r="I339" s="58">
        <v>72</v>
      </c>
      <c r="J339" s="58">
        <v>18</v>
      </c>
      <c r="K339" s="58">
        <v>2</v>
      </c>
      <c r="L339" s="58">
        <v>1</v>
      </c>
      <c r="M339" s="58">
        <v>4</v>
      </c>
      <c r="N339" s="58">
        <v>0</v>
      </c>
      <c r="O339" s="58">
        <f t="shared" si="15"/>
        <v>968</v>
      </c>
      <c r="P339" s="58">
        <f t="shared" si="16"/>
        <v>97</v>
      </c>
      <c r="Q339" s="39">
        <f t="shared" si="17"/>
        <v>1065</v>
      </c>
    </row>
    <row r="340" spans="1:17" x14ac:dyDescent="0.25">
      <c r="A340" s="51">
        <v>16204</v>
      </c>
      <c r="B340" s="51" t="s">
        <v>665</v>
      </c>
      <c r="C340" s="58">
        <v>44</v>
      </c>
      <c r="D340" s="58">
        <v>1</v>
      </c>
      <c r="E340" s="58">
        <v>2</v>
      </c>
      <c r="F340" s="58">
        <v>24</v>
      </c>
      <c r="G340" s="58">
        <v>0</v>
      </c>
      <c r="H340" s="58">
        <v>35</v>
      </c>
      <c r="I340" s="58">
        <v>3</v>
      </c>
      <c r="J340" s="58">
        <v>0</v>
      </c>
      <c r="K340" s="58">
        <v>1</v>
      </c>
      <c r="L340" s="58">
        <v>0</v>
      </c>
      <c r="M340" s="58">
        <v>0</v>
      </c>
      <c r="N340" s="58">
        <v>0</v>
      </c>
      <c r="O340" s="58">
        <f t="shared" si="15"/>
        <v>106</v>
      </c>
      <c r="P340" s="58">
        <f t="shared" si="16"/>
        <v>4</v>
      </c>
      <c r="Q340" s="39">
        <f t="shared" si="17"/>
        <v>110</v>
      </c>
    </row>
    <row r="341" spans="1:17" x14ac:dyDescent="0.25">
      <c r="A341" s="51">
        <v>16205</v>
      </c>
      <c r="B341" s="51" t="s">
        <v>669</v>
      </c>
      <c r="C341" s="58">
        <v>191</v>
      </c>
      <c r="D341" s="58">
        <v>48</v>
      </c>
      <c r="E341" s="58">
        <v>2</v>
      </c>
      <c r="F341" s="58">
        <v>50</v>
      </c>
      <c r="G341" s="58">
        <v>16</v>
      </c>
      <c r="H341" s="58">
        <v>14</v>
      </c>
      <c r="I341" s="58">
        <v>6</v>
      </c>
      <c r="J341" s="58">
        <v>2</v>
      </c>
      <c r="K341" s="58">
        <v>0</v>
      </c>
      <c r="L341" s="58">
        <v>0</v>
      </c>
      <c r="M341" s="58">
        <v>0</v>
      </c>
      <c r="N341" s="58">
        <v>0</v>
      </c>
      <c r="O341" s="58">
        <f t="shared" si="15"/>
        <v>321</v>
      </c>
      <c r="P341" s="58">
        <f t="shared" si="16"/>
        <v>8</v>
      </c>
      <c r="Q341" s="39">
        <f t="shared" si="17"/>
        <v>329</v>
      </c>
    </row>
    <row r="342" spans="1:17" x14ac:dyDescent="0.25">
      <c r="A342" s="51">
        <v>16206</v>
      </c>
      <c r="B342" s="51" t="s">
        <v>678</v>
      </c>
      <c r="C342" s="58">
        <v>130</v>
      </c>
      <c r="D342" s="58">
        <v>15</v>
      </c>
      <c r="E342" s="58">
        <v>12</v>
      </c>
      <c r="F342" s="58">
        <v>30</v>
      </c>
      <c r="G342" s="58">
        <v>0</v>
      </c>
      <c r="H342" s="58">
        <v>0</v>
      </c>
      <c r="I342" s="58">
        <v>9</v>
      </c>
      <c r="J342" s="58">
        <v>2</v>
      </c>
      <c r="K342" s="58">
        <v>0</v>
      </c>
      <c r="L342" s="58">
        <v>0</v>
      </c>
      <c r="M342" s="58">
        <v>0</v>
      </c>
      <c r="N342" s="58">
        <v>0</v>
      </c>
      <c r="O342" s="58">
        <f t="shared" si="15"/>
        <v>187</v>
      </c>
      <c r="P342" s="58">
        <f t="shared" si="16"/>
        <v>11</v>
      </c>
      <c r="Q342" s="39">
        <f t="shared" si="17"/>
        <v>198</v>
      </c>
    </row>
    <row r="343" spans="1:17" x14ac:dyDescent="0.25">
      <c r="A343" s="51">
        <v>16207</v>
      </c>
      <c r="B343" s="51" t="s">
        <v>676</v>
      </c>
      <c r="C343" s="58">
        <v>40</v>
      </c>
      <c r="D343" s="58">
        <v>9</v>
      </c>
      <c r="E343" s="58">
        <v>5</v>
      </c>
      <c r="F343" s="58">
        <v>21</v>
      </c>
      <c r="G343" s="58">
        <v>7</v>
      </c>
      <c r="H343" s="58">
        <v>10</v>
      </c>
      <c r="I343" s="58">
        <v>11</v>
      </c>
      <c r="J343" s="58">
        <v>5</v>
      </c>
      <c r="K343" s="58">
        <v>3</v>
      </c>
      <c r="L343" s="58">
        <v>0</v>
      </c>
      <c r="M343" s="58">
        <v>7</v>
      </c>
      <c r="N343" s="58">
        <v>7</v>
      </c>
      <c r="O343" s="58">
        <f t="shared" si="15"/>
        <v>92</v>
      </c>
      <c r="P343" s="58">
        <f t="shared" si="16"/>
        <v>33</v>
      </c>
      <c r="Q343" s="39">
        <f t="shared" si="17"/>
        <v>125</v>
      </c>
    </row>
    <row r="344" spans="1:17" x14ac:dyDescent="0.25">
      <c r="A344" s="51">
        <v>16301</v>
      </c>
      <c r="B344" s="51" t="s">
        <v>672</v>
      </c>
      <c r="C344" s="58">
        <v>1518</v>
      </c>
      <c r="D344" s="58">
        <v>131</v>
      </c>
      <c r="E344" s="58">
        <v>78</v>
      </c>
      <c r="F344" s="58">
        <v>219</v>
      </c>
      <c r="G344" s="58">
        <v>1090</v>
      </c>
      <c r="H344" s="58">
        <v>29</v>
      </c>
      <c r="I344" s="58">
        <v>2</v>
      </c>
      <c r="J344" s="58">
        <v>3</v>
      </c>
      <c r="K344" s="58">
        <v>0</v>
      </c>
      <c r="L344" s="58">
        <v>0</v>
      </c>
      <c r="M344" s="58">
        <v>0</v>
      </c>
      <c r="N344" s="58">
        <v>1</v>
      </c>
      <c r="O344" s="58">
        <f t="shared" si="15"/>
        <v>3065</v>
      </c>
      <c r="P344" s="58">
        <f t="shared" si="16"/>
        <v>6</v>
      </c>
      <c r="Q344" s="39">
        <f t="shared" si="17"/>
        <v>3071</v>
      </c>
    </row>
    <row r="345" spans="1:17" x14ac:dyDescent="0.25">
      <c r="A345" s="51">
        <v>16302</v>
      </c>
      <c r="B345" s="51" t="s">
        <v>662</v>
      </c>
      <c r="C345" s="58">
        <v>443</v>
      </c>
      <c r="D345" s="58">
        <v>24</v>
      </c>
      <c r="E345" s="58">
        <v>8</v>
      </c>
      <c r="F345" s="58">
        <v>89</v>
      </c>
      <c r="G345" s="58">
        <v>0</v>
      </c>
      <c r="H345" s="58">
        <v>1</v>
      </c>
      <c r="I345" s="58">
        <v>14</v>
      </c>
      <c r="J345" s="58">
        <v>1</v>
      </c>
      <c r="K345" s="58">
        <v>1</v>
      </c>
      <c r="L345" s="58">
        <v>0</v>
      </c>
      <c r="M345" s="58">
        <v>0</v>
      </c>
      <c r="N345" s="58">
        <v>0</v>
      </c>
      <c r="O345" s="58">
        <f t="shared" si="15"/>
        <v>565</v>
      </c>
      <c r="P345" s="58">
        <f t="shared" si="16"/>
        <v>16</v>
      </c>
      <c r="Q345" s="39">
        <f t="shared" si="17"/>
        <v>581</v>
      </c>
    </row>
    <row r="346" spans="1:17" x14ac:dyDescent="0.25">
      <c r="A346" s="51">
        <v>16303</v>
      </c>
      <c r="B346" s="51" t="s">
        <v>666</v>
      </c>
      <c r="C346" s="58">
        <v>249</v>
      </c>
      <c r="D346" s="58">
        <v>25</v>
      </c>
      <c r="E346" s="58">
        <v>2</v>
      </c>
      <c r="F346" s="58">
        <v>120</v>
      </c>
      <c r="G346" s="58">
        <v>23</v>
      </c>
      <c r="H346" s="58">
        <v>0</v>
      </c>
      <c r="I346" s="58">
        <v>111</v>
      </c>
      <c r="J346" s="58">
        <v>14</v>
      </c>
      <c r="K346" s="58">
        <v>14</v>
      </c>
      <c r="L346" s="58">
        <v>0</v>
      </c>
      <c r="M346" s="58">
        <v>37</v>
      </c>
      <c r="N346" s="58">
        <v>0</v>
      </c>
      <c r="O346" s="58">
        <f t="shared" si="15"/>
        <v>419</v>
      </c>
      <c r="P346" s="58">
        <f t="shared" si="16"/>
        <v>176</v>
      </c>
      <c r="Q346" s="39">
        <f t="shared" si="17"/>
        <v>595</v>
      </c>
    </row>
    <row r="347" spans="1:17" x14ac:dyDescent="0.25">
      <c r="A347" s="51">
        <v>16304</v>
      </c>
      <c r="B347" s="51" t="s">
        <v>673</v>
      </c>
      <c r="C347" s="58">
        <v>189</v>
      </c>
      <c r="D347" s="58">
        <v>13</v>
      </c>
      <c r="E347" s="58">
        <v>4</v>
      </c>
      <c r="F347" s="58">
        <v>49</v>
      </c>
      <c r="G347" s="58">
        <v>0</v>
      </c>
      <c r="H347" s="58">
        <v>5</v>
      </c>
      <c r="I347" s="58">
        <v>17</v>
      </c>
      <c r="J347" s="58">
        <v>7</v>
      </c>
      <c r="K347" s="58">
        <v>0</v>
      </c>
      <c r="L347" s="58">
        <v>1</v>
      </c>
      <c r="M347" s="58">
        <v>0</v>
      </c>
      <c r="N347" s="58">
        <v>0</v>
      </c>
      <c r="O347" s="58">
        <f t="shared" si="15"/>
        <v>260</v>
      </c>
      <c r="P347" s="58">
        <f t="shared" si="16"/>
        <v>25</v>
      </c>
      <c r="Q347" s="39">
        <f t="shared" si="17"/>
        <v>285</v>
      </c>
    </row>
    <row r="348" spans="1:17" x14ac:dyDescent="0.25">
      <c r="A348" s="51">
        <v>16305</v>
      </c>
      <c r="B348" s="51" t="s">
        <v>675</v>
      </c>
      <c r="C348" s="58">
        <v>270</v>
      </c>
      <c r="D348" s="58">
        <v>6</v>
      </c>
      <c r="E348" s="58">
        <v>14</v>
      </c>
      <c r="F348" s="58">
        <v>64</v>
      </c>
      <c r="G348" s="58">
        <v>0</v>
      </c>
      <c r="H348" s="58">
        <v>19</v>
      </c>
      <c r="I348" s="58">
        <v>0</v>
      </c>
      <c r="J348" s="58">
        <v>0</v>
      </c>
      <c r="K348" s="58">
        <v>0</v>
      </c>
      <c r="L348" s="58">
        <v>0</v>
      </c>
      <c r="M348" s="58">
        <v>0</v>
      </c>
      <c r="N348" s="58">
        <v>0</v>
      </c>
      <c r="O348" s="58">
        <f t="shared" si="15"/>
        <v>373</v>
      </c>
      <c r="P348" s="58">
        <f t="shared" si="16"/>
        <v>0</v>
      </c>
      <c r="Q348" s="39">
        <f t="shared" si="17"/>
        <v>373</v>
      </c>
    </row>
  </sheetData>
  <sheetProtection algorithmName="SHA-512" hashValue="6RNJ8O63bBIpl4Rc0lwCV+Gj3huu2u2mKCm9CQG80GQ3tvJKr1tkuDa8HjP35Sxhb1Nyg0xjv0IDkrzTGXn1Sg==" saltValue="akPC6n1tjUHNTJIFFpPtmw==" spinCount="100000" sheet="1" objects="1" scenarios="1"/>
  <sortState xmlns:xlrd2="http://schemas.microsoft.com/office/spreadsheetml/2017/richdata2" ref="U4:AH348">
    <sortCondition ref="U4:U348"/>
  </sortState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5"/>
  <dimension ref="A1:AN350"/>
  <sheetViews>
    <sheetView showGridLines="0" workbookViewId="0"/>
  </sheetViews>
  <sheetFormatPr baseColWidth="10" defaultColWidth="0" defaultRowHeight="12.75" zeroHeight="1" x14ac:dyDescent="0.2"/>
  <cols>
    <col min="1" max="1" width="9.42578125" style="98" bestFit="1" customWidth="1"/>
    <col min="2" max="2" width="28.140625" style="98" customWidth="1"/>
    <col min="3" max="3" width="13.85546875" style="98" hidden="1" customWidth="1"/>
    <col min="4" max="4" width="17.42578125" style="98" hidden="1" customWidth="1"/>
    <col min="5" max="5" width="8.7109375" style="111" hidden="1" customWidth="1"/>
    <col min="6" max="6" width="15.42578125" style="98" customWidth="1"/>
    <col min="7" max="7" width="15.85546875" style="98" hidden="1" customWidth="1"/>
    <col min="8" max="9" width="13.42578125" style="98" hidden="1" customWidth="1"/>
    <col min="10" max="10" width="14.7109375" style="98" hidden="1" customWidth="1"/>
    <col min="11" max="11" width="13.42578125" style="98" hidden="1" customWidth="1"/>
    <col min="12" max="12" width="11.28515625" style="98" hidden="1" customWidth="1"/>
    <col min="13" max="13" width="14.7109375" style="98" hidden="1" customWidth="1"/>
    <col min="14" max="14" width="11.28515625" style="98" hidden="1" customWidth="1"/>
    <col min="15" max="15" width="14.7109375" style="98" hidden="1" customWidth="1"/>
    <col min="16" max="16" width="13.42578125" style="98" hidden="1" customWidth="1"/>
    <col min="17" max="17" width="14.7109375" style="98" hidden="1" customWidth="1"/>
    <col min="18" max="18" width="15.85546875" style="98" hidden="1" customWidth="1"/>
    <col min="19" max="19" width="11.7109375" style="98" hidden="1" customWidth="1"/>
    <col min="20" max="20" width="14.85546875" style="98" hidden="1" customWidth="1"/>
    <col min="21" max="21" width="17.42578125" style="98" customWidth="1"/>
    <col min="22" max="22" width="13.7109375" style="98" hidden="1" customWidth="1"/>
    <col min="23" max="25" width="11.28515625" style="98" hidden="1" customWidth="1"/>
    <col min="26" max="26" width="13.42578125" style="98" hidden="1" customWidth="1"/>
    <col min="27" max="27" width="11.28515625" style="98" hidden="1" customWidth="1"/>
    <col min="28" max="28" width="13.42578125" style="98" hidden="1" customWidth="1"/>
    <col min="29" max="29" width="14.7109375" style="98" hidden="1" customWidth="1"/>
    <col min="30" max="30" width="13.42578125" style="98" hidden="1" customWidth="1"/>
    <col min="31" max="31" width="11.28515625" style="98" hidden="1" customWidth="1"/>
    <col min="32" max="35" width="13.42578125" style="98" hidden="1" customWidth="1"/>
    <col min="36" max="36" width="11.28515625" style="98" hidden="1" customWidth="1"/>
    <col min="37" max="38" width="13.42578125" style="98" hidden="1" customWidth="1"/>
    <col min="39" max="39" width="14.7109375" style="98" hidden="1" customWidth="1"/>
    <col min="40" max="40" width="14.85546875" style="98" hidden="1" customWidth="1"/>
    <col min="41" max="16384" width="10.85546875" style="98" hidden="1"/>
  </cols>
  <sheetData>
    <row r="1" spans="1:40" ht="15" x14ac:dyDescent="0.25">
      <c r="B1" s="103" t="str">
        <f>"Año "&amp;RIGHT('FIGEM 2025'!B2,4)-1</f>
        <v>Año 2024</v>
      </c>
    </row>
    <row r="2" spans="1:40" ht="15" x14ac:dyDescent="0.25">
      <c r="B2" s="103" t="s">
        <v>991</v>
      </c>
    </row>
    <row r="3" spans="1:40" s="111" customFormat="1" x14ac:dyDescent="0.2">
      <c r="F3" s="112" t="s">
        <v>883</v>
      </c>
      <c r="G3" s="113">
        <v>1</v>
      </c>
      <c r="H3" s="113">
        <v>1</v>
      </c>
      <c r="I3" s="113">
        <v>1</v>
      </c>
      <c r="J3" s="113">
        <v>1</v>
      </c>
      <c r="K3" s="113">
        <v>1</v>
      </c>
      <c r="L3" s="113">
        <v>1</v>
      </c>
      <c r="M3" s="113">
        <v>1</v>
      </c>
      <c r="N3" s="113">
        <v>1</v>
      </c>
      <c r="O3" s="113">
        <v>1</v>
      </c>
      <c r="P3" s="113">
        <v>1</v>
      </c>
      <c r="Q3" s="113">
        <v>1</v>
      </c>
      <c r="R3" s="113"/>
      <c r="S3" s="113"/>
      <c r="U3" s="112" t="s">
        <v>884</v>
      </c>
      <c r="V3" s="113">
        <v>1</v>
      </c>
      <c r="W3" s="113">
        <v>-1</v>
      </c>
      <c r="X3" s="113">
        <v>-1</v>
      </c>
      <c r="Y3" s="113">
        <v>1</v>
      </c>
      <c r="Z3" s="113">
        <v>1</v>
      </c>
      <c r="AA3" s="113">
        <v>1</v>
      </c>
      <c r="AB3" s="113">
        <v>1</v>
      </c>
      <c r="AC3" s="113">
        <v>1</v>
      </c>
      <c r="AD3" s="113">
        <v>1</v>
      </c>
      <c r="AE3" s="113">
        <v>1</v>
      </c>
      <c r="AF3" s="113">
        <v>1</v>
      </c>
      <c r="AG3" s="113">
        <v>1</v>
      </c>
      <c r="AH3" s="113">
        <v>1</v>
      </c>
      <c r="AI3" s="113">
        <v>1</v>
      </c>
      <c r="AJ3" s="113">
        <v>1</v>
      </c>
      <c r="AK3" s="113">
        <v>1</v>
      </c>
      <c r="AL3" s="113">
        <v>-1</v>
      </c>
    </row>
    <row r="4" spans="1:40" s="114" customFormat="1" ht="38.25" x14ac:dyDescent="0.2">
      <c r="A4" s="98"/>
      <c r="C4" s="115"/>
      <c r="D4" s="115"/>
      <c r="E4" s="116"/>
      <c r="G4" s="117" t="s">
        <v>1079</v>
      </c>
      <c r="H4" s="117" t="s">
        <v>1080</v>
      </c>
      <c r="I4" s="117" t="s">
        <v>1081</v>
      </c>
      <c r="J4" s="117" t="s">
        <v>1082</v>
      </c>
      <c r="K4" s="117" t="s">
        <v>1083</v>
      </c>
      <c r="L4" s="117" t="s">
        <v>1084</v>
      </c>
      <c r="M4" s="117" t="s">
        <v>1085</v>
      </c>
      <c r="N4" s="117" t="s">
        <v>1086</v>
      </c>
      <c r="O4" s="117" t="s">
        <v>1051</v>
      </c>
      <c r="P4" s="117" t="s">
        <v>1087</v>
      </c>
      <c r="Q4" s="117" t="s">
        <v>1088</v>
      </c>
      <c r="R4" s="115"/>
      <c r="S4" s="115"/>
      <c r="U4" s="98"/>
      <c r="V4" s="117" t="s">
        <v>1062</v>
      </c>
      <c r="W4" s="117" t="s">
        <v>1063</v>
      </c>
      <c r="X4" s="117" t="s">
        <v>1064</v>
      </c>
      <c r="Y4" s="117" t="s">
        <v>1065</v>
      </c>
      <c r="Z4" s="117" t="s">
        <v>1066</v>
      </c>
      <c r="AA4" s="117" t="s">
        <v>1067</v>
      </c>
      <c r="AB4" s="117" t="s">
        <v>1068</v>
      </c>
      <c r="AC4" s="117" t="s">
        <v>1069</v>
      </c>
      <c r="AD4" s="117" t="s">
        <v>1070</v>
      </c>
      <c r="AE4" s="117" t="s">
        <v>1071</v>
      </c>
      <c r="AF4" s="117" t="s">
        <v>1072</v>
      </c>
      <c r="AG4" s="117" t="s">
        <v>1073</v>
      </c>
      <c r="AH4" s="117" t="s">
        <v>1074</v>
      </c>
      <c r="AI4" s="117" t="s">
        <v>1075</v>
      </c>
      <c r="AJ4" s="117" t="s">
        <v>1076</v>
      </c>
      <c r="AK4" s="117" t="s">
        <v>1077</v>
      </c>
      <c r="AL4" s="117" t="s">
        <v>1078</v>
      </c>
      <c r="AM4" s="115"/>
      <c r="AN4" s="115"/>
    </row>
    <row r="5" spans="1:40" s="114" customFormat="1" ht="76.5" x14ac:dyDescent="0.2">
      <c r="A5" s="118" t="s">
        <v>679</v>
      </c>
      <c r="B5" s="118" t="s">
        <v>841</v>
      </c>
      <c r="C5" s="119" t="s">
        <v>885</v>
      </c>
      <c r="D5" s="119" t="s">
        <v>899</v>
      </c>
      <c r="E5" s="120" t="s">
        <v>886</v>
      </c>
      <c r="F5" s="118" t="s">
        <v>887</v>
      </c>
      <c r="G5" s="121" t="s">
        <v>888</v>
      </c>
      <c r="H5" s="121" t="s">
        <v>889</v>
      </c>
      <c r="I5" s="121" t="s">
        <v>890</v>
      </c>
      <c r="J5" s="121" t="s">
        <v>891</v>
      </c>
      <c r="K5" s="121" t="s">
        <v>892</v>
      </c>
      <c r="L5" s="121" t="s">
        <v>893</v>
      </c>
      <c r="M5" s="121" t="s">
        <v>894</v>
      </c>
      <c r="N5" s="121" t="s">
        <v>895</v>
      </c>
      <c r="O5" s="121" t="s">
        <v>896</v>
      </c>
      <c r="P5" s="121" t="s">
        <v>897</v>
      </c>
      <c r="Q5" s="121" t="s">
        <v>898</v>
      </c>
      <c r="R5" s="121"/>
      <c r="S5" s="121"/>
      <c r="T5" s="119" t="s">
        <v>899</v>
      </c>
      <c r="U5" s="118" t="s">
        <v>900</v>
      </c>
      <c r="V5" s="121" t="s">
        <v>901</v>
      </c>
      <c r="W5" s="121" t="s">
        <v>902</v>
      </c>
      <c r="X5" s="121" t="s">
        <v>902</v>
      </c>
      <c r="Y5" s="121" t="s">
        <v>903</v>
      </c>
      <c r="Z5" s="121" t="s">
        <v>904</v>
      </c>
      <c r="AA5" s="121" t="s">
        <v>905</v>
      </c>
      <c r="AB5" s="121" t="s">
        <v>906</v>
      </c>
      <c r="AC5" s="121" t="s">
        <v>907</v>
      </c>
      <c r="AD5" s="121" t="s">
        <v>908</v>
      </c>
      <c r="AE5" s="121" t="s">
        <v>909</v>
      </c>
      <c r="AF5" s="121" t="s">
        <v>910</v>
      </c>
      <c r="AG5" s="121" t="s">
        <v>911</v>
      </c>
      <c r="AH5" s="121" t="s">
        <v>912</v>
      </c>
      <c r="AI5" s="121" t="s">
        <v>913</v>
      </c>
      <c r="AJ5" s="121" t="s">
        <v>914</v>
      </c>
      <c r="AK5" s="121" t="s">
        <v>915</v>
      </c>
      <c r="AL5" s="121" t="s">
        <v>916</v>
      </c>
    </row>
    <row r="6" spans="1:40" x14ac:dyDescent="0.2">
      <c r="A6" s="122">
        <v>1101</v>
      </c>
      <c r="B6" s="122" t="s">
        <v>338</v>
      </c>
      <c r="C6" s="123" t="s">
        <v>918</v>
      </c>
      <c r="D6" s="123" t="s">
        <v>917</v>
      </c>
      <c r="E6" s="123">
        <v>4</v>
      </c>
      <c r="F6" s="124">
        <f t="shared" ref="F6:F69" si="0">SUMPRODUCT(G6:Q6,$G$3:$Q$3)</f>
        <v>35881937</v>
      </c>
      <c r="G6" s="125">
        <v>13678688</v>
      </c>
      <c r="H6" s="125">
        <v>181697</v>
      </c>
      <c r="I6" s="125">
        <v>237440</v>
      </c>
      <c r="J6" s="125">
        <v>3276692</v>
      </c>
      <c r="K6" s="125">
        <v>7082440</v>
      </c>
      <c r="L6" s="125">
        <v>0</v>
      </c>
      <c r="M6" s="125">
        <v>6818209</v>
      </c>
      <c r="N6" s="125">
        <v>17000</v>
      </c>
      <c r="O6" s="125">
        <v>30585</v>
      </c>
      <c r="P6" s="125">
        <v>1089098</v>
      </c>
      <c r="Q6" s="125">
        <v>3470088</v>
      </c>
      <c r="R6" s="124">
        <f t="shared" ref="R6:R69" si="1">SUM(G6:Q6)</f>
        <v>35881937</v>
      </c>
      <c r="S6" s="98" t="b">
        <f t="shared" ref="S6:S69" si="2">R6=F6</f>
        <v>1</v>
      </c>
      <c r="T6" s="126" t="s">
        <v>917</v>
      </c>
      <c r="U6" s="127">
        <f t="shared" ref="U6:U69" si="3">SUMPRODUCT(V6:AL6,$V$3:$AL$3)</f>
        <v>23622504</v>
      </c>
      <c r="V6" s="128">
        <v>20503929</v>
      </c>
      <c r="W6" s="128">
        <v>89243</v>
      </c>
      <c r="X6" s="128">
        <v>70340</v>
      </c>
      <c r="Y6" s="128">
        <v>0</v>
      </c>
      <c r="Z6" s="128">
        <v>51945</v>
      </c>
      <c r="AA6" s="128">
        <v>0</v>
      </c>
      <c r="AB6" s="128">
        <v>410536</v>
      </c>
      <c r="AC6" s="128">
        <v>800746</v>
      </c>
      <c r="AD6" s="128">
        <v>66822</v>
      </c>
      <c r="AE6" s="128">
        <v>67192</v>
      </c>
      <c r="AF6" s="128">
        <v>642396</v>
      </c>
      <c r="AG6" s="128">
        <v>462284</v>
      </c>
      <c r="AH6" s="128">
        <v>186765</v>
      </c>
      <c r="AI6" s="128">
        <v>42005</v>
      </c>
      <c r="AJ6" s="128">
        <v>291489</v>
      </c>
      <c r="AK6" s="128">
        <v>401320</v>
      </c>
      <c r="AL6" s="128">
        <v>145342</v>
      </c>
      <c r="AM6" s="129">
        <f t="shared" ref="AM6:AM69" si="4">+V6-W6-X6+Y6+Z6+AA6+AB6+AC6+AD6+AE6+AF6+AG6+AH6+AI6+AJ6+AK6-AL6</f>
        <v>23622504</v>
      </c>
      <c r="AN6" s="98" t="b">
        <f t="shared" ref="AN6:AN69" si="5">AM6=U6</f>
        <v>1</v>
      </c>
    </row>
    <row r="7" spans="1:40" x14ac:dyDescent="0.2">
      <c r="A7" s="122">
        <v>1107</v>
      </c>
      <c r="B7" s="122" t="s">
        <v>335</v>
      </c>
      <c r="C7" s="123" t="s">
        <v>918</v>
      </c>
      <c r="D7" s="123" t="s">
        <v>917</v>
      </c>
      <c r="E7" s="123">
        <v>4</v>
      </c>
      <c r="F7" s="124">
        <f t="shared" si="0"/>
        <v>6999659</v>
      </c>
      <c r="G7" s="125">
        <v>1413158</v>
      </c>
      <c r="H7" s="125">
        <v>157386</v>
      </c>
      <c r="I7" s="125">
        <v>146122</v>
      </c>
      <c r="J7" s="125">
        <v>1564718</v>
      </c>
      <c r="K7" s="125">
        <v>0</v>
      </c>
      <c r="L7" s="125">
        <v>0</v>
      </c>
      <c r="M7" s="125">
        <v>2820670</v>
      </c>
      <c r="N7" s="125">
        <v>0</v>
      </c>
      <c r="O7" s="125">
        <v>0</v>
      </c>
      <c r="P7" s="125">
        <v>29316</v>
      </c>
      <c r="Q7" s="125">
        <v>868289</v>
      </c>
      <c r="R7" s="124">
        <f t="shared" si="1"/>
        <v>6999659</v>
      </c>
      <c r="S7" s="98" t="b">
        <f t="shared" si="2"/>
        <v>1</v>
      </c>
      <c r="T7" s="126" t="s">
        <v>917</v>
      </c>
      <c r="U7" s="127">
        <f t="shared" si="3"/>
        <v>13711312</v>
      </c>
      <c r="V7" s="128">
        <v>7828646</v>
      </c>
      <c r="W7" s="128">
        <v>7546</v>
      </c>
      <c r="X7" s="128">
        <v>15438</v>
      </c>
      <c r="Y7" s="128">
        <v>8896</v>
      </c>
      <c r="Z7" s="128">
        <v>321378</v>
      </c>
      <c r="AA7" s="128">
        <v>387315</v>
      </c>
      <c r="AB7" s="128">
        <v>996980</v>
      </c>
      <c r="AC7" s="128">
        <v>1007577</v>
      </c>
      <c r="AD7" s="128">
        <v>265843</v>
      </c>
      <c r="AE7" s="128">
        <v>299092</v>
      </c>
      <c r="AF7" s="128">
        <v>886580</v>
      </c>
      <c r="AG7" s="128">
        <v>1308602</v>
      </c>
      <c r="AH7" s="128">
        <v>89274</v>
      </c>
      <c r="AI7" s="128">
        <v>123511</v>
      </c>
      <c r="AJ7" s="128">
        <v>106680</v>
      </c>
      <c r="AK7" s="128">
        <v>103922</v>
      </c>
      <c r="AL7" s="128">
        <v>0</v>
      </c>
      <c r="AM7" s="129">
        <f t="shared" si="4"/>
        <v>13711312</v>
      </c>
      <c r="AN7" s="98" t="b">
        <f t="shared" si="5"/>
        <v>1</v>
      </c>
    </row>
    <row r="8" spans="1:40" x14ac:dyDescent="0.2">
      <c r="A8" s="122">
        <v>1401</v>
      </c>
      <c r="B8" s="122" t="s">
        <v>339</v>
      </c>
      <c r="C8" s="123" t="s">
        <v>918</v>
      </c>
      <c r="D8" s="123" t="s">
        <v>917</v>
      </c>
      <c r="E8" s="123">
        <v>4</v>
      </c>
      <c r="F8" s="124">
        <f t="shared" si="0"/>
        <v>5202540</v>
      </c>
      <c r="G8" s="125">
        <v>2523864</v>
      </c>
      <c r="H8" s="125">
        <v>17269</v>
      </c>
      <c r="I8" s="125">
        <v>586</v>
      </c>
      <c r="J8" s="125">
        <v>393069</v>
      </c>
      <c r="K8" s="125">
        <v>0</v>
      </c>
      <c r="L8" s="125">
        <v>274348</v>
      </c>
      <c r="M8" s="125">
        <v>1401061</v>
      </c>
      <c r="N8" s="125">
        <v>6618</v>
      </c>
      <c r="O8" s="125">
        <v>0</v>
      </c>
      <c r="P8" s="125">
        <v>75</v>
      </c>
      <c r="Q8" s="125">
        <v>585650</v>
      </c>
      <c r="R8" s="124">
        <f t="shared" si="1"/>
        <v>5202540</v>
      </c>
      <c r="S8" s="98" t="b">
        <f t="shared" si="2"/>
        <v>1</v>
      </c>
      <c r="T8" s="126" t="s">
        <v>917</v>
      </c>
      <c r="U8" s="127">
        <f t="shared" si="3"/>
        <v>4765642</v>
      </c>
      <c r="V8" s="128">
        <v>3781299</v>
      </c>
      <c r="W8" s="128">
        <v>16054</v>
      </c>
      <c r="X8" s="128">
        <v>37229</v>
      </c>
      <c r="Y8" s="128">
        <v>10651</v>
      </c>
      <c r="Z8" s="128">
        <v>16601</v>
      </c>
      <c r="AA8" s="128">
        <v>272978</v>
      </c>
      <c r="AB8" s="128">
        <v>19552</v>
      </c>
      <c r="AC8" s="128">
        <v>125290</v>
      </c>
      <c r="AD8" s="128">
        <v>152912</v>
      </c>
      <c r="AE8" s="128">
        <v>3783</v>
      </c>
      <c r="AF8" s="128">
        <v>183937</v>
      </c>
      <c r="AG8" s="128">
        <v>26633</v>
      </c>
      <c r="AH8" s="128">
        <v>82072</v>
      </c>
      <c r="AI8" s="128">
        <v>78921</v>
      </c>
      <c r="AJ8" s="128">
        <v>23599</v>
      </c>
      <c r="AK8" s="128">
        <v>40697</v>
      </c>
      <c r="AL8" s="128">
        <v>0</v>
      </c>
      <c r="AM8" s="129">
        <f t="shared" si="4"/>
        <v>4765642</v>
      </c>
      <c r="AN8" s="98" t="b">
        <f t="shared" si="5"/>
        <v>1</v>
      </c>
    </row>
    <row r="9" spans="1:40" x14ac:dyDescent="0.2">
      <c r="A9" s="122">
        <v>1402</v>
      </c>
      <c r="B9" s="122" t="s">
        <v>340</v>
      </c>
      <c r="C9" s="123" t="s">
        <v>918</v>
      </c>
      <c r="D9" s="123" t="s">
        <v>917</v>
      </c>
      <c r="E9" s="123">
        <v>4</v>
      </c>
      <c r="F9" s="124">
        <f t="shared" si="0"/>
        <v>33389</v>
      </c>
      <c r="G9" s="125">
        <v>3424</v>
      </c>
      <c r="H9" s="125">
        <v>421</v>
      </c>
      <c r="I9" s="125">
        <v>0</v>
      </c>
      <c r="J9" s="125">
        <v>3953</v>
      </c>
      <c r="K9" s="125">
        <v>0</v>
      </c>
      <c r="L9" s="125">
        <v>0</v>
      </c>
      <c r="M9" s="125">
        <v>23884</v>
      </c>
      <c r="N9" s="125">
        <v>0</v>
      </c>
      <c r="O9" s="125">
        <v>0</v>
      </c>
      <c r="P9" s="125">
        <v>0</v>
      </c>
      <c r="Q9" s="125">
        <v>1707</v>
      </c>
      <c r="R9" s="124">
        <f t="shared" si="1"/>
        <v>33389</v>
      </c>
      <c r="S9" s="98" t="b">
        <f t="shared" si="2"/>
        <v>1</v>
      </c>
      <c r="T9" s="126" t="s">
        <v>917</v>
      </c>
      <c r="U9" s="127">
        <f t="shared" si="3"/>
        <v>1587190</v>
      </c>
      <c r="V9" s="128">
        <v>1242084</v>
      </c>
      <c r="W9" s="128">
        <v>6050</v>
      </c>
      <c r="X9" s="128">
        <v>6236</v>
      </c>
      <c r="Y9" s="128">
        <v>0</v>
      </c>
      <c r="Z9" s="128">
        <v>37054</v>
      </c>
      <c r="AA9" s="128">
        <v>48883</v>
      </c>
      <c r="AB9" s="128">
        <v>139518</v>
      </c>
      <c r="AC9" s="128">
        <v>10434</v>
      </c>
      <c r="AD9" s="128">
        <v>34804</v>
      </c>
      <c r="AE9" s="128">
        <v>5056</v>
      </c>
      <c r="AF9" s="128">
        <v>24520</v>
      </c>
      <c r="AG9" s="128">
        <v>3889</v>
      </c>
      <c r="AH9" s="128">
        <v>432</v>
      </c>
      <c r="AI9" s="128">
        <v>35110</v>
      </c>
      <c r="AJ9" s="128">
        <v>17692</v>
      </c>
      <c r="AK9" s="128">
        <v>0</v>
      </c>
      <c r="AL9" s="128">
        <v>0</v>
      </c>
      <c r="AM9" s="129">
        <f t="shared" si="4"/>
        <v>1587190</v>
      </c>
      <c r="AN9" s="98" t="b">
        <f t="shared" si="5"/>
        <v>1</v>
      </c>
    </row>
    <row r="10" spans="1:40" x14ac:dyDescent="0.2">
      <c r="A10" s="122">
        <v>1403</v>
      </c>
      <c r="B10" s="122" t="s">
        <v>334</v>
      </c>
      <c r="C10" s="123" t="s">
        <v>918</v>
      </c>
      <c r="D10" s="123" t="s">
        <v>917</v>
      </c>
      <c r="E10" s="123">
        <v>4</v>
      </c>
      <c r="F10" s="124">
        <f t="shared" si="0"/>
        <v>1067739</v>
      </c>
      <c r="G10" s="125">
        <v>1804</v>
      </c>
      <c r="H10" s="125">
        <v>756</v>
      </c>
      <c r="I10" s="125">
        <v>0</v>
      </c>
      <c r="J10" s="125">
        <v>104046</v>
      </c>
      <c r="K10" s="125">
        <v>0</v>
      </c>
      <c r="L10" s="125">
        <v>0</v>
      </c>
      <c r="M10" s="125">
        <v>722014</v>
      </c>
      <c r="N10" s="125">
        <v>6749</v>
      </c>
      <c r="O10" s="125">
        <v>15647</v>
      </c>
      <c r="P10" s="125">
        <v>46112</v>
      </c>
      <c r="Q10" s="125">
        <v>170611</v>
      </c>
      <c r="R10" s="124">
        <f t="shared" si="1"/>
        <v>1067739</v>
      </c>
      <c r="S10" s="98" t="b">
        <f t="shared" si="2"/>
        <v>1</v>
      </c>
      <c r="T10" s="126" t="s">
        <v>917</v>
      </c>
      <c r="U10" s="127">
        <f t="shared" si="3"/>
        <v>1816016</v>
      </c>
      <c r="V10" s="128">
        <v>1279569</v>
      </c>
      <c r="W10" s="128">
        <v>2196</v>
      </c>
      <c r="X10" s="128">
        <v>1445</v>
      </c>
      <c r="Y10" s="128">
        <v>6615</v>
      </c>
      <c r="Z10" s="128">
        <v>6700</v>
      </c>
      <c r="AA10" s="128">
        <v>168977</v>
      </c>
      <c r="AB10" s="128">
        <v>61120</v>
      </c>
      <c r="AC10" s="128">
        <v>98070</v>
      </c>
      <c r="AD10" s="128">
        <v>55166</v>
      </c>
      <c r="AE10" s="128">
        <v>1009</v>
      </c>
      <c r="AF10" s="128">
        <v>44440</v>
      </c>
      <c r="AG10" s="128">
        <v>31377</v>
      </c>
      <c r="AH10" s="128">
        <v>6141</v>
      </c>
      <c r="AI10" s="128">
        <v>60445</v>
      </c>
      <c r="AJ10" s="128">
        <v>28</v>
      </c>
      <c r="AK10" s="128">
        <v>0</v>
      </c>
      <c r="AL10" s="128">
        <v>0</v>
      </c>
      <c r="AM10" s="129">
        <f t="shared" si="4"/>
        <v>1816016</v>
      </c>
      <c r="AN10" s="98" t="b">
        <f t="shared" si="5"/>
        <v>1</v>
      </c>
    </row>
    <row r="11" spans="1:40" x14ac:dyDescent="0.2">
      <c r="A11" s="122">
        <v>1404</v>
      </c>
      <c r="B11" s="122" t="s">
        <v>336</v>
      </c>
      <c r="C11" s="123" t="s">
        <v>918</v>
      </c>
      <c r="D11" s="123" t="s">
        <v>917</v>
      </c>
      <c r="E11" s="123">
        <v>4</v>
      </c>
      <c r="F11" s="124">
        <f t="shared" si="0"/>
        <v>527369</v>
      </c>
      <c r="G11" s="125">
        <v>73264</v>
      </c>
      <c r="H11" s="125">
        <v>1007</v>
      </c>
      <c r="I11" s="125">
        <v>0</v>
      </c>
      <c r="J11" s="125">
        <v>36344</v>
      </c>
      <c r="K11" s="125">
        <v>8000</v>
      </c>
      <c r="L11" s="125">
        <v>0</v>
      </c>
      <c r="M11" s="125">
        <v>81627</v>
      </c>
      <c r="N11" s="125">
        <v>1984</v>
      </c>
      <c r="O11" s="125">
        <v>483</v>
      </c>
      <c r="P11" s="125">
        <v>24224</v>
      </c>
      <c r="Q11" s="125">
        <v>300436</v>
      </c>
      <c r="R11" s="124">
        <f t="shared" si="1"/>
        <v>527369</v>
      </c>
      <c r="S11" s="98" t="b">
        <f t="shared" si="2"/>
        <v>1</v>
      </c>
      <c r="T11" s="126" t="s">
        <v>917</v>
      </c>
      <c r="U11" s="127">
        <f t="shared" si="3"/>
        <v>1717488</v>
      </c>
      <c r="V11" s="128">
        <v>1225368</v>
      </c>
      <c r="W11" s="128">
        <v>7827</v>
      </c>
      <c r="X11" s="128">
        <v>1092</v>
      </c>
      <c r="Y11" s="128">
        <v>6198</v>
      </c>
      <c r="Z11" s="128">
        <v>12474</v>
      </c>
      <c r="AA11" s="128">
        <v>144798</v>
      </c>
      <c r="AB11" s="128">
        <v>120893</v>
      </c>
      <c r="AC11" s="128">
        <v>76153</v>
      </c>
      <c r="AD11" s="128">
        <v>25056</v>
      </c>
      <c r="AE11" s="128">
        <v>4619</v>
      </c>
      <c r="AF11" s="128">
        <v>22250</v>
      </c>
      <c r="AG11" s="128">
        <v>31983</v>
      </c>
      <c r="AH11" s="128">
        <v>452</v>
      </c>
      <c r="AI11" s="128">
        <v>35218</v>
      </c>
      <c r="AJ11" s="128">
        <v>13119</v>
      </c>
      <c r="AK11" s="128">
        <v>7826</v>
      </c>
      <c r="AL11" s="128">
        <v>0</v>
      </c>
      <c r="AM11" s="129">
        <f t="shared" si="4"/>
        <v>1717488</v>
      </c>
      <c r="AN11" s="98" t="b">
        <f t="shared" si="5"/>
        <v>1</v>
      </c>
    </row>
    <row r="12" spans="1:40" x14ac:dyDescent="0.2">
      <c r="A12" s="122">
        <v>1405</v>
      </c>
      <c r="B12" s="122" t="s">
        <v>337</v>
      </c>
      <c r="C12" s="123" t="s">
        <v>918</v>
      </c>
      <c r="D12" s="123" t="s">
        <v>917</v>
      </c>
      <c r="E12" s="123">
        <v>4</v>
      </c>
      <c r="F12" s="124">
        <f t="shared" si="0"/>
        <v>3984957</v>
      </c>
      <c r="G12" s="125">
        <v>1706265</v>
      </c>
      <c r="H12" s="125">
        <v>21483</v>
      </c>
      <c r="I12" s="125">
        <v>29828</v>
      </c>
      <c r="J12" s="125">
        <v>265145</v>
      </c>
      <c r="K12" s="125">
        <v>0</v>
      </c>
      <c r="L12" s="125">
        <v>0</v>
      </c>
      <c r="M12" s="125">
        <v>626630</v>
      </c>
      <c r="N12" s="125">
        <v>676112</v>
      </c>
      <c r="O12" s="125">
        <v>582348</v>
      </c>
      <c r="P12" s="125">
        <v>19202</v>
      </c>
      <c r="Q12" s="125">
        <v>57944</v>
      </c>
      <c r="R12" s="124">
        <f t="shared" si="1"/>
        <v>3984957</v>
      </c>
      <c r="S12" s="98" t="b">
        <f t="shared" si="2"/>
        <v>1</v>
      </c>
      <c r="T12" s="126" t="s">
        <v>917</v>
      </c>
      <c r="U12" s="127">
        <f t="shared" si="3"/>
        <v>2638203</v>
      </c>
      <c r="V12" s="128">
        <v>2116579</v>
      </c>
      <c r="W12" s="128">
        <v>3467</v>
      </c>
      <c r="X12" s="128">
        <v>3755</v>
      </c>
      <c r="Y12" s="128">
        <v>0</v>
      </c>
      <c r="Z12" s="128">
        <v>3569</v>
      </c>
      <c r="AA12" s="128">
        <v>43522</v>
      </c>
      <c r="AB12" s="128">
        <v>55772</v>
      </c>
      <c r="AC12" s="128">
        <v>148013</v>
      </c>
      <c r="AD12" s="128">
        <v>35377</v>
      </c>
      <c r="AE12" s="128">
        <v>22797</v>
      </c>
      <c r="AF12" s="128">
        <v>54696</v>
      </c>
      <c r="AG12" s="128">
        <v>72719</v>
      </c>
      <c r="AH12" s="128">
        <v>311</v>
      </c>
      <c r="AI12" s="128">
        <v>57071</v>
      </c>
      <c r="AJ12" s="128">
        <v>19480</v>
      </c>
      <c r="AK12" s="128">
        <v>15519</v>
      </c>
      <c r="AL12" s="128">
        <v>0</v>
      </c>
      <c r="AM12" s="129">
        <f t="shared" si="4"/>
        <v>2638203</v>
      </c>
      <c r="AN12" s="98" t="b">
        <f t="shared" si="5"/>
        <v>1</v>
      </c>
    </row>
    <row r="13" spans="1:40" x14ac:dyDescent="0.2">
      <c r="A13" s="122">
        <v>2101</v>
      </c>
      <c r="B13" s="122" t="s">
        <v>341</v>
      </c>
      <c r="C13" s="123" t="s">
        <v>918</v>
      </c>
      <c r="D13" s="123" t="s">
        <v>917</v>
      </c>
      <c r="E13" s="123">
        <v>4</v>
      </c>
      <c r="F13" s="124">
        <f t="shared" si="0"/>
        <v>48770284</v>
      </c>
      <c r="G13" s="125">
        <v>20288651</v>
      </c>
      <c r="H13" s="125">
        <v>614461</v>
      </c>
      <c r="I13" s="125">
        <v>0</v>
      </c>
      <c r="J13" s="125">
        <v>3683200</v>
      </c>
      <c r="K13" s="125">
        <v>102512</v>
      </c>
      <c r="L13" s="125">
        <v>147396</v>
      </c>
      <c r="M13" s="125">
        <v>19557202</v>
      </c>
      <c r="N13" s="125">
        <v>0</v>
      </c>
      <c r="O13" s="125">
        <v>0</v>
      </c>
      <c r="P13" s="125">
        <v>691652</v>
      </c>
      <c r="Q13" s="125">
        <v>3685210</v>
      </c>
      <c r="R13" s="124">
        <f t="shared" si="1"/>
        <v>48770284</v>
      </c>
      <c r="S13" s="98" t="b">
        <f t="shared" si="2"/>
        <v>1</v>
      </c>
      <c r="T13" s="126" t="s">
        <v>917</v>
      </c>
      <c r="U13" s="127">
        <f t="shared" si="3"/>
        <v>27144287</v>
      </c>
      <c r="V13" s="128">
        <v>17614741</v>
      </c>
      <c r="W13" s="128">
        <v>50397</v>
      </c>
      <c r="X13" s="128">
        <v>28494</v>
      </c>
      <c r="Y13" s="128">
        <v>0</v>
      </c>
      <c r="Z13" s="128">
        <v>34016</v>
      </c>
      <c r="AA13" s="128">
        <v>55346</v>
      </c>
      <c r="AB13" s="128">
        <v>662779</v>
      </c>
      <c r="AC13" s="128">
        <v>1436041</v>
      </c>
      <c r="AD13" s="128">
        <v>411486</v>
      </c>
      <c r="AE13" s="128">
        <v>54606</v>
      </c>
      <c r="AF13" s="128">
        <v>3044878</v>
      </c>
      <c r="AG13" s="128">
        <v>1711284</v>
      </c>
      <c r="AH13" s="128">
        <v>460188</v>
      </c>
      <c r="AI13" s="128">
        <v>459180</v>
      </c>
      <c r="AJ13" s="128">
        <v>623555</v>
      </c>
      <c r="AK13" s="128">
        <v>1008538</v>
      </c>
      <c r="AL13" s="128">
        <v>353460</v>
      </c>
      <c r="AM13" s="129">
        <f t="shared" si="4"/>
        <v>27144287</v>
      </c>
      <c r="AN13" s="98" t="b">
        <f t="shared" si="5"/>
        <v>1</v>
      </c>
    </row>
    <row r="14" spans="1:40" x14ac:dyDescent="0.2">
      <c r="A14" s="122">
        <v>2102</v>
      </c>
      <c r="B14" s="122" t="s">
        <v>342</v>
      </c>
      <c r="C14" s="123" t="s">
        <v>918</v>
      </c>
      <c r="D14" s="123" t="s">
        <v>917</v>
      </c>
      <c r="E14" s="123">
        <v>4</v>
      </c>
      <c r="F14" s="124">
        <f t="shared" si="0"/>
        <v>6683576</v>
      </c>
      <c r="G14" s="125">
        <v>4404352</v>
      </c>
      <c r="H14" s="125">
        <v>63293</v>
      </c>
      <c r="I14" s="125">
        <v>390860</v>
      </c>
      <c r="J14" s="125">
        <v>402503</v>
      </c>
      <c r="K14" s="125">
        <v>0</v>
      </c>
      <c r="L14" s="125">
        <v>0</v>
      </c>
      <c r="M14" s="125">
        <v>913285</v>
      </c>
      <c r="N14" s="125">
        <v>126515</v>
      </c>
      <c r="O14" s="125">
        <v>38384</v>
      </c>
      <c r="P14" s="125">
        <v>110349</v>
      </c>
      <c r="Q14" s="125">
        <v>234035</v>
      </c>
      <c r="R14" s="124">
        <f t="shared" si="1"/>
        <v>6683576</v>
      </c>
      <c r="S14" s="98" t="b">
        <f t="shared" si="2"/>
        <v>1</v>
      </c>
      <c r="T14" s="126" t="s">
        <v>917</v>
      </c>
      <c r="U14" s="127">
        <f t="shared" si="3"/>
        <v>5447191</v>
      </c>
      <c r="V14" s="128">
        <v>3581913</v>
      </c>
      <c r="W14" s="128">
        <v>15659</v>
      </c>
      <c r="X14" s="128">
        <v>17681</v>
      </c>
      <c r="Y14" s="128">
        <v>0</v>
      </c>
      <c r="Z14" s="128">
        <v>44174</v>
      </c>
      <c r="AA14" s="128">
        <v>188648</v>
      </c>
      <c r="AB14" s="128">
        <v>151469</v>
      </c>
      <c r="AC14" s="128">
        <v>229637</v>
      </c>
      <c r="AD14" s="128">
        <v>125221</v>
      </c>
      <c r="AE14" s="128">
        <v>7429</v>
      </c>
      <c r="AF14" s="128">
        <v>601746</v>
      </c>
      <c r="AG14" s="128">
        <v>87806</v>
      </c>
      <c r="AH14" s="128">
        <v>445</v>
      </c>
      <c r="AI14" s="128">
        <v>140786</v>
      </c>
      <c r="AJ14" s="128">
        <v>64682</v>
      </c>
      <c r="AK14" s="128">
        <v>292644</v>
      </c>
      <c r="AL14" s="128">
        <v>36069</v>
      </c>
      <c r="AM14" s="129">
        <f t="shared" si="4"/>
        <v>5447191</v>
      </c>
      <c r="AN14" s="98" t="b">
        <f t="shared" si="5"/>
        <v>1</v>
      </c>
    </row>
    <row r="15" spans="1:40" x14ac:dyDescent="0.2">
      <c r="A15" s="122">
        <v>2103</v>
      </c>
      <c r="B15" s="122" t="s">
        <v>343</v>
      </c>
      <c r="C15" s="123" t="s">
        <v>918</v>
      </c>
      <c r="D15" s="123" t="s">
        <v>917</v>
      </c>
      <c r="E15" s="123">
        <v>4</v>
      </c>
      <c r="F15" s="124">
        <f t="shared" si="0"/>
        <v>9195596</v>
      </c>
      <c r="G15" s="125">
        <v>3085628</v>
      </c>
      <c r="H15" s="125">
        <v>2250</v>
      </c>
      <c r="I15" s="125">
        <v>0</v>
      </c>
      <c r="J15" s="125">
        <v>4380857</v>
      </c>
      <c r="K15" s="125">
        <v>0</v>
      </c>
      <c r="L15" s="125">
        <v>0</v>
      </c>
      <c r="M15" s="125">
        <v>1150077</v>
      </c>
      <c r="N15" s="125">
        <v>0</v>
      </c>
      <c r="O15" s="125">
        <v>0</v>
      </c>
      <c r="P15" s="125">
        <v>50025</v>
      </c>
      <c r="Q15" s="125">
        <v>526759</v>
      </c>
      <c r="R15" s="124">
        <f t="shared" si="1"/>
        <v>9195596</v>
      </c>
      <c r="S15" s="98" t="b">
        <f t="shared" si="2"/>
        <v>1</v>
      </c>
      <c r="T15" s="126" t="s">
        <v>917</v>
      </c>
      <c r="U15" s="127">
        <f t="shared" si="3"/>
        <v>4138292</v>
      </c>
      <c r="V15" s="128">
        <v>2900472</v>
      </c>
      <c r="W15" s="128">
        <v>7536</v>
      </c>
      <c r="X15" s="128">
        <v>3569</v>
      </c>
      <c r="Y15" s="128">
        <v>1520</v>
      </c>
      <c r="Z15" s="128">
        <v>3205</v>
      </c>
      <c r="AA15" s="128">
        <v>82038</v>
      </c>
      <c r="AB15" s="128">
        <v>46299</v>
      </c>
      <c r="AC15" s="128">
        <v>130171</v>
      </c>
      <c r="AD15" s="128">
        <v>184762</v>
      </c>
      <c r="AE15" s="128">
        <v>6011</v>
      </c>
      <c r="AF15" s="128">
        <v>400395</v>
      </c>
      <c r="AG15" s="128">
        <v>105555</v>
      </c>
      <c r="AH15" s="128">
        <v>70938</v>
      </c>
      <c r="AI15" s="128">
        <v>125097</v>
      </c>
      <c r="AJ15" s="128">
        <v>92934</v>
      </c>
      <c r="AK15" s="128">
        <v>0</v>
      </c>
      <c r="AL15" s="128">
        <v>0</v>
      </c>
      <c r="AM15" s="129">
        <f t="shared" si="4"/>
        <v>4138292</v>
      </c>
      <c r="AN15" s="98" t="b">
        <f t="shared" si="5"/>
        <v>1</v>
      </c>
    </row>
    <row r="16" spans="1:40" x14ac:dyDescent="0.2">
      <c r="A16" s="122">
        <v>2104</v>
      </c>
      <c r="B16" s="122" t="s">
        <v>344</v>
      </c>
      <c r="C16" s="123" t="s">
        <v>918</v>
      </c>
      <c r="D16" s="123" t="s">
        <v>917</v>
      </c>
      <c r="E16" s="123">
        <v>4</v>
      </c>
      <c r="F16" s="124">
        <f t="shared" si="0"/>
        <v>1831701</v>
      </c>
      <c r="G16" s="125">
        <v>747376</v>
      </c>
      <c r="H16" s="125">
        <v>4311</v>
      </c>
      <c r="I16" s="125">
        <v>0</v>
      </c>
      <c r="J16" s="125">
        <v>107088</v>
      </c>
      <c r="K16" s="125">
        <v>0</v>
      </c>
      <c r="L16" s="125">
        <v>0</v>
      </c>
      <c r="M16" s="125">
        <v>729428</v>
      </c>
      <c r="N16" s="125">
        <v>12636</v>
      </c>
      <c r="O16" s="125">
        <v>0</v>
      </c>
      <c r="P16" s="125">
        <v>122409</v>
      </c>
      <c r="Q16" s="125">
        <v>108453</v>
      </c>
      <c r="R16" s="124">
        <f t="shared" si="1"/>
        <v>1831701</v>
      </c>
      <c r="S16" s="98" t="b">
        <f t="shared" si="2"/>
        <v>1</v>
      </c>
      <c r="T16" s="126" t="s">
        <v>917</v>
      </c>
      <c r="U16" s="127">
        <f t="shared" si="3"/>
        <v>3049097</v>
      </c>
      <c r="V16" s="128">
        <v>2093831</v>
      </c>
      <c r="W16" s="128">
        <v>9239</v>
      </c>
      <c r="X16" s="128">
        <v>11281</v>
      </c>
      <c r="Y16" s="128">
        <v>-11026</v>
      </c>
      <c r="Z16" s="128">
        <v>8590</v>
      </c>
      <c r="AA16" s="128">
        <v>77334</v>
      </c>
      <c r="AB16" s="128">
        <v>116737</v>
      </c>
      <c r="AC16" s="128">
        <v>245865</v>
      </c>
      <c r="AD16" s="128">
        <v>28345</v>
      </c>
      <c r="AE16" s="128">
        <v>17754</v>
      </c>
      <c r="AF16" s="128">
        <v>45660</v>
      </c>
      <c r="AG16" s="128">
        <v>142683</v>
      </c>
      <c r="AH16" s="128">
        <v>318</v>
      </c>
      <c r="AI16" s="128">
        <v>129889</v>
      </c>
      <c r="AJ16" s="128">
        <v>107807</v>
      </c>
      <c r="AK16" s="128">
        <v>65830</v>
      </c>
      <c r="AL16" s="128">
        <v>0</v>
      </c>
      <c r="AM16" s="129">
        <f t="shared" si="4"/>
        <v>3049097</v>
      </c>
      <c r="AN16" s="98" t="b">
        <f t="shared" si="5"/>
        <v>1</v>
      </c>
    </row>
    <row r="17" spans="1:40" x14ac:dyDescent="0.2">
      <c r="A17" s="122">
        <v>2201</v>
      </c>
      <c r="B17" s="122" t="s">
        <v>345</v>
      </c>
      <c r="C17" s="123" t="s">
        <v>918</v>
      </c>
      <c r="D17" s="123" t="s">
        <v>917</v>
      </c>
      <c r="E17" s="123">
        <v>4</v>
      </c>
      <c r="F17" s="124">
        <f t="shared" si="0"/>
        <v>18990938</v>
      </c>
      <c r="G17" s="125">
        <v>6034570</v>
      </c>
      <c r="H17" s="125">
        <v>301699</v>
      </c>
      <c r="I17" s="125">
        <v>984628</v>
      </c>
      <c r="J17" s="125">
        <v>1297921</v>
      </c>
      <c r="K17" s="125">
        <v>0</v>
      </c>
      <c r="L17" s="125">
        <v>96547</v>
      </c>
      <c r="M17" s="125">
        <v>8583739</v>
      </c>
      <c r="N17" s="125">
        <v>0</v>
      </c>
      <c r="O17" s="125">
        <v>0</v>
      </c>
      <c r="P17" s="125">
        <v>86299</v>
      </c>
      <c r="Q17" s="125">
        <v>1605535</v>
      </c>
      <c r="R17" s="124">
        <f t="shared" si="1"/>
        <v>18990938</v>
      </c>
      <c r="S17" s="98" t="b">
        <f t="shared" si="2"/>
        <v>1</v>
      </c>
      <c r="T17" s="126" t="s">
        <v>917</v>
      </c>
      <c r="U17" s="127">
        <f t="shared" si="3"/>
        <v>22720731</v>
      </c>
      <c r="V17" s="128">
        <v>9369631</v>
      </c>
      <c r="W17" s="128">
        <v>49610</v>
      </c>
      <c r="X17" s="128">
        <v>70001</v>
      </c>
      <c r="Y17" s="128">
        <v>0</v>
      </c>
      <c r="Z17" s="128">
        <v>22683</v>
      </c>
      <c r="AA17" s="128">
        <v>301481</v>
      </c>
      <c r="AB17" s="128">
        <v>860072</v>
      </c>
      <c r="AC17" s="128">
        <v>588866</v>
      </c>
      <c r="AD17" s="128">
        <v>68908</v>
      </c>
      <c r="AE17" s="128">
        <v>9890</v>
      </c>
      <c r="AF17" s="128">
        <v>10197622</v>
      </c>
      <c r="AG17" s="128">
        <v>781730</v>
      </c>
      <c r="AH17" s="128">
        <v>95770</v>
      </c>
      <c r="AI17" s="128">
        <v>487805</v>
      </c>
      <c r="AJ17" s="128">
        <v>55884</v>
      </c>
      <c r="AK17" s="128">
        <v>227575</v>
      </c>
      <c r="AL17" s="128">
        <v>227575</v>
      </c>
      <c r="AM17" s="129">
        <f t="shared" si="4"/>
        <v>22720731</v>
      </c>
      <c r="AN17" s="98" t="b">
        <f t="shared" si="5"/>
        <v>1</v>
      </c>
    </row>
    <row r="18" spans="1:40" x14ac:dyDescent="0.2">
      <c r="A18" s="122">
        <v>2202</v>
      </c>
      <c r="B18" s="122" t="s">
        <v>346</v>
      </c>
      <c r="C18" s="123" t="s">
        <v>918</v>
      </c>
      <c r="D18" s="123" t="s">
        <v>917</v>
      </c>
      <c r="E18" s="123">
        <v>4</v>
      </c>
      <c r="F18" s="124">
        <f t="shared" si="0"/>
        <v>780757</v>
      </c>
      <c r="G18" s="125">
        <v>528461</v>
      </c>
      <c r="H18" s="125">
        <v>0</v>
      </c>
      <c r="I18" s="125">
        <v>0</v>
      </c>
      <c r="J18" s="125">
        <v>4207</v>
      </c>
      <c r="K18" s="125">
        <v>0</v>
      </c>
      <c r="L18" s="125">
        <v>0</v>
      </c>
      <c r="M18" s="125">
        <v>184826</v>
      </c>
      <c r="N18" s="125">
        <v>23230</v>
      </c>
      <c r="O18" s="125">
        <v>0</v>
      </c>
      <c r="P18" s="125">
        <v>13222</v>
      </c>
      <c r="Q18" s="125">
        <v>26811</v>
      </c>
      <c r="R18" s="124">
        <f t="shared" si="1"/>
        <v>780757</v>
      </c>
      <c r="S18" s="98" t="b">
        <f t="shared" si="2"/>
        <v>1</v>
      </c>
      <c r="T18" s="126" t="s">
        <v>917</v>
      </c>
      <c r="U18" s="127">
        <f t="shared" si="3"/>
        <v>2117418</v>
      </c>
      <c r="V18" s="128">
        <v>1611130</v>
      </c>
      <c r="W18" s="128">
        <v>5309</v>
      </c>
      <c r="X18" s="128">
        <v>3740</v>
      </c>
      <c r="Y18" s="128">
        <v>0</v>
      </c>
      <c r="Z18" s="128">
        <v>16067</v>
      </c>
      <c r="AA18" s="128">
        <v>33982</v>
      </c>
      <c r="AB18" s="128">
        <v>69044</v>
      </c>
      <c r="AC18" s="128">
        <v>80844</v>
      </c>
      <c r="AD18" s="128">
        <v>27760</v>
      </c>
      <c r="AE18" s="128">
        <v>2583</v>
      </c>
      <c r="AF18" s="128">
        <v>42081</v>
      </c>
      <c r="AG18" s="128">
        <v>15744</v>
      </c>
      <c r="AH18" s="128">
        <v>48360</v>
      </c>
      <c r="AI18" s="128">
        <v>159772</v>
      </c>
      <c r="AJ18" s="128">
        <v>2196</v>
      </c>
      <c r="AK18" s="128">
        <v>38324</v>
      </c>
      <c r="AL18" s="128">
        <v>21420</v>
      </c>
      <c r="AM18" s="129">
        <f t="shared" si="4"/>
        <v>2117418</v>
      </c>
      <c r="AN18" s="98" t="b">
        <f t="shared" si="5"/>
        <v>1</v>
      </c>
    </row>
    <row r="19" spans="1:40" x14ac:dyDescent="0.2">
      <c r="A19" s="122">
        <v>2203</v>
      </c>
      <c r="B19" s="122" t="s">
        <v>347</v>
      </c>
      <c r="C19" s="123" t="s">
        <v>918</v>
      </c>
      <c r="D19" s="123" t="s">
        <v>917</v>
      </c>
      <c r="E19" s="123">
        <v>4</v>
      </c>
      <c r="F19" s="124">
        <f t="shared" si="0"/>
        <v>2471735</v>
      </c>
      <c r="G19" s="125">
        <v>757999</v>
      </c>
      <c r="H19" s="125">
        <v>27437</v>
      </c>
      <c r="I19" s="125">
        <v>21428</v>
      </c>
      <c r="J19" s="125">
        <v>257325</v>
      </c>
      <c r="K19" s="125">
        <v>0</v>
      </c>
      <c r="L19" s="125">
        <v>0</v>
      </c>
      <c r="M19" s="125">
        <v>930005</v>
      </c>
      <c r="N19" s="125">
        <v>261</v>
      </c>
      <c r="O19" s="125">
        <v>0</v>
      </c>
      <c r="P19" s="125">
        <v>224055</v>
      </c>
      <c r="Q19" s="125">
        <v>253225</v>
      </c>
      <c r="R19" s="124">
        <f t="shared" si="1"/>
        <v>2471735</v>
      </c>
      <c r="S19" s="98" t="b">
        <f t="shared" si="2"/>
        <v>1</v>
      </c>
      <c r="T19" s="126" t="s">
        <v>917</v>
      </c>
      <c r="U19" s="127">
        <f t="shared" si="3"/>
        <v>4633132</v>
      </c>
      <c r="V19" s="128">
        <v>3840882</v>
      </c>
      <c r="W19" s="128">
        <v>30120</v>
      </c>
      <c r="X19" s="128">
        <v>16701</v>
      </c>
      <c r="Y19" s="128">
        <v>500</v>
      </c>
      <c r="Z19" s="128">
        <v>6299</v>
      </c>
      <c r="AA19" s="128">
        <v>114060</v>
      </c>
      <c r="AB19" s="128">
        <v>73216</v>
      </c>
      <c r="AC19" s="128">
        <v>157811</v>
      </c>
      <c r="AD19" s="128">
        <v>69763</v>
      </c>
      <c r="AE19" s="128">
        <v>12229</v>
      </c>
      <c r="AF19" s="128">
        <v>197675</v>
      </c>
      <c r="AG19" s="128">
        <v>119118</v>
      </c>
      <c r="AH19" s="128">
        <v>16153</v>
      </c>
      <c r="AI19" s="128">
        <v>35168</v>
      </c>
      <c r="AJ19" s="128">
        <v>37079</v>
      </c>
      <c r="AK19" s="128">
        <v>0</v>
      </c>
      <c r="AL19" s="128">
        <v>0</v>
      </c>
      <c r="AM19" s="129">
        <f t="shared" si="4"/>
        <v>4633132</v>
      </c>
      <c r="AN19" s="98" t="b">
        <f t="shared" si="5"/>
        <v>1</v>
      </c>
    </row>
    <row r="20" spans="1:40" x14ac:dyDescent="0.2">
      <c r="A20" s="122">
        <v>2301</v>
      </c>
      <c r="B20" s="122" t="s">
        <v>348</v>
      </c>
      <c r="C20" s="123" t="s">
        <v>918</v>
      </c>
      <c r="D20" s="123" t="s">
        <v>917</v>
      </c>
      <c r="E20" s="123">
        <v>4</v>
      </c>
      <c r="F20" s="124">
        <f t="shared" si="0"/>
        <v>2407762</v>
      </c>
      <c r="G20" s="125">
        <v>914156</v>
      </c>
      <c r="H20" s="125">
        <v>24568</v>
      </c>
      <c r="I20" s="125">
        <v>30</v>
      </c>
      <c r="J20" s="125">
        <v>439967</v>
      </c>
      <c r="K20" s="125">
        <v>0</v>
      </c>
      <c r="L20" s="125">
        <v>0</v>
      </c>
      <c r="M20" s="125">
        <v>715716</v>
      </c>
      <c r="N20" s="125">
        <v>50516</v>
      </c>
      <c r="O20" s="125">
        <v>0</v>
      </c>
      <c r="P20" s="125">
        <v>105776</v>
      </c>
      <c r="Q20" s="125">
        <v>157033</v>
      </c>
      <c r="R20" s="124">
        <f t="shared" si="1"/>
        <v>2407762</v>
      </c>
      <c r="S20" s="98" t="b">
        <f t="shared" si="2"/>
        <v>1</v>
      </c>
      <c r="T20" s="126" t="s">
        <v>917</v>
      </c>
      <c r="U20" s="127">
        <f t="shared" si="3"/>
        <v>5232505</v>
      </c>
      <c r="V20" s="128">
        <v>3266336</v>
      </c>
      <c r="W20" s="128">
        <v>12816</v>
      </c>
      <c r="X20" s="128">
        <v>37661</v>
      </c>
      <c r="Y20" s="128">
        <v>235</v>
      </c>
      <c r="Z20" s="128">
        <v>40754</v>
      </c>
      <c r="AA20" s="128">
        <v>228783</v>
      </c>
      <c r="AB20" s="128">
        <v>138535</v>
      </c>
      <c r="AC20" s="128">
        <v>312455</v>
      </c>
      <c r="AD20" s="128">
        <v>113528</v>
      </c>
      <c r="AE20" s="128">
        <v>49726</v>
      </c>
      <c r="AF20" s="128">
        <v>408260</v>
      </c>
      <c r="AG20" s="128">
        <v>132555</v>
      </c>
      <c r="AH20" s="128">
        <v>4464</v>
      </c>
      <c r="AI20" s="128">
        <v>66609</v>
      </c>
      <c r="AJ20" s="128">
        <v>102356</v>
      </c>
      <c r="AK20" s="128">
        <v>418386</v>
      </c>
      <c r="AL20" s="128">
        <v>0</v>
      </c>
      <c r="AM20" s="129">
        <f t="shared" si="4"/>
        <v>5232505</v>
      </c>
      <c r="AN20" s="98" t="b">
        <f t="shared" si="5"/>
        <v>1</v>
      </c>
    </row>
    <row r="21" spans="1:40" x14ac:dyDescent="0.2">
      <c r="A21" s="122">
        <v>2302</v>
      </c>
      <c r="B21" s="122" t="s">
        <v>349</v>
      </c>
      <c r="C21" s="123" t="s">
        <v>918</v>
      </c>
      <c r="D21" s="123" t="s">
        <v>917</v>
      </c>
      <c r="E21" s="123">
        <v>4</v>
      </c>
      <c r="F21" s="124">
        <f t="shared" si="0"/>
        <v>2783306</v>
      </c>
      <c r="G21" s="125">
        <v>2108259</v>
      </c>
      <c r="H21" s="125">
        <v>0</v>
      </c>
      <c r="I21" s="125">
        <v>0</v>
      </c>
      <c r="J21" s="125">
        <v>42137</v>
      </c>
      <c r="K21" s="125">
        <v>0</v>
      </c>
      <c r="L21" s="125">
        <v>0</v>
      </c>
      <c r="M21" s="125">
        <v>436603</v>
      </c>
      <c r="N21" s="125">
        <v>0</v>
      </c>
      <c r="O21" s="125">
        <v>0</v>
      </c>
      <c r="P21" s="125">
        <v>102146</v>
      </c>
      <c r="Q21" s="125">
        <v>94161</v>
      </c>
      <c r="R21" s="124">
        <f t="shared" si="1"/>
        <v>2783306</v>
      </c>
      <c r="S21" s="98" t="b">
        <f t="shared" si="2"/>
        <v>1</v>
      </c>
      <c r="T21" s="126" t="s">
        <v>917</v>
      </c>
      <c r="U21" s="127">
        <f t="shared" si="3"/>
        <v>2353703</v>
      </c>
      <c r="V21" s="128">
        <v>1885463</v>
      </c>
      <c r="W21" s="128">
        <v>84971</v>
      </c>
      <c r="X21" s="128">
        <v>63915</v>
      </c>
      <c r="Y21" s="128">
        <v>0</v>
      </c>
      <c r="Z21" s="128">
        <v>3830</v>
      </c>
      <c r="AA21" s="128">
        <v>131025</v>
      </c>
      <c r="AB21" s="128">
        <v>92190</v>
      </c>
      <c r="AC21" s="128">
        <v>127460</v>
      </c>
      <c r="AD21" s="128">
        <v>2902</v>
      </c>
      <c r="AE21" s="128">
        <v>13974</v>
      </c>
      <c r="AF21" s="128">
        <v>26242</v>
      </c>
      <c r="AG21" s="128">
        <v>58265</v>
      </c>
      <c r="AH21" s="128">
        <v>58919</v>
      </c>
      <c r="AI21" s="128">
        <v>74370</v>
      </c>
      <c r="AJ21" s="128">
        <v>27949</v>
      </c>
      <c r="AK21" s="128">
        <v>0</v>
      </c>
      <c r="AL21" s="128">
        <v>0</v>
      </c>
      <c r="AM21" s="129">
        <f t="shared" si="4"/>
        <v>2353703</v>
      </c>
      <c r="AN21" s="98" t="b">
        <f t="shared" si="5"/>
        <v>1</v>
      </c>
    </row>
    <row r="22" spans="1:40" x14ac:dyDescent="0.2">
      <c r="A22" s="122">
        <v>3101</v>
      </c>
      <c r="B22" s="122" t="s">
        <v>351</v>
      </c>
      <c r="C22" s="123" t="s">
        <v>918</v>
      </c>
      <c r="D22" s="123" t="s">
        <v>917</v>
      </c>
      <c r="E22" s="123">
        <v>4</v>
      </c>
      <c r="F22" s="124">
        <f t="shared" si="0"/>
        <v>17068798</v>
      </c>
      <c r="G22" s="125">
        <v>4804091</v>
      </c>
      <c r="H22" s="125">
        <v>356614</v>
      </c>
      <c r="I22" s="125">
        <v>133004</v>
      </c>
      <c r="J22" s="125">
        <v>1791813</v>
      </c>
      <c r="K22" s="125">
        <v>3158</v>
      </c>
      <c r="L22" s="125">
        <v>0</v>
      </c>
      <c r="M22" s="125">
        <v>8742807</v>
      </c>
      <c r="N22" s="125">
        <v>34157</v>
      </c>
      <c r="O22" s="125">
        <v>119702</v>
      </c>
      <c r="P22" s="125">
        <v>53794</v>
      </c>
      <c r="Q22" s="125">
        <v>1029658</v>
      </c>
      <c r="R22" s="124">
        <f t="shared" si="1"/>
        <v>17068798</v>
      </c>
      <c r="S22" s="98" t="b">
        <f t="shared" si="2"/>
        <v>1</v>
      </c>
      <c r="T22" s="126" t="s">
        <v>917</v>
      </c>
      <c r="U22" s="127">
        <f t="shared" si="3"/>
        <v>16578129</v>
      </c>
      <c r="V22" s="128">
        <v>8338585</v>
      </c>
      <c r="W22" s="128">
        <v>37301</v>
      </c>
      <c r="X22" s="128">
        <v>18411</v>
      </c>
      <c r="Y22" s="128">
        <v>98344</v>
      </c>
      <c r="Z22" s="128">
        <v>94699</v>
      </c>
      <c r="AA22" s="128">
        <v>248837</v>
      </c>
      <c r="AB22" s="128">
        <v>520911</v>
      </c>
      <c r="AC22" s="128">
        <v>3428705</v>
      </c>
      <c r="AD22" s="128">
        <v>96229</v>
      </c>
      <c r="AE22" s="128">
        <v>87692</v>
      </c>
      <c r="AF22" s="128">
        <v>1524200</v>
      </c>
      <c r="AG22" s="128">
        <v>1663380</v>
      </c>
      <c r="AH22" s="128">
        <v>18633</v>
      </c>
      <c r="AI22" s="128">
        <v>240221</v>
      </c>
      <c r="AJ22" s="128">
        <v>72192</v>
      </c>
      <c r="AK22" s="128">
        <v>262091</v>
      </c>
      <c r="AL22" s="128">
        <v>60878</v>
      </c>
      <c r="AM22" s="129">
        <f t="shared" si="4"/>
        <v>16578129</v>
      </c>
      <c r="AN22" s="98" t="b">
        <f t="shared" si="5"/>
        <v>1</v>
      </c>
    </row>
    <row r="23" spans="1:40" x14ac:dyDescent="0.2">
      <c r="A23" s="122">
        <v>3102</v>
      </c>
      <c r="B23" s="122" t="s">
        <v>352</v>
      </c>
      <c r="C23" s="123" t="s">
        <v>918</v>
      </c>
      <c r="D23" s="123" t="s">
        <v>917</v>
      </c>
      <c r="E23" s="123">
        <v>4</v>
      </c>
      <c r="F23" s="124">
        <f t="shared" si="0"/>
        <v>3618507</v>
      </c>
      <c r="G23" s="125">
        <v>515420</v>
      </c>
      <c r="H23" s="125">
        <v>95902</v>
      </c>
      <c r="I23" s="125">
        <v>194383</v>
      </c>
      <c r="J23" s="125">
        <v>197950</v>
      </c>
      <c r="K23" s="125">
        <v>0</v>
      </c>
      <c r="L23" s="125">
        <v>0</v>
      </c>
      <c r="M23" s="125">
        <v>1792296</v>
      </c>
      <c r="N23" s="125">
        <v>18976</v>
      </c>
      <c r="O23" s="125">
        <v>156026</v>
      </c>
      <c r="P23" s="125">
        <v>212231</v>
      </c>
      <c r="Q23" s="125">
        <v>435323</v>
      </c>
      <c r="R23" s="124">
        <f t="shared" si="1"/>
        <v>3618507</v>
      </c>
      <c r="S23" s="98" t="b">
        <f t="shared" si="2"/>
        <v>1</v>
      </c>
      <c r="T23" s="126" t="s">
        <v>917</v>
      </c>
      <c r="U23" s="127">
        <f t="shared" si="3"/>
        <v>5560903</v>
      </c>
      <c r="V23" s="128">
        <v>4193512</v>
      </c>
      <c r="W23" s="128">
        <v>11013</v>
      </c>
      <c r="X23" s="128">
        <v>5754</v>
      </c>
      <c r="Y23" s="128">
        <v>0</v>
      </c>
      <c r="Z23" s="128">
        <v>144099</v>
      </c>
      <c r="AA23" s="128">
        <v>171318</v>
      </c>
      <c r="AB23" s="128">
        <v>199531</v>
      </c>
      <c r="AC23" s="128">
        <v>167130</v>
      </c>
      <c r="AD23" s="128">
        <v>119729</v>
      </c>
      <c r="AE23" s="128">
        <v>37391</v>
      </c>
      <c r="AF23" s="128">
        <v>149587</v>
      </c>
      <c r="AG23" s="128">
        <v>316693</v>
      </c>
      <c r="AH23" s="128">
        <v>990</v>
      </c>
      <c r="AI23" s="128">
        <v>32451</v>
      </c>
      <c r="AJ23" s="128">
        <v>27688</v>
      </c>
      <c r="AK23" s="128">
        <v>17551</v>
      </c>
      <c r="AL23" s="128">
        <v>0</v>
      </c>
      <c r="AM23" s="129">
        <f t="shared" si="4"/>
        <v>5560903</v>
      </c>
      <c r="AN23" s="98" t="b">
        <f t="shared" si="5"/>
        <v>1</v>
      </c>
    </row>
    <row r="24" spans="1:40" x14ac:dyDescent="0.2">
      <c r="A24" s="122">
        <v>3103</v>
      </c>
      <c r="B24" s="122" t="s">
        <v>353</v>
      </c>
      <c r="C24" s="123" t="s">
        <v>918</v>
      </c>
      <c r="D24" s="123" t="s">
        <v>917</v>
      </c>
      <c r="E24" s="123">
        <v>4</v>
      </c>
      <c r="F24" s="124">
        <f t="shared" si="0"/>
        <v>5522491</v>
      </c>
      <c r="G24" s="125">
        <v>3934307</v>
      </c>
      <c r="H24" s="125">
        <v>23205</v>
      </c>
      <c r="I24" s="125">
        <v>0</v>
      </c>
      <c r="J24" s="125">
        <v>92191</v>
      </c>
      <c r="K24" s="125">
        <v>0</v>
      </c>
      <c r="L24" s="125">
        <v>0</v>
      </c>
      <c r="M24" s="125">
        <v>1338456</v>
      </c>
      <c r="N24" s="125">
        <v>0</v>
      </c>
      <c r="O24" s="125">
        <v>0</v>
      </c>
      <c r="P24" s="125">
        <v>14934</v>
      </c>
      <c r="Q24" s="125">
        <v>119398</v>
      </c>
      <c r="R24" s="124">
        <f t="shared" si="1"/>
        <v>5522491</v>
      </c>
      <c r="S24" s="98" t="b">
        <f t="shared" si="2"/>
        <v>1</v>
      </c>
      <c r="T24" s="126" t="s">
        <v>917</v>
      </c>
      <c r="U24" s="127">
        <f t="shared" si="3"/>
        <v>6011448</v>
      </c>
      <c r="V24" s="128">
        <v>3350681</v>
      </c>
      <c r="W24" s="128">
        <v>4925</v>
      </c>
      <c r="X24" s="128">
        <v>5525</v>
      </c>
      <c r="Y24" s="128">
        <v>16104</v>
      </c>
      <c r="Z24" s="128">
        <v>21240</v>
      </c>
      <c r="AA24" s="128">
        <v>201153</v>
      </c>
      <c r="AB24" s="128">
        <v>352428</v>
      </c>
      <c r="AC24" s="128">
        <v>826993</v>
      </c>
      <c r="AD24" s="128">
        <v>148008</v>
      </c>
      <c r="AE24" s="128">
        <v>64708</v>
      </c>
      <c r="AF24" s="128">
        <v>564096</v>
      </c>
      <c r="AG24" s="128">
        <v>99372</v>
      </c>
      <c r="AH24" s="128">
        <v>0</v>
      </c>
      <c r="AI24" s="128">
        <v>81363</v>
      </c>
      <c r="AJ24" s="128">
        <v>225544</v>
      </c>
      <c r="AK24" s="128">
        <v>88101</v>
      </c>
      <c r="AL24" s="128">
        <v>17893</v>
      </c>
      <c r="AM24" s="129">
        <f t="shared" si="4"/>
        <v>6011448</v>
      </c>
      <c r="AN24" s="98" t="b">
        <f t="shared" si="5"/>
        <v>1</v>
      </c>
    </row>
    <row r="25" spans="1:40" x14ac:dyDescent="0.2">
      <c r="A25" s="122">
        <v>3201</v>
      </c>
      <c r="B25" s="122" t="s">
        <v>350</v>
      </c>
      <c r="C25" s="123" t="s">
        <v>918</v>
      </c>
      <c r="D25" s="123" t="s">
        <v>917</v>
      </c>
      <c r="E25" s="123">
        <v>4</v>
      </c>
      <c r="F25" s="124">
        <f t="shared" si="0"/>
        <v>2331255</v>
      </c>
      <c r="G25" s="125">
        <v>912524</v>
      </c>
      <c r="H25" s="125">
        <v>37131</v>
      </c>
      <c r="I25" s="125">
        <v>37517</v>
      </c>
      <c r="J25" s="125">
        <v>253737</v>
      </c>
      <c r="K25" s="125">
        <v>0</v>
      </c>
      <c r="L25" s="125">
        <v>0</v>
      </c>
      <c r="M25" s="125">
        <v>869889</v>
      </c>
      <c r="N25" s="125">
        <v>59</v>
      </c>
      <c r="O25" s="125">
        <v>5186</v>
      </c>
      <c r="P25" s="125">
        <v>33525</v>
      </c>
      <c r="Q25" s="125">
        <v>181687</v>
      </c>
      <c r="R25" s="124">
        <f t="shared" si="1"/>
        <v>2331255</v>
      </c>
      <c r="S25" s="98" t="b">
        <f t="shared" si="2"/>
        <v>1</v>
      </c>
      <c r="T25" s="126" t="s">
        <v>917</v>
      </c>
      <c r="U25" s="127">
        <f t="shared" si="3"/>
        <v>3634262</v>
      </c>
      <c r="V25" s="128">
        <v>2923473</v>
      </c>
      <c r="W25" s="128">
        <v>29371</v>
      </c>
      <c r="X25" s="128">
        <v>18024</v>
      </c>
      <c r="Y25" s="128">
        <v>2947</v>
      </c>
      <c r="Z25" s="128">
        <v>51315</v>
      </c>
      <c r="AA25" s="128">
        <v>135194</v>
      </c>
      <c r="AB25" s="128">
        <v>182488</v>
      </c>
      <c r="AC25" s="128">
        <v>109331</v>
      </c>
      <c r="AD25" s="128">
        <v>25243</v>
      </c>
      <c r="AE25" s="128">
        <v>9499</v>
      </c>
      <c r="AF25" s="128">
        <v>46915</v>
      </c>
      <c r="AG25" s="128">
        <v>19469</v>
      </c>
      <c r="AH25" s="128">
        <v>1018</v>
      </c>
      <c r="AI25" s="128">
        <v>83131</v>
      </c>
      <c r="AJ25" s="128">
        <v>32184</v>
      </c>
      <c r="AK25" s="128">
        <v>102668</v>
      </c>
      <c r="AL25" s="128">
        <v>43218</v>
      </c>
      <c r="AM25" s="129">
        <f t="shared" si="4"/>
        <v>3634262</v>
      </c>
      <c r="AN25" s="98" t="b">
        <f t="shared" si="5"/>
        <v>1</v>
      </c>
    </row>
    <row r="26" spans="1:40" x14ac:dyDescent="0.2">
      <c r="A26" s="122">
        <v>3202</v>
      </c>
      <c r="B26" s="122" t="s">
        <v>354</v>
      </c>
      <c r="C26" s="123" t="s">
        <v>918</v>
      </c>
      <c r="D26" s="123" t="s">
        <v>917</v>
      </c>
      <c r="E26" s="123">
        <v>4</v>
      </c>
      <c r="F26" s="124">
        <f t="shared" si="0"/>
        <v>2018538</v>
      </c>
      <c r="G26" s="125">
        <v>751833</v>
      </c>
      <c r="H26" s="125">
        <v>11186</v>
      </c>
      <c r="I26" s="125">
        <v>0</v>
      </c>
      <c r="J26" s="125">
        <v>158339</v>
      </c>
      <c r="K26" s="125">
        <v>0</v>
      </c>
      <c r="L26" s="125">
        <v>0</v>
      </c>
      <c r="M26" s="125">
        <v>715450</v>
      </c>
      <c r="N26" s="125">
        <v>40552</v>
      </c>
      <c r="O26" s="125">
        <v>0</v>
      </c>
      <c r="P26" s="125">
        <v>33146</v>
      </c>
      <c r="Q26" s="125">
        <v>308032</v>
      </c>
      <c r="R26" s="124">
        <f t="shared" si="1"/>
        <v>2018538</v>
      </c>
      <c r="S26" s="98" t="b">
        <f t="shared" si="2"/>
        <v>1</v>
      </c>
      <c r="T26" s="126" t="s">
        <v>917</v>
      </c>
      <c r="U26" s="127">
        <f t="shared" si="3"/>
        <v>4113094</v>
      </c>
      <c r="V26" s="128">
        <v>3433692</v>
      </c>
      <c r="W26" s="128">
        <v>13275</v>
      </c>
      <c r="X26" s="128">
        <v>12832</v>
      </c>
      <c r="Y26" s="128">
        <v>1031</v>
      </c>
      <c r="Z26" s="128">
        <v>8700</v>
      </c>
      <c r="AA26" s="128">
        <v>90306</v>
      </c>
      <c r="AB26" s="128">
        <v>105410</v>
      </c>
      <c r="AC26" s="128">
        <v>215412</v>
      </c>
      <c r="AD26" s="128">
        <v>23380</v>
      </c>
      <c r="AE26" s="128">
        <v>23111</v>
      </c>
      <c r="AF26" s="128">
        <v>34472</v>
      </c>
      <c r="AG26" s="128">
        <v>100391</v>
      </c>
      <c r="AH26" s="128">
        <v>406</v>
      </c>
      <c r="AI26" s="128">
        <v>8315</v>
      </c>
      <c r="AJ26" s="128">
        <v>3998</v>
      </c>
      <c r="AK26" s="128">
        <v>90577</v>
      </c>
      <c r="AL26" s="128">
        <v>0</v>
      </c>
      <c r="AM26" s="129">
        <f t="shared" si="4"/>
        <v>4113094</v>
      </c>
      <c r="AN26" s="98" t="b">
        <f t="shared" si="5"/>
        <v>1</v>
      </c>
    </row>
    <row r="27" spans="1:40" x14ac:dyDescent="0.2">
      <c r="A27" s="122">
        <v>3301</v>
      </c>
      <c r="B27" s="122" t="s">
        <v>355</v>
      </c>
      <c r="C27" s="123" t="s">
        <v>918</v>
      </c>
      <c r="D27" s="123" t="s">
        <v>917</v>
      </c>
      <c r="E27" s="123">
        <v>4</v>
      </c>
      <c r="F27" s="124">
        <f t="shared" si="0"/>
        <v>4917267</v>
      </c>
      <c r="G27" s="125">
        <v>786345</v>
      </c>
      <c r="H27" s="125">
        <v>72927</v>
      </c>
      <c r="I27" s="125">
        <v>47237</v>
      </c>
      <c r="J27" s="125">
        <v>649261</v>
      </c>
      <c r="K27" s="125">
        <v>0</v>
      </c>
      <c r="L27" s="125">
        <v>0</v>
      </c>
      <c r="M27" s="125">
        <v>2304758</v>
      </c>
      <c r="N27" s="125">
        <v>320273</v>
      </c>
      <c r="O27" s="125">
        <v>700</v>
      </c>
      <c r="P27" s="125">
        <v>142420</v>
      </c>
      <c r="Q27" s="125">
        <v>593346</v>
      </c>
      <c r="R27" s="124">
        <f t="shared" si="1"/>
        <v>4917267</v>
      </c>
      <c r="S27" s="98" t="b">
        <f t="shared" si="2"/>
        <v>1</v>
      </c>
      <c r="T27" s="126" t="s">
        <v>917</v>
      </c>
      <c r="U27" s="127">
        <f t="shared" si="3"/>
        <v>5243391</v>
      </c>
      <c r="V27" s="128">
        <v>3821972</v>
      </c>
      <c r="W27" s="128">
        <v>15289</v>
      </c>
      <c r="X27" s="128">
        <v>14079</v>
      </c>
      <c r="Y27" s="128">
        <v>0</v>
      </c>
      <c r="Z27" s="128">
        <v>43944</v>
      </c>
      <c r="AA27" s="128">
        <v>73000</v>
      </c>
      <c r="AB27" s="128">
        <v>365069</v>
      </c>
      <c r="AC27" s="128">
        <v>314249</v>
      </c>
      <c r="AD27" s="128">
        <v>18116</v>
      </c>
      <c r="AE27" s="128">
        <v>58303</v>
      </c>
      <c r="AF27" s="128">
        <v>218259</v>
      </c>
      <c r="AG27" s="128">
        <v>90280</v>
      </c>
      <c r="AH27" s="128">
        <v>739</v>
      </c>
      <c r="AI27" s="128">
        <v>117329</v>
      </c>
      <c r="AJ27" s="128">
        <v>69825</v>
      </c>
      <c r="AK27" s="128">
        <v>128775</v>
      </c>
      <c r="AL27" s="128">
        <v>47101</v>
      </c>
      <c r="AM27" s="129">
        <f t="shared" si="4"/>
        <v>5243391</v>
      </c>
      <c r="AN27" s="98" t="b">
        <f t="shared" si="5"/>
        <v>1</v>
      </c>
    </row>
    <row r="28" spans="1:40" x14ac:dyDescent="0.2">
      <c r="A28" s="122">
        <v>3302</v>
      </c>
      <c r="B28" s="122" t="s">
        <v>356</v>
      </c>
      <c r="C28" s="123" t="s">
        <v>918</v>
      </c>
      <c r="D28" s="123" t="s">
        <v>917</v>
      </c>
      <c r="E28" s="123">
        <v>4</v>
      </c>
      <c r="F28" s="124">
        <f t="shared" si="0"/>
        <v>680668</v>
      </c>
      <c r="G28" s="125">
        <v>29397</v>
      </c>
      <c r="H28" s="125">
        <v>0</v>
      </c>
      <c r="I28" s="125">
        <v>0</v>
      </c>
      <c r="J28" s="125">
        <v>60534</v>
      </c>
      <c r="K28" s="125">
        <v>0</v>
      </c>
      <c r="L28" s="125">
        <v>422</v>
      </c>
      <c r="M28" s="125">
        <v>477046</v>
      </c>
      <c r="N28" s="125">
        <v>24145</v>
      </c>
      <c r="O28" s="125">
        <v>0</v>
      </c>
      <c r="P28" s="125">
        <v>33091</v>
      </c>
      <c r="Q28" s="125">
        <v>56033</v>
      </c>
      <c r="R28" s="124">
        <f t="shared" si="1"/>
        <v>680668</v>
      </c>
      <c r="S28" s="98" t="b">
        <f t="shared" si="2"/>
        <v>1</v>
      </c>
      <c r="T28" s="126" t="s">
        <v>917</v>
      </c>
      <c r="U28" s="127">
        <f t="shared" si="3"/>
        <v>2203527</v>
      </c>
      <c r="V28" s="128">
        <v>1701416</v>
      </c>
      <c r="W28" s="128">
        <v>8360</v>
      </c>
      <c r="X28" s="128">
        <v>5207</v>
      </c>
      <c r="Y28" s="128">
        <v>33332</v>
      </c>
      <c r="Z28" s="128">
        <v>7446</v>
      </c>
      <c r="AA28" s="128">
        <v>48785</v>
      </c>
      <c r="AB28" s="128">
        <v>79068</v>
      </c>
      <c r="AC28" s="128">
        <v>74060</v>
      </c>
      <c r="AD28" s="128">
        <v>21757</v>
      </c>
      <c r="AE28" s="128">
        <v>5644</v>
      </c>
      <c r="AF28" s="128">
        <v>115005</v>
      </c>
      <c r="AG28" s="128">
        <v>66008</v>
      </c>
      <c r="AH28" s="128">
        <v>306</v>
      </c>
      <c r="AI28" s="128">
        <v>32620</v>
      </c>
      <c r="AJ28" s="128">
        <v>16107</v>
      </c>
      <c r="AK28" s="128">
        <v>36594</v>
      </c>
      <c r="AL28" s="128">
        <v>21054</v>
      </c>
      <c r="AM28" s="129">
        <f t="shared" si="4"/>
        <v>2203527</v>
      </c>
      <c r="AN28" s="98" t="b">
        <f t="shared" si="5"/>
        <v>1</v>
      </c>
    </row>
    <row r="29" spans="1:40" x14ac:dyDescent="0.2">
      <c r="A29" s="122">
        <v>3303</v>
      </c>
      <c r="B29" s="122" t="s">
        <v>357</v>
      </c>
      <c r="C29" s="123" t="s">
        <v>918</v>
      </c>
      <c r="D29" s="123" t="s">
        <v>917</v>
      </c>
      <c r="E29" s="123">
        <v>4</v>
      </c>
      <c r="F29" s="124">
        <f t="shared" si="0"/>
        <v>814475</v>
      </c>
      <c r="G29" s="125">
        <v>247586</v>
      </c>
      <c r="H29" s="125">
        <v>2496</v>
      </c>
      <c r="I29" s="125">
        <v>300</v>
      </c>
      <c r="J29" s="125">
        <v>27753</v>
      </c>
      <c r="K29" s="125">
        <v>0</v>
      </c>
      <c r="L29" s="125">
        <v>0</v>
      </c>
      <c r="M29" s="125">
        <v>271116</v>
      </c>
      <c r="N29" s="125">
        <v>48085</v>
      </c>
      <c r="O29" s="125">
        <v>132411</v>
      </c>
      <c r="P29" s="125">
        <v>9803</v>
      </c>
      <c r="Q29" s="125">
        <v>74925</v>
      </c>
      <c r="R29" s="124">
        <f t="shared" si="1"/>
        <v>814475</v>
      </c>
      <c r="S29" s="98" t="b">
        <f t="shared" si="2"/>
        <v>1</v>
      </c>
      <c r="T29" s="126" t="s">
        <v>917</v>
      </c>
      <c r="U29" s="127">
        <f t="shared" si="3"/>
        <v>2354119</v>
      </c>
      <c r="V29" s="128">
        <v>1611210</v>
      </c>
      <c r="W29" s="128">
        <v>2845</v>
      </c>
      <c r="X29" s="128">
        <v>17247</v>
      </c>
      <c r="Y29" s="128">
        <v>5442</v>
      </c>
      <c r="Z29" s="128">
        <v>3836</v>
      </c>
      <c r="AA29" s="128">
        <v>65783</v>
      </c>
      <c r="AB29" s="128">
        <v>82519</v>
      </c>
      <c r="AC29" s="128">
        <v>287191</v>
      </c>
      <c r="AD29" s="128">
        <v>147804</v>
      </c>
      <c r="AE29" s="128">
        <v>1804</v>
      </c>
      <c r="AF29" s="128">
        <v>36745</v>
      </c>
      <c r="AG29" s="128">
        <v>86344</v>
      </c>
      <c r="AH29" s="128">
        <v>263</v>
      </c>
      <c r="AI29" s="128">
        <v>23805</v>
      </c>
      <c r="AJ29" s="128">
        <v>21465</v>
      </c>
      <c r="AK29" s="128">
        <v>0</v>
      </c>
      <c r="AL29" s="128">
        <v>0</v>
      </c>
      <c r="AM29" s="129">
        <f t="shared" si="4"/>
        <v>2354119</v>
      </c>
      <c r="AN29" s="98" t="b">
        <f t="shared" si="5"/>
        <v>1</v>
      </c>
    </row>
    <row r="30" spans="1:40" x14ac:dyDescent="0.2">
      <c r="A30" s="122">
        <v>3304</v>
      </c>
      <c r="B30" s="122" t="s">
        <v>358</v>
      </c>
      <c r="C30" s="123" t="s">
        <v>918</v>
      </c>
      <c r="D30" s="123" t="s">
        <v>917</v>
      </c>
      <c r="E30" s="123">
        <v>4</v>
      </c>
      <c r="F30" s="124">
        <f t="shared" si="0"/>
        <v>2396083</v>
      </c>
      <c r="G30" s="125">
        <v>994476</v>
      </c>
      <c r="H30" s="125">
        <v>6522</v>
      </c>
      <c r="I30" s="125">
        <v>428331</v>
      </c>
      <c r="J30" s="125">
        <v>147963</v>
      </c>
      <c r="K30" s="125">
        <v>0</v>
      </c>
      <c r="L30" s="125">
        <v>0</v>
      </c>
      <c r="M30" s="125">
        <v>626489</v>
      </c>
      <c r="N30" s="125">
        <v>33993</v>
      </c>
      <c r="O30" s="125">
        <v>0</v>
      </c>
      <c r="P30" s="125">
        <v>78088</v>
      </c>
      <c r="Q30" s="125">
        <v>80221</v>
      </c>
      <c r="R30" s="124">
        <f t="shared" si="1"/>
        <v>2396083</v>
      </c>
      <c r="S30" s="98" t="b">
        <f t="shared" si="2"/>
        <v>1</v>
      </c>
      <c r="T30" s="126" t="s">
        <v>917</v>
      </c>
      <c r="U30" s="127">
        <f t="shared" si="3"/>
        <v>2691424</v>
      </c>
      <c r="V30" s="128">
        <v>2077220</v>
      </c>
      <c r="W30" s="128">
        <v>22473</v>
      </c>
      <c r="X30" s="128">
        <v>14805</v>
      </c>
      <c r="Y30" s="128">
        <v>5377</v>
      </c>
      <c r="Z30" s="128">
        <v>7319</v>
      </c>
      <c r="AA30" s="128">
        <v>74960</v>
      </c>
      <c r="AB30" s="128">
        <v>81259</v>
      </c>
      <c r="AC30" s="128">
        <v>129355</v>
      </c>
      <c r="AD30" s="128">
        <v>46548</v>
      </c>
      <c r="AE30" s="128">
        <v>11092</v>
      </c>
      <c r="AF30" s="128">
        <v>141986</v>
      </c>
      <c r="AG30" s="128">
        <v>102208</v>
      </c>
      <c r="AH30" s="128">
        <v>3285</v>
      </c>
      <c r="AI30" s="128">
        <v>38537</v>
      </c>
      <c r="AJ30" s="128">
        <v>6576</v>
      </c>
      <c r="AK30" s="128">
        <v>85047</v>
      </c>
      <c r="AL30" s="128">
        <v>82067</v>
      </c>
      <c r="AM30" s="129">
        <f t="shared" si="4"/>
        <v>2691424</v>
      </c>
      <c r="AN30" s="98" t="b">
        <f t="shared" si="5"/>
        <v>1</v>
      </c>
    </row>
    <row r="31" spans="1:40" x14ac:dyDescent="0.2">
      <c r="A31" s="122">
        <v>4101</v>
      </c>
      <c r="B31" s="122" t="s">
        <v>359</v>
      </c>
      <c r="C31" s="123" t="s">
        <v>918</v>
      </c>
      <c r="D31" s="123" t="s">
        <v>917</v>
      </c>
      <c r="E31" s="123">
        <v>4</v>
      </c>
      <c r="F31" s="124">
        <f t="shared" si="0"/>
        <v>27255109</v>
      </c>
      <c r="G31" s="125">
        <v>6343819</v>
      </c>
      <c r="H31" s="125">
        <v>363058</v>
      </c>
      <c r="I31" s="125">
        <v>668676</v>
      </c>
      <c r="J31" s="125">
        <v>3299748</v>
      </c>
      <c r="K31" s="125">
        <v>154860</v>
      </c>
      <c r="L31" s="125">
        <v>0</v>
      </c>
      <c r="M31" s="125">
        <v>13914884</v>
      </c>
      <c r="N31" s="125">
        <v>0</v>
      </c>
      <c r="O31" s="125">
        <v>0</v>
      </c>
      <c r="P31" s="125">
        <v>350078</v>
      </c>
      <c r="Q31" s="125">
        <v>2159986</v>
      </c>
      <c r="R31" s="124">
        <f t="shared" si="1"/>
        <v>27255109</v>
      </c>
      <c r="S31" s="98" t="b">
        <f t="shared" si="2"/>
        <v>1</v>
      </c>
      <c r="T31" s="126" t="s">
        <v>917</v>
      </c>
      <c r="U31" s="127">
        <f t="shared" si="3"/>
        <v>21218520</v>
      </c>
      <c r="V31" s="128">
        <v>16432995</v>
      </c>
      <c r="W31" s="128">
        <v>79345</v>
      </c>
      <c r="X31" s="128">
        <v>47104</v>
      </c>
      <c r="Y31" s="128">
        <v>1202</v>
      </c>
      <c r="Z31" s="128">
        <v>54205</v>
      </c>
      <c r="AA31" s="128">
        <v>130045</v>
      </c>
      <c r="AB31" s="128">
        <v>233746</v>
      </c>
      <c r="AC31" s="128">
        <v>737894</v>
      </c>
      <c r="AD31" s="128">
        <v>52216</v>
      </c>
      <c r="AE31" s="128">
        <v>86947</v>
      </c>
      <c r="AF31" s="128">
        <v>1438098</v>
      </c>
      <c r="AG31" s="128">
        <v>1710296</v>
      </c>
      <c r="AH31" s="128">
        <v>18808</v>
      </c>
      <c r="AI31" s="128">
        <v>12600</v>
      </c>
      <c r="AJ31" s="128">
        <v>62357</v>
      </c>
      <c r="AK31" s="128">
        <v>758215</v>
      </c>
      <c r="AL31" s="128">
        <v>384655</v>
      </c>
      <c r="AM31" s="129">
        <f t="shared" si="4"/>
        <v>21218520</v>
      </c>
      <c r="AN31" s="98" t="b">
        <f t="shared" si="5"/>
        <v>1</v>
      </c>
    </row>
    <row r="32" spans="1:40" x14ac:dyDescent="0.2">
      <c r="A32" s="122">
        <v>4102</v>
      </c>
      <c r="B32" s="122" t="s">
        <v>360</v>
      </c>
      <c r="C32" s="123" t="s">
        <v>918</v>
      </c>
      <c r="D32" s="123" t="s">
        <v>917</v>
      </c>
      <c r="E32" s="123">
        <v>4</v>
      </c>
      <c r="F32" s="124">
        <f t="shared" si="0"/>
        <v>22464520</v>
      </c>
      <c r="G32" s="125">
        <v>4936559</v>
      </c>
      <c r="H32" s="125">
        <v>341590</v>
      </c>
      <c r="I32" s="125">
        <v>590072</v>
      </c>
      <c r="J32" s="125">
        <v>2811183</v>
      </c>
      <c r="K32" s="125">
        <v>3416</v>
      </c>
      <c r="L32" s="125">
        <v>0</v>
      </c>
      <c r="M32" s="125">
        <v>9499580</v>
      </c>
      <c r="N32" s="125">
        <v>583655</v>
      </c>
      <c r="O32" s="125">
        <v>910533</v>
      </c>
      <c r="P32" s="125">
        <v>187804</v>
      </c>
      <c r="Q32" s="125">
        <v>2600128</v>
      </c>
      <c r="R32" s="124">
        <f t="shared" si="1"/>
        <v>22464520</v>
      </c>
      <c r="S32" s="98" t="b">
        <f t="shared" si="2"/>
        <v>1</v>
      </c>
      <c r="T32" s="126" t="s">
        <v>917</v>
      </c>
      <c r="U32" s="127">
        <f t="shared" si="3"/>
        <v>26559456</v>
      </c>
      <c r="V32" s="128">
        <v>17069645</v>
      </c>
      <c r="W32" s="128">
        <v>102511</v>
      </c>
      <c r="X32" s="128">
        <v>101981</v>
      </c>
      <c r="Y32" s="128">
        <v>8426</v>
      </c>
      <c r="Z32" s="128">
        <v>215182</v>
      </c>
      <c r="AA32" s="128">
        <v>421581</v>
      </c>
      <c r="AB32" s="128">
        <v>1385455</v>
      </c>
      <c r="AC32" s="128">
        <v>1296037</v>
      </c>
      <c r="AD32" s="128">
        <v>184345</v>
      </c>
      <c r="AE32" s="128">
        <v>270521</v>
      </c>
      <c r="AF32" s="128">
        <v>3517132</v>
      </c>
      <c r="AG32" s="128">
        <v>1754173</v>
      </c>
      <c r="AH32" s="128">
        <v>42384</v>
      </c>
      <c r="AI32" s="128">
        <v>78143</v>
      </c>
      <c r="AJ32" s="128">
        <v>106049</v>
      </c>
      <c r="AK32" s="128">
        <v>414875</v>
      </c>
      <c r="AL32" s="128">
        <v>0</v>
      </c>
      <c r="AM32" s="129">
        <f t="shared" si="4"/>
        <v>26559456</v>
      </c>
      <c r="AN32" s="98" t="b">
        <f t="shared" si="5"/>
        <v>1</v>
      </c>
    </row>
    <row r="33" spans="1:40" x14ac:dyDescent="0.2">
      <c r="A33" s="122">
        <v>4103</v>
      </c>
      <c r="B33" s="122" t="s">
        <v>361</v>
      </c>
      <c r="C33" s="123" t="s">
        <v>918</v>
      </c>
      <c r="D33" s="123" t="s">
        <v>917</v>
      </c>
      <c r="E33" s="123">
        <v>4</v>
      </c>
      <c r="F33" s="124">
        <f t="shared" si="0"/>
        <v>1749561</v>
      </c>
      <c r="G33" s="125">
        <v>627586</v>
      </c>
      <c r="H33" s="125">
        <v>8567</v>
      </c>
      <c r="I33" s="125">
        <v>0</v>
      </c>
      <c r="J33" s="125">
        <v>359786</v>
      </c>
      <c r="K33" s="125">
        <v>0</v>
      </c>
      <c r="L33" s="125">
        <v>0</v>
      </c>
      <c r="M33" s="125">
        <v>621732</v>
      </c>
      <c r="N33" s="125">
        <v>0</v>
      </c>
      <c r="O33" s="125">
        <v>32368</v>
      </c>
      <c r="P33" s="125">
        <v>8281</v>
      </c>
      <c r="Q33" s="125">
        <v>91241</v>
      </c>
      <c r="R33" s="124">
        <f t="shared" si="1"/>
        <v>1749561</v>
      </c>
      <c r="S33" s="98" t="b">
        <f t="shared" si="2"/>
        <v>1</v>
      </c>
      <c r="T33" s="126" t="s">
        <v>917</v>
      </c>
      <c r="U33" s="127">
        <f t="shared" si="3"/>
        <v>2359461</v>
      </c>
      <c r="V33" s="128">
        <v>1683811</v>
      </c>
      <c r="W33" s="128">
        <v>7329</v>
      </c>
      <c r="X33" s="128">
        <v>5803</v>
      </c>
      <c r="Y33" s="128">
        <v>0</v>
      </c>
      <c r="Z33" s="128">
        <v>7045</v>
      </c>
      <c r="AA33" s="128">
        <v>56017</v>
      </c>
      <c r="AB33" s="128">
        <v>153533</v>
      </c>
      <c r="AC33" s="128">
        <v>196224</v>
      </c>
      <c r="AD33" s="128">
        <v>143759</v>
      </c>
      <c r="AE33" s="128">
        <v>2620</v>
      </c>
      <c r="AF33" s="128">
        <v>19520</v>
      </c>
      <c r="AG33" s="128">
        <v>22491</v>
      </c>
      <c r="AH33" s="128">
        <v>241</v>
      </c>
      <c r="AI33" s="128">
        <v>29723</v>
      </c>
      <c r="AJ33" s="128">
        <v>56840</v>
      </c>
      <c r="AK33" s="128">
        <v>58726</v>
      </c>
      <c r="AL33" s="128">
        <v>57957</v>
      </c>
      <c r="AM33" s="129">
        <f t="shared" si="4"/>
        <v>2359461</v>
      </c>
      <c r="AN33" s="98" t="b">
        <f t="shared" si="5"/>
        <v>1</v>
      </c>
    </row>
    <row r="34" spans="1:40" x14ac:dyDescent="0.2">
      <c r="A34" s="122">
        <v>4104</v>
      </c>
      <c r="B34" s="122" t="s">
        <v>362</v>
      </c>
      <c r="C34" s="123" t="s">
        <v>918</v>
      </c>
      <c r="D34" s="123" t="s">
        <v>917</v>
      </c>
      <c r="E34" s="123">
        <v>4</v>
      </c>
      <c r="F34" s="124">
        <f t="shared" si="0"/>
        <v>3483716</v>
      </c>
      <c r="G34" s="125">
        <v>35516</v>
      </c>
      <c r="H34" s="125">
        <v>2310</v>
      </c>
      <c r="I34" s="125">
        <v>0</v>
      </c>
      <c r="J34" s="125">
        <v>135372</v>
      </c>
      <c r="K34" s="125">
        <v>0</v>
      </c>
      <c r="L34" s="125">
        <v>1257</v>
      </c>
      <c r="M34" s="125">
        <v>2698348</v>
      </c>
      <c r="N34" s="125">
        <v>0</v>
      </c>
      <c r="O34" s="125">
        <v>335</v>
      </c>
      <c r="P34" s="125">
        <v>232020</v>
      </c>
      <c r="Q34" s="125">
        <v>378558</v>
      </c>
      <c r="R34" s="124">
        <f t="shared" si="1"/>
        <v>3483716</v>
      </c>
      <c r="S34" s="98" t="b">
        <f t="shared" si="2"/>
        <v>1</v>
      </c>
      <c r="T34" s="126" t="s">
        <v>917</v>
      </c>
      <c r="U34" s="127">
        <f t="shared" si="3"/>
        <v>2505188</v>
      </c>
      <c r="V34" s="128">
        <v>1536042</v>
      </c>
      <c r="W34" s="128">
        <v>9207</v>
      </c>
      <c r="X34" s="128">
        <v>9091</v>
      </c>
      <c r="Y34" s="128">
        <v>0</v>
      </c>
      <c r="Z34" s="128">
        <v>72</v>
      </c>
      <c r="AA34" s="128">
        <v>239569</v>
      </c>
      <c r="AB34" s="128">
        <v>77405</v>
      </c>
      <c r="AC34" s="128">
        <v>143918</v>
      </c>
      <c r="AD34" s="128">
        <v>31106</v>
      </c>
      <c r="AE34" s="128">
        <v>6299</v>
      </c>
      <c r="AF34" s="128">
        <v>233230</v>
      </c>
      <c r="AG34" s="128">
        <v>81580</v>
      </c>
      <c r="AH34" s="128">
        <v>6811</v>
      </c>
      <c r="AI34" s="128">
        <v>125211</v>
      </c>
      <c r="AJ34" s="128">
        <v>36743</v>
      </c>
      <c r="AK34" s="128">
        <v>21717</v>
      </c>
      <c r="AL34" s="128">
        <v>16217</v>
      </c>
      <c r="AM34" s="129">
        <f t="shared" si="4"/>
        <v>2505188</v>
      </c>
      <c r="AN34" s="98" t="b">
        <f t="shared" si="5"/>
        <v>1</v>
      </c>
    </row>
    <row r="35" spans="1:40" x14ac:dyDescent="0.2">
      <c r="A35" s="122">
        <v>4105</v>
      </c>
      <c r="B35" s="122" t="s">
        <v>363</v>
      </c>
      <c r="C35" s="123" t="s">
        <v>918</v>
      </c>
      <c r="D35" s="123" t="s">
        <v>917</v>
      </c>
      <c r="E35" s="123">
        <v>4</v>
      </c>
      <c r="F35" s="124">
        <f t="shared" si="0"/>
        <v>3984634</v>
      </c>
      <c r="G35" s="125">
        <v>64025</v>
      </c>
      <c r="H35" s="125">
        <v>15481</v>
      </c>
      <c r="I35" s="125">
        <v>0</v>
      </c>
      <c r="J35" s="125">
        <v>165271</v>
      </c>
      <c r="K35" s="125">
        <v>0</v>
      </c>
      <c r="L35" s="125">
        <v>0</v>
      </c>
      <c r="M35" s="125">
        <v>3624334</v>
      </c>
      <c r="N35" s="125">
        <v>12352</v>
      </c>
      <c r="O35" s="125">
        <v>0</v>
      </c>
      <c r="P35" s="125">
        <v>9580</v>
      </c>
      <c r="Q35" s="125">
        <v>93591</v>
      </c>
      <c r="R35" s="124">
        <f t="shared" si="1"/>
        <v>3984634</v>
      </c>
      <c r="S35" s="98" t="b">
        <f t="shared" si="2"/>
        <v>1</v>
      </c>
      <c r="T35" s="126" t="s">
        <v>917</v>
      </c>
      <c r="U35" s="127">
        <f t="shared" si="3"/>
        <v>2516224</v>
      </c>
      <c r="V35" s="128">
        <v>1419955</v>
      </c>
      <c r="W35" s="128">
        <v>6355</v>
      </c>
      <c r="X35" s="128">
        <v>7165</v>
      </c>
      <c r="Y35" s="128">
        <v>27</v>
      </c>
      <c r="Z35" s="128">
        <v>14525</v>
      </c>
      <c r="AA35" s="128">
        <v>78538</v>
      </c>
      <c r="AB35" s="128">
        <v>230622</v>
      </c>
      <c r="AC35" s="128">
        <v>83517</v>
      </c>
      <c r="AD35" s="128">
        <v>16091</v>
      </c>
      <c r="AE35" s="128">
        <v>42017</v>
      </c>
      <c r="AF35" s="128">
        <v>131082</v>
      </c>
      <c r="AG35" s="128">
        <v>157125</v>
      </c>
      <c r="AH35" s="128">
        <v>46671</v>
      </c>
      <c r="AI35" s="128">
        <v>231758</v>
      </c>
      <c r="AJ35" s="128">
        <v>35785</v>
      </c>
      <c r="AK35" s="128">
        <v>42031</v>
      </c>
      <c r="AL35" s="128">
        <v>0</v>
      </c>
      <c r="AM35" s="129">
        <f t="shared" si="4"/>
        <v>2516224</v>
      </c>
      <c r="AN35" s="98" t="b">
        <f t="shared" si="5"/>
        <v>1</v>
      </c>
    </row>
    <row r="36" spans="1:40" x14ac:dyDescent="0.2">
      <c r="A36" s="122">
        <v>4106</v>
      </c>
      <c r="B36" s="122" t="s">
        <v>364</v>
      </c>
      <c r="C36" s="123" t="s">
        <v>918</v>
      </c>
      <c r="D36" s="123" t="s">
        <v>917</v>
      </c>
      <c r="E36" s="123">
        <v>4</v>
      </c>
      <c r="F36" s="124">
        <f t="shared" si="0"/>
        <v>2522358</v>
      </c>
      <c r="G36" s="125">
        <v>345545</v>
      </c>
      <c r="H36" s="125">
        <v>40281</v>
      </c>
      <c r="I36" s="125">
        <v>0</v>
      </c>
      <c r="J36" s="125">
        <v>323485</v>
      </c>
      <c r="K36" s="125">
        <v>18575</v>
      </c>
      <c r="L36" s="125">
        <v>442747</v>
      </c>
      <c r="M36" s="125">
        <v>1062876</v>
      </c>
      <c r="N36" s="125">
        <v>82859</v>
      </c>
      <c r="O36" s="125">
        <v>0</v>
      </c>
      <c r="P36" s="125">
        <v>1827</v>
      </c>
      <c r="Q36" s="125">
        <v>204163</v>
      </c>
      <c r="R36" s="124">
        <f t="shared" si="1"/>
        <v>2522358</v>
      </c>
      <c r="S36" s="98" t="b">
        <f t="shared" si="2"/>
        <v>1</v>
      </c>
      <c r="T36" s="126" t="s">
        <v>917</v>
      </c>
      <c r="U36" s="127">
        <f t="shared" si="3"/>
        <v>4201920</v>
      </c>
      <c r="V36" s="128">
        <v>3150148</v>
      </c>
      <c r="W36" s="128">
        <v>12774</v>
      </c>
      <c r="X36" s="128">
        <v>12594</v>
      </c>
      <c r="Y36" s="128">
        <v>1738</v>
      </c>
      <c r="Z36" s="128">
        <v>47118</v>
      </c>
      <c r="AA36" s="128">
        <v>1927</v>
      </c>
      <c r="AB36" s="128">
        <v>202376</v>
      </c>
      <c r="AC36" s="128">
        <v>89661</v>
      </c>
      <c r="AD36" s="128">
        <v>172938</v>
      </c>
      <c r="AE36" s="128">
        <v>23836</v>
      </c>
      <c r="AF36" s="128">
        <v>189330</v>
      </c>
      <c r="AG36" s="128">
        <v>199619</v>
      </c>
      <c r="AH36" s="128">
        <v>6140</v>
      </c>
      <c r="AI36" s="128">
        <v>31707</v>
      </c>
      <c r="AJ36" s="128">
        <v>35932</v>
      </c>
      <c r="AK36" s="128">
        <v>74818</v>
      </c>
      <c r="AL36" s="128">
        <v>0</v>
      </c>
      <c r="AM36" s="129">
        <f t="shared" si="4"/>
        <v>4201920</v>
      </c>
      <c r="AN36" s="98" t="b">
        <f t="shared" si="5"/>
        <v>1</v>
      </c>
    </row>
    <row r="37" spans="1:40" x14ac:dyDescent="0.2">
      <c r="A37" s="122">
        <v>4201</v>
      </c>
      <c r="B37" s="122" t="s">
        <v>365</v>
      </c>
      <c r="C37" s="123" t="s">
        <v>918</v>
      </c>
      <c r="D37" s="123" t="s">
        <v>917</v>
      </c>
      <c r="E37" s="123">
        <v>4</v>
      </c>
      <c r="F37" s="124">
        <f t="shared" si="0"/>
        <v>2595228</v>
      </c>
      <c r="G37" s="125">
        <v>292925</v>
      </c>
      <c r="H37" s="125">
        <v>34444</v>
      </c>
      <c r="I37" s="125">
        <v>165</v>
      </c>
      <c r="J37" s="125">
        <v>520623</v>
      </c>
      <c r="K37" s="125">
        <v>0</v>
      </c>
      <c r="L37" s="125">
        <v>81516</v>
      </c>
      <c r="M37" s="125">
        <v>1482799</v>
      </c>
      <c r="N37" s="125">
        <v>104</v>
      </c>
      <c r="O37" s="125">
        <v>0</v>
      </c>
      <c r="P37" s="125">
        <v>2274</v>
      </c>
      <c r="Q37" s="125">
        <v>180378</v>
      </c>
      <c r="R37" s="124">
        <f t="shared" si="1"/>
        <v>2595228</v>
      </c>
      <c r="S37" s="98" t="b">
        <f t="shared" si="2"/>
        <v>1</v>
      </c>
      <c r="T37" s="126" t="s">
        <v>917</v>
      </c>
      <c r="U37" s="127">
        <f t="shared" si="3"/>
        <v>5118138</v>
      </c>
      <c r="V37" s="128">
        <v>2805169</v>
      </c>
      <c r="W37" s="128">
        <v>10263</v>
      </c>
      <c r="X37" s="128">
        <v>11772</v>
      </c>
      <c r="Y37" s="128">
        <v>4146</v>
      </c>
      <c r="Z37" s="128">
        <v>34160</v>
      </c>
      <c r="AA37" s="128">
        <v>180418</v>
      </c>
      <c r="AB37" s="128">
        <v>384243</v>
      </c>
      <c r="AC37" s="128">
        <v>821176</v>
      </c>
      <c r="AD37" s="128">
        <v>101122</v>
      </c>
      <c r="AE37" s="128">
        <v>33043</v>
      </c>
      <c r="AF37" s="128">
        <v>170252</v>
      </c>
      <c r="AG37" s="128">
        <v>296385</v>
      </c>
      <c r="AH37" s="128">
        <v>79738</v>
      </c>
      <c r="AI37" s="128">
        <v>48378</v>
      </c>
      <c r="AJ37" s="128">
        <v>104419</v>
      </c>
      <c r="AK37" s="128">
        <v>133660</v>
      </c>
      <c r="AL37" s="128">
        <v>56136</v>
      </c>
      <c r="AM37" s="129">
        <f t="shared" si="4"/>
        <v>5118138</v>
      </c>
      <c r="AN37" s="98" t="b">
        <f t="shared" si="5"/>
        <v>1</v>
      </c>
    </row>
    <row r="38" spans="1:40" x14ac:dyDescent="0.2">
      <c r="A38" s="122">
        <v>4202</v>
      </c>
      <c r="B38" s="122" t="s">
        <v>366</v>
      </c>
      <c r="C38" s="123" t="s">
        <v>918</v>
      </c>
      <c r="D38" s="123" t="s">
        <v>917</v>
      </c>
      <c r="E38" s="123">
        <v>4</v>
      </c>
      <c r="F38" s="124">
        <f t="shared" si="0"/>
        <v>1168760</v>
      </c>
      <c r="G38" s="125">
        <v>196200</v>
      </c>
      <c r="H38" s="125">
        <v>23014</v>
      </c>
      <c r="I38" s="125">
        <v>5769</v>
      </c>
      <c r="J38" s="125">
        <v>116645</v>
      </c>
      <c r="K38" s="125">
        <v>0</v>
      </c>
      <c r="L38" s="125">
        <v>636</v>
      </c>
      <c r="M38" s="125">
        <v>575187</v>
      </c>
      <c r="N38" s="125">
        <v>0</v>
      </c>
      <c r="O38" s="125">
        <v>11223</v>
      </c>
      <c r="P38" s="125">
        <v>47609</v>
      </c>
      <c r="Q38" s="125">
        <v>192477</v>
      </c>
      <c r="R38" s="124">
        <f t="shared" si="1"/>
        <v>1168760</v>
      </c>
      <c r="S38" s="98" t="b">
        <f t="shared" si="2"/>
        <v>1</v>
      </c>
      <c r="T38" s="126" t="s">
        <v>917</v>
      </c>
      <c r="U38" s="127">
        <f t="shared" si="3"/>
        <v>1828395</v>
      </c>
      <c r="V38" s="128">
        <v>1215089</v>
      </c>
      <c r="W38" s="128">
        <v>3537</v>
      </c>
      <c r="X38" s="128">
        <v>2136</v>
      </c>
      <c r="Y38" s="128">
        <v>0</v>
      </c>
      <c r="Z38" s="128">
        <v>4772</v>
      </c>
      <c r="AA38" s="128">
        <v>49002</v>
      </c>
      <c r="AB38" s="128">
        <v>152524</v>
      </c>
      <c r="AC38" s="128">
        <v>69923</v>
      </c>
      <c r="AD38" s="128">
        <v>44003</v>
      </c>
      <c r="AE38" s="128">
        <v>964</v>
      </c>
      <c r="AF38" s="128">
        <v>36027</v>
      </c>
      <c r="AG38" s="128">
        <v>49341</v>
      </c>
      <c r="AH38" s="128">
        <v>18504</v>
      </c>
      <c r="AI38" s="128">
        <v>58567</v>
      </c>
      <c r="AJ38" s="128">
        <v>97781</v>
      </c>
      <c r="AK38" s="128">
        <v>37571</v>
      </c>
      <c r="AL38" s="128">
        <v>0</v>
      </c>
      <c r="AM38" s="129">
        <f t="shared" si="4"/>
        <v>1828395</v>
      </c>
      <c r="AN38" s="98" t="b">
        <f t="shared" si="5"/>
        <v>1</v>
      </c>
    </row>
    <row r="39" spans="1:40" x14ac:dyDescent="0.2">
      <c r="A39" s="122">
        <v>4203</v>
      </c>
      <c r="B39" s="122" t="s">
        <v>367</v>
      </c>
      <c r="C39" s="123" t="s">
        <v>918</v>
      </c>
      <c r="D39" s="123" t="s">
        <v>917</v>
      </c>
      <c r="E39" s="123">
        <v>4</v>
      </c>
      <c r="F39" s="124">
        <f t="shared" si="0"/>
        <v>2698164</v>
      </c>
      <c r="G39" s="125">
        <v>527478</v>
      </c>
      <c r="H39" s="125">
        <v>46583</v>
      </c>
      <c r="I39" s="125">
        <v>12654</v>
      </c>
      <c r="J39" s="125">
        <v>349748</v>
      </c>
      <c r="K39" s="125">
        <v>0</v>
      </c>
      <c r="L39" s="125">
        <v>0</v>
      </c>
      <c r="M39" s="125">
        <v>1415758</v>
      </c>
      <c r="N39" s="125">
        <v>4113</v>
      </c>
      <c r="O39" s="125">
        <v>117</v>
      </c>
      <c r="P39" s="125">
        <v>32359</v>
      </c>
      <c r="Q39" s="125">
        <v>309354</v>
      </c>
      <c r="R39" s="124">
        <f t="shared" si="1"/>
        <v>2698164</v>
      </c>
      <c r="S39" s="98" t="b">
        <f t="shared" si="2"/>
        <v>1</v>
      </c>
      <c r="T39" s="126" t="s">
        <v>917</v>
      </c>
      <c r="U39" s="127">
        <f t="shared" si="3"/>
        <v>4322966</v>
      </c>
      <c r="V39" s="128">
        <v>3260036</v>
      </c>
      <c r="W39" s="128">
        <v>12521</v>
      </c>
      <c r="X39" s="128">
        <v>11099</v>
      </c>
      <c r="Y39" s="128">
        <v>1175</v>
      </c>
      <c r="Z39" s="128">
        <v>19635</v>
      </c>
      <c r="AA39" s="128">
        <v>136113</v>
      </c>
      <c r="AB39" s="128">
        <v>140339</v>
      </c>
      <c r="AC39" s="128">
        <v>92727</v>
      </c>
      <c r="AD39" s="128">
        <v>176151</v>
      </c>
      <c r="AE39" s="128">
        <v>10361</v>
      </c>
      <c r="AF39" s="128">
        <v>181428</v>
      </c>
      <c r="AG39" s="128">
        <v>233260</v>
      </c>
      <c r="AH39" s="128">
        <v>262</v>
      </c>
      <c r="AI39" s="128">
        <v>31210</v>
      </c>
      <c r="AJ39" s="128">
        <v>45565</v>
      </c>
      <c r="AK39" s="128">
        <v>18324</v>
      </c>
      <c r="AL39" s="128">
        <v>0</v>
      </c>
      <c r="AM39" s="129">
        <f t="shared" si="4"/>
        <v>4322966</v>
      </c>
      <c r="AN39" s="98" t="b">
        <f t="shared" si="5"/>
        <v>1</v>
      </c>
    </row>
    <row r="40" spans="1:40" x14ac:dyDescent="0.2">
      <c r="A40" s="122">
        <v>4204</v>
      </c>
      <c r="B40" s="122" t="s">
        <v>368</v>
      </c>
      <c r="C40" s="123" t="s">
        <v>918</v>
      </c>
      <c r="D40" s="123" t="s">
        <v>917</v>
      </c>
      <c r="E40" s="123">
        <v>4</v>
      </c>
      <c r="F40" s="124">
        <f t="shared" si="0"/>
        <v>4290368</v>
      </c>
      <c r="G40" s="125">
        <v>1540891</v>
      </c>
      <c r="H40" s="125">
        <v>38017</v>
      </c>
      <c r="I40" s="125">
        <v>0</v>
      </c>
      <c r="J40" s="125">
        <v>546377</v>
      </c>
      <c r="K40" s="125">
        <v>0</v>
      </c>
      <c r="L40" s="125">
        <v>6662</v>
      </c>
      <c r="M40" s="125">
        <v>1895351</v>
      </c>
      <c r="N40" s="125">
        <v>0</v>
      </c>
      <c r="O40" s="125">
        <v>612</v>
      </c>
      <c r="P40" s="125">
        <v>28583</v>
      </c>
      <c r="Q40" s="125">
        <v>233875</v>
      </c>
      <c r="R40" s="124">
        <f t="shared" si="1"/>
        <v>4290368</v>
      </c>
      <c r="S40" s="98" t="b">
        <f t="shared" si="2"/>
        <v>1</v>
      </c>
      <c r="T40" s="126" t="s">
        <v>917</v>
      </c>
      <c r="U40" s="127">
        <f t="shared" si="3"/>
        <v>2565492</v>
      </c>
      <c r="V40" s="128">
        <v>1879137</v>
      </c>
      <c r="W40" s="128">
        <v>11209</v>
      </c>
      <c r="X40" s="128">
        <v>18471</v>
      </c>
      <c r="Y40" s="128">
        <v>1120</v>
      </c>
      <c r="Z40" s="128">
        <v>0</v>
      </c>
      <c r="AA40" s="128">
        <v>40839</v>
      </c>
      <c r="AB40" s="128">
        <v>23481</v>
      </c>
      <c r="AC40" s="128">
        <v>146135</v>
      </c>
      <c r="AD40" s="128">
        <v>22070</v>
      </c>
      <c r="AE40" s="128">
        <v>43554</v>
      </c>
      <c r="AF40" s="128">
        <v>62664</v>
      </c>
      <c r="AG40" s="128">
        <v>48609</v>
      </c>
      <c r="AH40" s="128">
        <v>49</v>
      </c>
      <c r="AI40" s="128">
        <v>242473</v>
      </c>
      <c r="AJ40" s="128">
        <v>22726</v>
      </c>
      <c r="AK40" s="128">
        <v>118604</v>
      </c>
      <c r="AL40" s="128">
        <v>56289</v>
      </c>
      <c r="AM40" s="129">
        <f t="shared" si="4"/>
        <v>2565492</v>
      </c>
      <c r="AN40" s="98" t="b">
        <f t="shared" si="5"/>
        <v>1</v>
      </c>
    </row>
    <row r="41" spans="1:40" x14ac:dyDescent="0.2">
      <c r="A41" s="122">
        <v>4301</v>
      </c>
      <c r="B41" s="122" t="s">
        <v>369</v>
      </c>
      <c r="C41" s="123" t="s">
        <v>918</v>
      </c>
      <c r="D41" s="123" t="s">
        <v>917</v>
      </c>
      <c r="E41" s="123">
        <v>4</v>
      </c>
      <c r="F41" s="124">
        <f t="shared" si="0"/>
        <v>9589257</v>
      </c>
      <c r="G41" s="125">
        <v>2408136</v>
      </c>
      <c r="H41" s="125">
        <v>104243</v>
      </c>
      <c r="I41" s="125">
        <v>143956</v>
      </c>
      <c r="J41" s="125">
        <v>711420</v>
      </c>
      <c r="K41" s="125">
        <v>169421</v>
      </c>
      <c r="L41" s="125">
        <v>0</v>
      </c>
      <c r="M41" s="125">
        <v>4584061</v>
      </c>
      <c r="N41" s="125">
        <v>12771</v>
      </c>
      <c r="O41" s="125">
        <v>303716</v>
      </c>
      <c r="P41" s="125">
        <v>65198</v>
      </c>
      <c r="Q41" s="125">
        <v>1086335</v>
      </c>
      <c r="R41" s="124">
        <f t="shared" si="1"/>
        <v>9589257</v>
      </c>
      <c r="S41" s="98" t="b">
        <f t="shared" si="2"/>
        <v>1</v>
      </c>
      <c r="T41" s="126" t="s">
        <v>917</v>
      </c>
      <c r="U41" s="127">
        <f t="shared" si="3"/>
        <v>9578253</v>
      </c>
      <c r="V41" s="128">
        <v>5609611</v>
      </c>
      <c r="W41" s="128">
        <v>32758</v>
      </c>
      <c r="X41" s="128">
        <v>37084</v>
      </c>
      <c r="Y41" s="128">
        <v>4330</v>
      </c>
      <c r="Z41" s="128">
        <v>39159</v>
      </c>
      <c r="AA41" s="128">
        <v>67657</v>
      </c>
      <c r="AB41" s="128">
        <v>229400</v>
      </c>
      <c r="AC41" s="128">
        <v>205423</v>
      </c>
      <c r="AD41" s="128">
        <v>65616</v>
      </c>
      <c r="AE41" s="128">
        <v>53703</v>
      </c>
      <c r="AF41" s="128">
        <v>2469790</v>
      </c>
      <c r="AG41" s="128">
        <v>282307</v>
      </c>
      <c r="AH41" s="128">
        <v>11302</v>
      </c>
      <c r="AI41" s="128">
        <v>89267</v>
      </c>
      <c r="AJ41" s="128">
        <v>109477</v>
      </c>
      <c r="AK41" s="128">
        <v>699223</v>
      </c>
      <c r="AL41" s="128">
        <v>288170</v>
      </c>
      <c r="AM41" s="129">
        <f t="shared" si="4"/>
        <v>9578253</v>
      </c>
      <c r="AN41" s="98" t="b">
        <f t="shared" si="5"/>
        <v>1</v>
      </c>
    </row>
    <row r="42" spans="1:40" x14ac:dyDescent="0.2">
      <c r="A42" s="122">
        <v>4302</v>
      </c>
      <c r="B42" s="122" t="s">
        <v>370</v>
      </c>
      <c r="C42" s="123" t="s">
        <v>918</v>
      </c>
      <c r="D42" s="123" t="s">
        <v>917</v>
      </c>
      <c r="E42" s="123">
        <v>4</v>
      </c>
      <c r="F42" s="124">
        <f t="shared" si="0"/>
        <v>946060</v>
      </c>
      <c r="G42" s="125">
        <v>79451</v>
      </c>
      <c r="H42" s="125">
        <v>5660</v>
      </c>
      <c r="I42" s="125">
        <v>0</v>
      </c>
      <c r="J42" s="125">
        <v>53632</v>
      </c>
      <c r="K42" s="125">
        <v>0</v>
      </c>
      <c r="L42" s="125">
        <v>262914</v>
      </c>
      <c r="M42" s="125">
        <v>480035</v>
      </c>
      <c r="N42" s="125">
        <v>0</v>
      </c>
      <c r="O42" s="125">
        <v>0</v>
      </c>
      <c r="P42" s="125">
        <v>888</v>
      </c>
      <c r="Q42" s="125">
        <v>63480</v>
      </c>
      <c r="R42" s="124">
        <f t="shared" si="1"/>
        <v>946060</v>
      </c>
      <c r="S42" s="98" t="b">
        <f t="shared" si="2"/>
        <v>1</v>
      </c>
      <c r="T42" s="126" t="s">
        <v>917</v>
      </c>
      <c r="U42" s="127">
        <f t="shared" si="3"/>
        <v>2804037</v>
      </c>
      <c r="V42" s="128">
        <v>1535088</v>
      </c>
      <c r="W42" s="128">
        <v>10844</v>
      </c>
      <c r="X42" s="128">
        <v>10478</v>
      </c>
      <c r="Y42" s="128">
        <v>17255</v>
      </c>
      <c r="Z42" s="128">
        <v>8243</v>
      </c>
      <c r="AA42" s="128">
        <v>173698</v>
      </c>
      <c r="AB42" s="128">
        <v>188608</v>
      </c>
      <c r="AC42" s="128">
        <v>156833</v>
      </c>
      <c r="AD42" s="128">
        <v>81468</v>
      </c>
      <c r="AE42" s="128">
        <v>9394</v>
      </c>
      <c r="AF42" s="128">
        <v>395796</v>
      </c>
      <c r="AG42" s="128">
        <v>120798</v>
      </c>
      <c r="AH42" s="128">
        <v>17049</v>
      </c>
      <c r="AI42" s="128">
        <v>6073</v>
      </c>
      <c r="AJ42" s="128">
        <v>28635</v>
      </c>
      <c r="AK42" s="128">
        <v>86421</v>
      </c>
      <c r="AL42" s="128">
        <v>0</v>
      </c>
      <c r="AM42" s="129">
        <f t="shared" si="4"/>
        <v>2804037</v>
      </c>
      <c r="AN42" s="98" t="b">
        <f t="shared" si="5"/>
        <v>1</v>
      </c>
    </row>
    <row r="43" spans="1:40" x14ac:dyDescent="0.2">
      <c r="A43" s="122">
        <v>4303</v>
      </c>
      <c r="B43" s="122" t="s">
        <v>371</v>
      </c>
      <c r="C43" s="123" t="s">
        <v>918</v>
      </c>
      <c r="D43" s="123" t="s">
        <v>917</v>
      </c>
      <c r="E43" s="123">
        <v>4</v>
      </c>
      <c r="F43" s="124">
        <f t="shared" si="0"/>
        <v>1689441</v>
      </c>
      <c r="G43" s="125">
        <v>144658</v>
      </c>
      <c r="H43" s="125">
        <v>5970</v>
      </c>
      <c r="I43" s="125">
        <v>0</v>
      </c>
      <c r="J43" s="125">
        <v>128136</v>
      </c>
      <c r="K43" s="125">
        <v>0</v>
      </c>
      <c r="L43" s="125">
        <v>200</v>
      </c>
      <c r="M43" s="125">
        <v>1049978</v>
      </c>
      <c r="N43" s="125">
        <v>11678</v>
      </c>
      <c r="O43" s="125">
        <v>34847</v>
      </c>
      <c r="P43" s="125">
        <v>23655</v>
      </c>
      <c r="Q43" s="125">
        <v>290319</v>
      </c>
      <c r="R43" s="124">
        <f t="shared" si="1"/>
        <v>1689441</v>
      </c>
      <c r="S43" s="98" t="b">
        <f t="shared" si="2"/>
        <v>1</v>
      </c>
      <c r="T43" s="126" t="s">
        <v>917</v>
      </c>
      <c r="U43" s="127">
        <f t="shared" si="3"/>
        <v>3791925</v>
      </c>
      <c r="V43" s="128">
        <v>3110059</v>
      </c>
      <c r="W43" s="128">
        <v>23546</v>
      </c>
      <c r="X43" s="128">
        <v>19949</v>
      </c>
      <c r="Y43" s="128">
        <v>4811</v>
      </c>
      <c r="Z43" s="128">
        <v>23638</v>
      </c>
      <c r="AA43" s="128">
        <v>1990</v>
      </c>
      <c r="AB43" s="128">
        <v>180413</v>
      </c>
      <c r="AC43" s="128">
        <v>176020</v>
      </c>
      <c r="AD43" s="128">
        <v>27390</v>
      </c>
      <c r="AE43" s="128">
        <v>1289</v>
      </c>
      <c r="AF43" s="128">
        <v>29308</v>
      </c>
      <c r="AG43" s="128">
        <v>160534</v>
      </c>
      <c r="AH43" s="128">
        <v>68509</v>
      </c>
      <c r="AI43" s="128">
        <v>7360</v>
      </c>
      <c r="AJ43" s="128">
        <v>43551</v>
      </c>
      <c r="AK43" s="128">
        <v>548</v>
      </c>
      <c r="AL43" s="128">
        <v>0</v>
      </c>
      <c r="AM43" s="129">
        <f t="shared" si="4"/>
        <v>3791925</v>
      </c>
      <c r="AN43" s="98" t="b">
        <f t="shared" si="5"/>
        <v>1</v>
      </c>
    </row>
    <row r="44" spans="1:40" x14ac:dyDescent="0.2">
      <c r="A44" s="122">
        <v>4304</v>
      </c>
      <c r="B44" s="122" t="s">
        <v>372</v>
      </c>
      <c r="C44" s="123" t="s">
        <v>918</v>
      </c>
      <c r="D44" s="123" t="s">
        <v>917</v>
      </c>
      <c r="E44" s="123">
        <v>4</v>
      </c>
      <c r="F44" s="124">
        <f t="shared" si="0"/>
        <v>981051</v>
      </c>
      <c r="G44" s="125">
        <v>194474</v>
      </c>
      <c r="H44" s="125">
        <v>4301</v>
      </c>
      <c r="I44" s="125">
        <v>0</v>
      </c>
      <c r="J44" s="125">
        <v>80987</v>
      </c>
      <c r="K44" s="125">
        <v>0</v>
      </c>
      <c r="L44" s="125">
        <v>0</v>
      </c>
      <c r="M44" s="125">
        <v>611486</v>
      </c>
      <c r="N44" s="125">
        <v>0</v>
      </c>
      <c r="O44" s="125">
        <v>0</v>
      </c>
      <c r="P44" s="125">
        <v>5685</v>
      </c>
      <c r="Q44" s="125">
        <v>84118</v>
      </c>
      <c r="R44" s="124">
        <f t="shared" si="1"/>
        <v>981051</v>
      </c>
      <c r="S44" s="98" t="b">
        <f t="shared" si="2"/>
        <v>1</v>
      </c>
      <c r="T44" s="126" t="s">
        <v>917</v>
      </c>
      <c r="U44" s="127">
        <f t="shared" si="3"/>
        <v>1609935</v>
      </c>
      <c r="V44" s="128">
        <v>1113938</v>
      </c>
      <c r="W44" s="128">
        <v>2833</v>
      </c>
      <c r="X44" s="128">
        <v>1061</v>
      </c>
      <c r="Y44" s="128">
        <v>10469</v>
      </c>
      <c r="Z44" s="128">
        <v>1889</v>
      </c>
      <c r="AA44" s="128">
        <v>66726</v>
      </c>
      <c r="AB44" s="128">
        <v>56078</v>
      </c>
      <c r="AC44" s="128">
        <v>61235</v>
      </c>
      <c r="AD44" s="128">
        <v>162335</v>
      </c>
      <c r="AE44" s="128">
        <v>4097</v>
      </c>
      <c r="AF44" s="128">
        <v>6766</v>
      </c>
      <c r="AG44" s="128">
        <v>19997</v>
      </c>
      <c r="AH44" s="128">
        <v>227</v>
      </c>
      <c r="AI44" s="128">
        <v>60628</v>
      </c>
      <c r="AJ44" s="128">
        <v>8785</v>
      </c>
      <c r="AK44" s="128">
        <v>40659</v>
      </c>
      <c r="AL44" s="128">
        <v>0</v>
      </c>
      <c r="AM44" s="129">
        <f t="shared" si="4"/>
        <v>1609935</v>
      </c>
      <c r="AN44" s="98" t="b">
        <f t="shared" si="5"/>
        <v>1</v>
      </c>
    </row>
    <row r="45" spans="1:40" x14ac:dyDescent="0.2">
      <c r="A45" s="122">
        <v>4305</v>
      </c>
      <c r="B45" s="122" t="s">
        <v>373</v>
      </c>
      <c r="C45" s="123" t="s">
        <v>918</v>
      </c>
      <c r="D45" s="123" t="s">
        <v>917</v>
      </c>
      <c r="E45" s="123">
        <v>4</v>
      </c>
      <c r="F45" s="124">
        <f t="shared" si="0"/>
        <v>819113</v>
      </c>
      <c r="G45" s="125">
        <v>10533</v>
      </c>
      <c r="H45" s="125">
        <v>1751</v>
      </c>
      <c r="I45" s="125">
        <v>3103</v>
      </c>
      <c r="J45" s="125">
        <v>52621</v>
      </c>
      <c r="K45" s="125">
        <v>0</v>
      </c>
      <c r="L45" s="125">
        <v>0</v>
      </c>
      <c r="M45" s="125">
        <v>658582</v>
      </c>
      <c r="N45" s="125">
        <v>8091</v>
      </c>
      <c r="O45" s="125">
        <v>0</v>
      </c>
      <c r="P45" s="125">
        <v>15870</v>
      </c>
      <c r="Q45" s="125">
        <v>68562</v>
      </c>
      <c r="R45" s="124">
        <f t="shared" si="1"/>
        <v>819113</v>
      </c>
      <c r="S45" s="98" t="b">
        <f t="shared" si="2"/>
        <v>1</v>
      </c>
      <c r="T45" s="126" t="s">
        <v>917</v>
      </c>
      <c r="U45" s="127">
        <f t="shared" si="3"/>
        <v>1738677</v>
      </c>
      <c r="V45" s="128">
        <v>1424031</v>
      </c>
      <c r="W45" s="128">
        <v>6027</v>
      </c>
      <c r="X45" s="128">
        <v>5135</v>
      </c>
      <c r="Y45" s="128">
        <v>98</v>
      </c>
      <c r="Z45" s="128">
        <v>1690</v>
      </c>
      <c r="AA45" s="128">
        <v>14889</v>
      </c>
      <c r="AB45" s="128">
        <v>42925</v>
      </c>
      <c r="AC45" s="128">
        <v>64896</v>
      </c>
      <c r="AD45" s="128">
        <v>29935</v>
      </c>
      <c r="AE45" s="128">
        <v>1202</v>
      </c>
      <c r="AF45" s="128">
        <v>31858</v>
      </c>
      <c r="AG45" s="128">
        <v>8418</v>
      </c>
      <c r="AH45" s="128">
        <v>38326</v>
      </c>
      <c r="AI45" s="128">
        <v>35137</v>
      </c>
      <c r="AJ45" s="128">
        <v>13815</v>
      </c>
      <c r="AK45" s="128">
        <v>62508</v>
      </c>
      <c r="AL45" s="128">
        <v>19889</v>
      </c>
      <c r="AM45" s="129">
        <f t="shared" si="4"/>
        <v>1738677</v>
      </c>
      <c r="AN45" s="98" t="b">
        <f t="shared" si="5"/>
        <v>1</v>
      </c>
    </row>
    <row r="46" spans="1:40" x14ac:dyDescent="0.2">
      <c r="A46" s="122">
        <v>5101</v>
      </c>
      <c r="B46" s="122" t="s">
        <v>375</v>
      </c>
      <c r="C46" s="123" t="s">
        <v>918</v>
      </c>
      <c r="D46" s="123" t="s">
        <v>917</v>
      </c>
      <c r="E46" s="123">
        <v>4</v>
      </c>
      <c r="F46" s="124">
        <f t="shared" si="0"/>
        <v>29714309</v>
      </c>
      <c r="G46" s="125">
        <v>9085446</v>
      </c>
      <c r="H46" s="125">
        <v>1002868</v>
      </c>
      <c r="I46" s="125">
        <v>1813986</v>
      </c>
      <c r="J46" s="125">
        <v>2899049</v>
      </c>
      <c r="K46" s="125">
        <v>1319064</v>
      </c>
      <c r="L46" s="125">
        <v>0</v>
      </c>
      <c r="M46" s="125">
        <v>9629530</v>
      </c>
      <c r="N46" s="125">
        <v>441295</v>
      </c>
      <c r="O46" s="125">
        <v>0</v>
      </c>
      <c r="P46" s="125">
        <v>412428</v>
      </c>
      <c r="Q46" s="125">
        <v>3110643</v>
      </c>
      <c r="R46" s="124">
        <f t="shared" si="1"/>
        <v>29714309</v>
      </c>
      <c r="S46" s="98" t="b">
        <f t="shared" si="2"/>
        <v>1</v>
      </c>
      <c r="T46" s="126" t="s">
        <v>917</v>
      </c>
      <c r="U46" s="127">
        <f t="shared" si="3"/>
        <v>31826733</v>
      </c>
      <c r="V46" s="128">
        <v>26379361</v>
      </c>
      <c r="W46" s="128">
        <v>316961</v>
      </c>
      <c r="X46" s="128">
        <v>103078</v>
      </c>
      <c r="Y46" s="128">
        <v>0</v>
      </c>
      <c r="Z46" s="128">
        <v>280419</v>
      </c>
      <c r="AA46" s="128">
        <v>0</v>
      </c>
      <c r="AB46" s="128">
        <v>344605</v>
      </c>
      <c r="AC46" s="128">
        <v>710951</v>
      </c>
      <c r="AD46" s="128">
        <v>150617</v>
      </c>
      <c r="AE46" s="128">
        <v>68629</v>
      </c>
      <c r="AF46" s="128">
        <v>1382313</v>
      </c>
      <c r="AG46" s="128">
        <v>1494106</v>
      </c>
      <c r="AH46" s="128">
        <v>510154</v>
      </c>
      <c r="AI46" s="128">
        <v>135413</v>
      </c>
      <c r="AJ46" s="128">
        <v>88263</v>
      </c>
      <c r="AK46" s="128">
        <v>2073433</v>
      </c>
      <c r="AL46" s="128">
        <v>1371492</v>
      </c>
      <c r="AM46" s="129">
        <f t="shared" si="4"/>
        <v>31826733</v>
      </c>
      <c r="AN46" s="98" t="b">
        <f t="shared" si="5"/>
        <v>1</v>
      </c>
    </row>
    <row r="47" spans="1:40" x14ac:dyDescent="0.2">
      <c r="A47" s="122">
        <v>5102</v>
      </c>
      <c r="B47" s="122" t="s">
        <v>376</v>
      </c>
      <c r="C47" s="123" t="s">
        <v>918</v>
      </c>
      <c r="D47" s="123" t="s">
        <v>917</v>
      </c>
      <c r="E47" s="123">
        <v>4</v>
      </c>
      <c r="F47" s="124">
        <f t="shared" si="0"/>
        <v>9494693</v>
      </c>
      <c r="G47" s="125">
        <v>5853401</v>
      </c>
      <c r="H47" s="125">
        <v>38706</v>
      </c>
      <c r="I47" s="125">
        <v>97055</v>
      </c>
      <c r="J47" s="125">
        <v>501798</v>
      </c>
      <c r="K47" s="125">
        <v>0</v>
      </c>
      <c r="L47" s="125">
        <v>6935</v>
      </c>
      <c r="M47" s="125">
        <v>1998731</v>
      </c>
      <c r="N47" s="125">
        <v>0</v>
      </c>
      <c r="O47" s="125">
        <v>0</v>
      </c>
      <c r="P47" s="125">
        <v>189804</v>
      </c>
      <c r="Q47" s="125">
        <v>808263</v>
      </c>
      <c r="R47" s="124">
        <f t="shared" si="1"/>
        <v>9494693</v>
      </c>
      <c r="S47" s="98" t="b">
        <f t="shared" si="2"/>
        <v>1</v>
      </c>
      <c r="T47" s="126" t="s">
        <v>917</v>
      </c>
      <c r="U47" s="127">
        <f t="shared" si="3"/>
        <v>5487604</v>
      </c>
      <c r="V47" s="128">
        <v>3767021</v>
      </c>
      <c r="W47" s="128">
        <v>22862</v>
      </c>
      <c r="X47" s="128">
        <v>21517</v>
      </c>
      <c r="Y47" s="128">
        <v>0</v>
      </c>
      <c r="Z47" s="128">
        <v>11760</v>
      </c>
      <c r="AA47" s="128">
        <v>210597</v>
      </c>
      <c r="AB47" s="128">
        <v>192640</v>
      </c>
      <c r="AC47" s="128">
        <v>508063</v>
      </c>
      <c r="AD47" s="128">
        <v>95719</v>
      </c>
      <c r="AE47" s="128">
        <v>22338</v>
      </c>
      <c r="AF47" s="128">
        <v>83717</v>
      </c>
      <c r="AG47" s="128">
        <v>266408</v>
      </c>
      <c r="AH47" s="128">
        <v>154501</v>
      </c>
      <c r="AI47" s="128">
        <v>31690</v>
      </c>
      <c r="AJ47" s="128">
        <v>59773</v>
      </c>
      <c r="AK47" s="128">
        <v>225041</v>
      </c>
      <c r="AL47" s="128">
        <v>97285</v>
      </c>
      <c r="AM47" s="129">
        <f t="shared" si="4"/>
        <v>5487604</v>
      </c>
      <c r="AN47" s="98" t="b">
        <f t="shared" si="5"/>
        <v>1</v>
      </c>
    </row>
    <row r="48" spans="1:40" x14ac:dyDescent="0.2">
      <c r="A48" s="122">
        <v>5103</v>
      </c>
      <c r="B48" s="122" t="s">
        <v>377</v>
      </c>
      <c r="C48" s="123" t="s">
        <v>918</v>
      </c>
      <c r="D48" s="123" t="s">
        <v>917</v>
      </c>
      <c r="E48" s="123">
        <v>4</v>
      </c>
      <c r="F48" s="124">
        <f t="shared" si="0"/>
        <v>9042052</v>
      </c>
      <c r="G48" s="125">
        <v>1674294</v>
      </c>
      <c r="H48" s="125">
        <v>52507</v>
      </c>
      <c r="I48" s="125">
        <v>86041</v>
      </c>
      <c r="J48" s="125">
        <v>946786</v>
      </c>
      <c r="K48" s="125">
        <v>0</v>
      </c>
      <c r="L48" s="125">
        <v>0</v>
      </c>
      <c r="M48" s="125">
        <v>5605322</v>
      </c>
      <c r="N48" s="125">
        <v>0</v>
      </c>
      <c r="O48" s="125">
        <v>509</v>
      </c>
      <c r="P48" s="125">
        <v>28446</v>
      </c>
      <c r="Q48" s="125">
        <v>648147</v>
      </c>
      <c r="R48" s="124">
        <f t="shared" si="1"/>
        <v>9042052</v>
      </c>
      <c r="S48" s="98" t="b">
        <f t="shared" si="2"/>
        <v>1</v>
      </c>
      <c r="T48" s="126" t="s">
        <v>917</v>
      </c>
      <c r="U48" s="127">
        <f t="shared" si="3"/>
        <v>7014502</v>
      </c>
      <c r="V48" s="128">
        <v>4519693</v>
      </c>
      <c r="W48" s="128">
        <v>16813</v>
      </c>
      <c r="X48" s="128">
        <v>10181</v>
      </c>
      <c r="Y48" s="128">
        <v>1055</v>
      </c>
      <c r="Z48" s="128">
        <v>54751</v>
      </c>
      <c r="AA48" s="128">
        <v>152638</v>
      </c>
      <c r="AB48" s="128">
        <v>134102</v>
      </c>
      <c r="AC48" s="128">
        <v>83892</v>
      </c>
      <c r="AD48" s="128">
        <v>266960</v>
      </c>
      <c r="AE48" s="128">
        <v>47563</v>
      </c>
      <c r="AF48" s="128">
        <v>927652</v>
      </c>
      <c r="AG48" s="128">
        <v>260119</v>
      </c>
      <c r="AH48" s="128">
        <v>210001</v>
      </c>
      <c r="AI48" s="128">
        <v>305654</v>
      </c>
      <c r="AJ48" s="128">
        <v>77416</v>
      </c>
      <c r="AK48" s="128">
        <v>0</v>
      </c>
      <c r="AL48" s="128">
        <v>0</v>
      </c>
      <c r="AM48" s="129">
        <f t="shared" si="4"/>
        <v>7014502</v>
      </c>
      <c r="AN48" s="98" t="b">
        <f t="shared" si="5"/>
        <v>1</v>
      </c>
    </row>
    <row r="49" spans="1:40" x14ac:dyDescent="0.2">
      <c r="A49" s="122">
        <v>5104</v>
      </c>
      <c r="B49" s="122" t="s">
        <v>378</v>
      </c>
      <c r="C49" s="123" t="s">
        <v>918</v>
      </c>
      <c r="D49" s="123" t="s">
        <v>917</v>
      </c>
      <c r="E49" s="123">
        <v>4</v>
      </c>
      <c r="F49" s="124">
        <f t="shared" si="0"/>
        <v>423639</v>
      </c>
      <c r="G49" s="125">
        <v>13974</v>
      </c>
      <c r="H49" s="125">
        <v>0</v>
      </c>
      <c r="I49" s="125">
        <v>0</v>
      </c>
      <c r="J49" s="125">
        <v>10700</v>
      </c>
      <c r="K49" s="125">
        <v>0</v>
      </c>
      <c r="L49" s="125">
        <v>13</v>
      </c>
      <c r="M49" s="125">
        <v>122222</v>
      </c>
      <c r="N49" s="125">
        <v>19440</v>
      </c>
      <c r="O49" s="125">
        <v>210840</v>
      </c>
      <c r="P49" s="125">
        <v>35343</v>
      </c>
      <c r="Q49" s="125">
        <v>11107</v>
      </c>
      <c r="R49" s="124">
        <f t="shared" si="1"/>
        <v>423639</v>
      </c>
      <c r="S49" s="98" t="b">
        <f t="shared" si="2"/>
        <v>1</v>
      </c>
      <c r="T49" s="126" t="s">
        <v>917</v>
      </c>
      <c r="U49" s="127">
        <f t="shared" si="3"/>
        <v>1600034</v>
      </c>
      <c r="V49" s="128">
        <v>1226663</v>
      </c>
      <c r="W49" s="128">
        <v>5507</v>
      </c>
      <c r="X49" s="128">
        <v>2662</v>
      </c>
      <c r="Y49" s="128">
        <v>0</v>
      </c>
      <c r="Z49" s="128">
        <v>2971</v>
      </c>
      <c r="AA49" s="128">
        <v>400</v>
      </c>
      <c r="AB49" s="128">
        <v>26892</v>
      </c>
      <c r="AC49" s="128">
        <v>36727</v>
      </c>
      <c r="AD49" s="128">
        <v>30</v>
      </c>
      <c r="AE49" s="128">
        <v>1264</v>
      </c>
      <c r="AF49" s="128">
        <v>21612</v>
      </c>
      <c r="AG49" s="128">
        <v>8400</v>
      </c>
      <c r="AH49" s="128">
        <v>0</v>
      </c>
      <c r="AI49" s="128">
        <v>160250</v>
      </c>
      <c r="AJ49" s="128">
        <v>73686</v>
      </c>
      <c r="AK49" s="128">
        <v>49308</v>
      </c>
      <c r="AL49" s="128">
        <v>0</v>
      </c>
      <c r="AM49" s="129">
        <f t="shared" si="4"/>
        <v>1600034</v>
      </c>
      <c r="AN49" s="98" t="b">
        <f t="shared" si="5"/>
        <v>1</v>
      </c>
    </row>
    <row r="50" spans="1:40" x14ac:dyDescent="0.2">
      <c r="A50" s="122">
        <v>5105</v>
      </c>
      <c r="B50" s="122" t="s">
        <v>379</v>
      </c>
      <c r="C50" s="123" t="s">
        <v>918</v>
      </c>
      <c r="D50" s="123" t="s">
        <v>917</v>
      </c>
      <c r="E50" s="123">
        <v>4</v>
      </c>
      <c r="F50" s="124">
        <f t="shared" si="0"/>
        <v>6908478</v>
      </c>
      <c r="G50" s="125">
        <v>1061902</v>
      </c>
      <c r="H50" s="125">
        <v>32092</v>
      </c>
      <c r="I50" s="125">
        <v>43593</v>
      </c>
      <c r="J50" s="125">
        <v>1070317</v>
      </c>
      <c r="K50" s="125">
        <v>0</v>
      </c>
      <c r="L50" s="125">
        <v>0</v>
      </c>
      <c r="M50" s="125">
        <v>4031074</v>
      </c>
      <c r="N50" s="125">
        <v>60617</v>
      </c>
      <c r="O50" s="125">
        <v>0</v>
      </c>
      <c r="P50" s="125">
        <v>194100</v>
      </c>
      <c r="Q50" s="125">
        <v>414783</v>
      </c>
      <c r="R50" s="124">
        <f t="shared" si="1"/>
        <v>6908478</v>
      </c>
      <c r="S50" s="98" t="b">
        <f t="shared" si="2"/>
        <v>1</v>
      </c>
      <c r="T50" s="126" t="s">
        <v>917</v>
      </c>
      <c r="U50" s="127">
        <f t="shared" si="3"/>
        <v>6165343</v>
      </c>
      <c r="V50" s="128">
        <v>3733487</v>
      </c>
      <c r="W50" s="128">
        <v>21891</v>
      </c>
      <c r="X50" s="128">
        <v>20679</v>
      </c>
      <c r="Y50" s="128">
        <v>0</v>
      </c>
      <c r="Z50" s="128">
        <v>11099</v>
      </c>
      <c r="AA50" s="128">
        <v>294304</v>
      </c>
      <c r="AB50" s="128">
        <v>102803</v>
      </c>
      <c r="AC50" s="128">
        <v>212794</v>
      </c>
      <c r="AD50" s="128">
        <v>196757</v>
      </c>
      <c r="AE50" s="128">
        <v>61910</v>
      </c>
      <c r="AF50" s="128">
        <v>1039652</v>
      </c>
      <c r="AG50" s="128">
        <v>55399</v>
      </c>
      <c r="AH50" s="128">
        <v>199099</v>
      </c>
      <c r="AI50" s="128">
        <v>7815</v>
      </c>
      <c r="AJ50" s="128">
        <v>99524</v>
      </c>
      <c r="AK50" s="128">
        <v>257043</v>
      </c>
      <c r="AL50" s="128">
        <v>63773</v>
      </c>
      <c r="AM50" s="129">
        <f t="shared" si="4"/>
        <v>6165343</v>
      </c>
      <c r="AN50" s="98" t="b">
        <f t="shared" si="5"/>
        <v>1</v>
      </c>
    </row>
    <row r="51" spans="1:40" x14ac:dyDescent="0.2">
      <c r="A51" s="122">
        <v>5107</v>
      </c>
      <c r="B51" s="122" t="s">
        <v>380</v>
      </c>
      <c r="C51" s="123" t="s">
        <v>918</v>
      </c>
      <c r="D51" s="123" t="s">
        <v>917</v>
      </c>
      <c r="E51" s="123">
        <v>4</v>
      </c>
      <c r="F51" s="124">
        <f t="shared" si="0"/>
        <v>3603143</v>
      </c>
      <c r="G51" s="125">
        <v>604407</v>
      </c>
      <c r="H51" s="125">
        <v>84964</v>
      </c>
      <c r="I51" s="125">
        <v>181263</v>
      </c>
      <c r="J51" s="125">
        <v>1028375</v>
      </c>
      <c r="K51" s="125">
        <v>0</v>
      </c>
      <c r="L51" s="125">
        <v>0</v>
      </c>
      <c r="M51" s="125">
        <v>1268588</v>
      </c>
      <c r="N51" s="125">
        <v>23940</v>
      </c>
      <c r="O51" s="125">
        <v>0</v>
      </c>
      <c r="P51" s="125">
        <v>170065</v>
      </c>
      <c r="Q51" s="125">
        <v>241541</v>
      </c>
      <c r="R51" s="124">
        <f t="shared" si="1"/>
        <v>3603143</v>
      </c>
      <c r="S51" s="98" t="b">
        <f t="shared" si="2"/>
        <v>1</v>
      </c>
      <c r="T51" s="126" t="s">
        <v>917</v>
      </c>
      <c r="U51" s="127">
        <f t="shared" si="3"/>
        <v>9372518</v>
      </c>
      <c r="V51" s="128">
        <v>4730394</v>
      </c>
      <c r="W51" s="128">
        <v>15222</v>
      </c>
      <c r="X51" s="128">
        <v>19784</v>
      </c>
      <c r="Y51" s="128">
        <v>472</v>
      </c>
      <c r="Z51" s="128">
        <v>52298</v>
      </c>
      <c r="AA51" s="128">
        <v>273010</v>
      </c>
      <c r="AB51" s="128">
        <v>216171</v>
      </c>
      <c r="AC51" s="128">
        <v>549429</v>
      </c>
      <c r="AD51" s="128">
        <v>188748</v>
      </c>
      <c r="AE51" s="128">
        <v>34050</v>
      </c>
      <c r="AF51" s="128">
        <v>1579595</v>
      </c>
      <c r="AG51" s="128">
        <v>1195496</v>
      </c>
      <c r="AH51" s="128">
        <v>45065</v>
      </c>
      <c r="AI51" s="128">
        <v>476822</v>
      </c>
      <c r="AJ51" s="128">
        <v>21154</v>
      </c>
      <c r="AK51" s="128">
        <v>62706</v>
      </c>
      <c r="AL51" s="128">
        <v>17886</v>
      </c>
      <c r="AM51" s="129">
        <f t="shared" si="4"/>
        <v>9372518</v>
      </c>
      <c r="AN51" s="98" t="b">
        <f t="shared" si="5"/>
        <v>1</v>
      </c>
    </row>
    <row r="52" spans="1:40" x14ac:dyDescent="0.2">
      <c r="A52" s="122">
        <v>5109</v>
      </c>
      <c r="B52" s="122" t="s">
        <v>381</v>
      </c>
      <c r="C52" s="123" t="s">
        <v>918</v>
      </c>
      <c r="D52" s="123" t="s">
        <v>917</v>
      </c>
      <c r="E52" s="123">
        <v>4</v>
      </c>
      <c r="F52" s="124">
        <f t="shared" si="0"/>
        <v>50165055</v>
      </c>
      <c r="G52" s="125">
        <v>16415684</v>
      </c>
      <c r="H52" s="125">
        <v>875642</v>
      </c>
      <c r="I52" s="125">
        <v>990222</v>
      </c>
      <c r="J52" s="125">
        <v>6222253</v>
      </c>
      <c r="K52" s="125">
        <v>2931719</v>
      </c>
      <c r="L52" s="125">
        <v>0</v>
      </c>
      <c r="M52" s="125">
        <v>15347056</v>
      </c>
      <c r="N52" s="125">
        <v>0</v>
      </c>
      <c r="O52" s="125">
        <v>13503</v>
      </c>
      <c r="P52" s="125">
        <v>1652909</v>
      </c>
      <c r="Q52" s="125">
        <v>5716067</v>
      </c>
      <c r="R52" s="124">
        <f t="shared" si="1"/>
        <v>50165055</v>
      </c>
      <c r="S52" s="98" t="b">
        <f t="shared" si="2"/>
        <v>1</v>
      </c>
      <c r="T52" s="126" t="s">
        <v>917</v>
      </c>
      <c r="U52" s="127">
        <f t="shared" si="3"/>
        <v>47505028</v>
      </c>
      <c r="V52" s="128">
        <v>33205215</v>
      </c>
      <c r="W52" s="128">
        <v>170162</v>
      </c>
      <c r="X52" s="128">
        <v>86776</v>
      </c>
      <c r="Y52" s="128">
        <v>0</v>
      </c>
      <c r="Z52" s="128">
        <v>72708</v>
      </c>
      <c r="AA52" s="128">
        <v>971725</v>
      </c>
      <c r="AB52" s="128">
        <v>624684</v>
      </c>
      <c r="AC52" s="128">
        <v>2156153</v>
      </c>
      <c r="AD52" s="128">
        <v>1358640</v>
      </c>
      <c r="AE52" s="128">
        <v>152658</v>
      </c>
      <c r="AF52" s="128">
        <v>2771370</v>
      </c>
      <c r="AG52" s="128">
        <v>2343905</v>
      </c>
      <c r="AH52" s="128">
        <v>759840</v>
      </c>
      <c r="AI52" s="128">
        <v>693320</v>
      </c>
      <c r="AJ52" s="128">
        <v>521024</v>
      </c>
      <c r="AK52" s="128">
        <v>3231171</v>
      </c>
      <c r="AL52" s="128">
        <v>1100447</v>
      </c>
      <c r="AM52" s="129">
        <f t="shared" si="4"/>
        <v>47505028</v>
      </c>
      <c r="AN52" s="98" t="b">
        <f t="shared" si="5"/>
        <v>1</v>
      </c>
    </row>
    <row r="53" spans="1:40" x14ac:dyDescent="0.2">
      <c r="A53" s="122">
        <v>5201</v>
      </c>
      <c r="B53" s="122" t="s">
        <v>382</v>
      </c>
      <c r="C53" s="123" t="s">
        <v>918</v>
      </c>
      <c r="D53" s="123" t="s">
        <v>917</v>
      </c>
      <c r="E53" s="123">
        <v>4</v>
      </c>
      <c r="F53" s="124">
        <f t="shared" si="0"/>
        <v>295504</v>
      </c>
      <c r="G53" s="125">
        <v>0</v>
      </c>
      <c r="H53" s="125">
        <v>106653</v>
      </c>
      <c r="I53" s="125">
        <v>0</v>
      </c>
      <c r="J53" s="125">
        <v>10716</v>
      </c>
      <c r="K53" s="125">
        <v>0</v>
      </c>
      <c r="L53" s="125">
        <v>0</v>
      </c>
      <c r="M53" s="125">
        <v>21351</v>
      </c>
      <c r="N53" s="125">
        <v>28185</v>
      </c>
      <c r="O53" s="125">
        <v>0</v>
      </c>
      <c r="P53" s="125">
        <v>92625</v>
      </c>
      <c r="Q53" s="125">
        <v>35974</v>
      </c>
      <c r="R53" s="124">
        <f t="shared" si="1"/>
        <v>295504</v>
      </c>
      <c r="S53" s="98" t="b">
        <f t="shared" si="2"/>
        <v>1</v>
      </c>
      <c r="T53" s="126" t="s">
        <v>917</v>
      </c>
      <c r="U53" s="127">
        <f t="shared" si="3"/>
        <v>8136111</v>
      </c>
      <c r="V53" s="128">
        <v>3834279</v>
      </c>
      <c r="W53" s="128">
        <v>14383</v>
      </c>
      <c r="X53" s="128">
        <v>8979</v>
      </c>
      <c r="Y53" s="128">
        <v>0</v>
      </c>
      <c r="Z53" s="128">
        <v>68304</v>
      </c>
      <c r="AA53" s="128">
        <v>347508</v>
      </c>
      <c r="AB53" s="128">
        <v>819475</v>
      </c>
      <c r="AC53" s="128">
        <v>246511</v>
      </c>
      <c r="AD53" s="128">
        <v>635840</v>
      </c>
      <c r="AE53" s="128">
        <v>19939</v>
      </c>
      <c r="AF53" s="128">
        <v>506694</v>
      </c>
      <c r="AG53" s="128">
        <v>1041524</v>
      </c>
      <c r="AH53" s="128">
        <v>0</v>
      </c>
      <c r="AI53" s="128">
        <v>188289</v>
      </c>
      <c r="AJ53" s="128">
        <v>440280</v>
      </c>
      <c r="AK53" s="128">
        <v>10830</v>
      </c>
      <c r="AL53" s="128">
        <v>0</v>
      </c>
      <c r="AM53" s="129">
        <f t="shared" si="4"/>
        <v>8136111</v>
      </c>
      <c r="AN53" s="98" t="b">
        <f t="shared" si="5"/>
        <v>1</v>
      </c>
    </row>
    <row r="54" spans="1:40" x14ac:dyDescent="0.2">
      <c r="A54" s="122">
        <v>5301</v>
      </c>
      <c r="B54" s="122" t="s">
        <v>383</v>
      </c>
      <c r="C54" s="123" t="s">
        <v>918</v>
      </c>
      <c r="D54" s="123" t="s">
        <v>917</v>
      </c>
      <c r="E54" s="123">
        <v>4</v>
      </c>
      <c r="F54" s="124">
        <f t="shared" si="0"/>
        <v>6443446</v>
      </c>
      <c r="G54" s="125">
        <v>1744984</v>
      </c>
      <c r="H54" s="125">
        <v>104446</v>
      </c>
      <c r="I54" s="125">
        <v>183253</v>
      </c>
      <c r="J54" s="125">
        <v>618106</v>
      </c>
      <c r="K54" s="125">
        <v>12820</v>
      </c>
      <c r="L54" s="125">
        <v>0</v>
      </c>
      <c r="M54" s="125">
        <v>3017303</v>
      </c>
      <c r="N54" s="125">
        <v>0</v>
      </c>
      <c r="O54" s="125">
        <v>0</v>
      </c>
      <c r="P54" s="125">
        <v>136825</v>
      </c>
      <c r="Q54" s="125">
        <v>625709</v>
      </c>
      <c r="R54" s="124">
        <f t="shared" si="1"/>
        <v>6443446</v>
      </c>
      <c r="S54" s="98" t="b">
        <f t="shared" si="2"/>
        <v>1</v>
      </c>
      <c r="T54" s="126" t="s">
        <v>917</v>
      </c>
      <c r="U54" s="127">
        <f t="shared" si="3"/>
        <v>8218864</v>
      </c>
      <c r="V54" s="128">
        <v>6165694</v>
      </c>
      <c r="W54" s="128">
        <v>42733</v>
      </c>
      <c r="X54" s="128">
        <v>43385</v>
      </c>
      <c r="Y54" s="128">
        <v>0</v>
      </c>
      <c r="Z54" s="128">
        <v>16525</v>
      </c>
      <c r="AA54" s="128">
        <v>81668</v>
      </c>
      <c r="AB54" s="128">
        <v>145859</v>
      </c>
      <c r="AC54" s="128">
        <v>231923</v>
      </c>
      <c r="AD54" s="128">
        <v>111112</v>
      </c>
      <c r="AE54" s="128">
        <v>46147</v>
      </c>
      <c r="AF54" s="128">
        <v>859655</v>
      </c>
      <c r="AG54" s="128">
        <v>331663</v>
      </c>
      <c r="AH54" s="128">
        <v>113001</v>
      </c>
      <c r="AI54" s="128">
        <v>4755</v>
      </c>
      <c r="AJ54" s="128">
        <v>19376</v>
      </c>
      <c r="AK54" s="128">
        <v>362990</v>
      </c>
      <c r="AL54" s="128">
        <v>185386</v>
      </c>
      <c r="AM54" s="129">
        <f t="shared" si="4"/>
        <v>8218864</v>
      </c>
      <c r="AN54" s="98" t="b">
        <f t="shared" si="5"/>
        <v>1</v>
      </c>
    </row>
    <row r="55" spans="1:40" x14ac:dyDescent="0.2">
      <c r="A55" s="122">
        <v>5302</v>
      </c>
      <c r="B55" s="122" t="s">
        <v>384</v>
      </c>
      <c r="C55" s="123" t="s">
        <v>918</v>
      </c>
      <c r="D55" s="123" t="s">
        <v>917</v>
      </c>
      <c r="E55" s="123">
        <v>4</v>
      </c>
      <c r="F55" s="124">
        <f t="shared" si="0"/>
        <v>6026705</v>
      </c>
      <c r="G55" s="125">
        <v>252794</v>
      </c>
      <c r="H55" s="125">
        <v>15423</v>
      </c>
      <c r="I55" s="125">
        <v>28737</v>
      </c>
      <c r="J55" s="125">
        <v>293829</v>
      </c>
      <c r="K55" s="125">
        <v>0</v>
      </c>
      <c r="L55" s="125">
        <v>0</v>
      </c>
      <c r="M55" s="125">
        <v>5001211</v>
      </c>
      <c r="N55" s="125">
        <v>460</v>
      </c>
      <c r="O55" s="125">
        <v>0</v>
      </c>
      <c r="P55" s="125">
        <v>6386</v>
      </c>
      <c r="Q55" s="125">
        <v>427865</v>
      </c>
      <c r="R55" s="124">
        <f t="shared" si="1"/>
        <v>6026705</v>
      </c>
      <c r="S55" s="98" t="b">
        <f t="shared" si="2"/>
        <v>1</v>
      </c>
      <c r="T55" s="126" t="s">
        <v>917</v>
      </c>
      <c r="U55" s="127">
        <f t="shared" si="3"/>
        <v>3628748</v>
      </c>
      <c r="V55" s="128">
        <v>2493109</v>
      </c>
      <c r="W55" s="128">
        <v>23892</v>
      </c>
      <c r="X55" s="128">
        <v>22516</v>
      </c>
      <c r="Y55" s="128">
        <v>0</v>
      </c>
      <c r="Z55" s="128">
        <v>12006</v>
      </c>
      <c r="AA55" s="128">
        <v>113652</v>
      </c>
      <c r="AB55" s="128">
        <v>139889</v>
      </c>
      <c r="AC55" s="128">
        <v>254025</v>
      </c>
      <c r="AD55" s="128">
        <v>55138</v>
      </c>
      <c r="AE55" s="128">
        <v>48264</v>
      </c>
      <c r="AF55" s="128">
        <v>189745</v>
      </c>
      <c r="AG55" s="128">
        <v>63031</v>
      </c>
      <c r="AH55" s="128">
        <v>494</v>
      </c>
      <c r="AI55" s="128">
        <v>213392</v>
      </c>
      <c r="AJ55" s="128">
        <v>58976</v>
      </c>
      <c r="AK55" s="128">
        <v>47990</v>
      </c>
      <c r="AL55" s="128">
        <v>14555</v>
      </c>
      <c r="AM55" s="129">
        <f t="shared" si="4"/>
        <v>3628748</v>
      </c>
      <c r="AN55" s="98" t="b">
        <f t="shared" si="5"/>
        <v>1</v>
      </c>
    </row>
    <row r="56" spans="1:40" x14ac:dyDescent="0.2">
      <c r="A56" s="122">
        <v>5303</v>
      </c>
      <c r="B56" s="122" t="s">
        <v>385</v>
      </c>
      <c r="C56" s="123" t="s">
        <v>918</v>
      </c>
      <c r="D56" s="123" t="s">
        <v>917</v>
      </c>
      <c r="E56" s="123">
        <v>4</v>
      </c>
      <c r="F56" s="124">
        <f t="shared" si="0"/>
        <v>1496953</v>
      </c>
      <c r="G56" s="125">
        <v>59075</v>
      </c>
      <c r="H56" s="125">
        <v>10267</v>
      </c>
      <c r="I56" s="125">
        <v>0</v>
      </c>
      <c r="J56" s="125">
        <v>109938</v>
      </c>
      <c r="K56" s="125">
        <v>0</v>
      </c>
      <c r="L56" s="125">
        <v>0</v>
      </c>
      <c r="M56" s="125">
        <v>1110418</v>
      </c>
      <c r="N56" s="125">
        <v>20</v>
      </c>
      <c r="O56" s="125">
        <v>43324</v>
      </c>
      <c r="P56" s="125">
        <v>52375</v>
      </c>
      <c r="Q56" s="125">
        <v>111536</v>
      </c>
      <c r="R56" s="124">
        <f t="shared" si="1"/>
        <v>1496953</v>
      </c>
      <c r="S56" s="98" t="b">
        <f t="shared" si="2"/>
        <v>1</v>
      </c>
      <c r="T56" s="126" t="s">
        <v>917</v>
      </c>
      <c r="U56" s="127">
        <f t="shared" si="3"/>
        <v>3566481</v>
      </c>
      <c r="V56" s="128">
        <v>2747366</v>
      </c>
      <c r="W56" s="128">
        <v>2006</v>
      </c>
      <c r="X56" s="128">
        <v>3340</v>
      </c>
      <c r="Y56" s="128">
        <v>1359</v>
      </c>
      <c r="Z56" s="128">
        <v>8162</v>
      </c>
      <c r="AA56" s="128">
        <v>127103</v>
      </c>
      <c r="AB56" s="128">
        <v>64240</v>
      </c>
      <c r="AC56" s="128">
        <v>114717</v>
      </c>
      <c r="AD56" s="128">
        <v>75783</v>
      </c>
      <c r="AE56" s="128">
        <v>11184</v>
      </c>
      <c r="AF56" s="128">
        <v>193346</v>
      </c>
      <c r="AG56" s="128">
        <v>97545</v>
      </c>
      <c r="AH56" s="128">
        <v>2661</v>
      </c>
      <c r="AI56" s="128">
        <v>60321</v>
      </c>
      <c r="AJ56" s="128">
        <v>9945</v>
      </c>
      <c r="AK56" s="128">
        <v>88173</v>
      </c>
      <c r="AL56" s="128">
        <v>30078</v>
      </c>
      <c r="AM56" s="129">
        <f t="shared" si="4"/>
        <v>3566481</v>
      </c>
      <c r="AN56" s="98" t="b">
        <f t="shared" si="5"/>
        <v>1</v>
      </c>
    </row>
    <row r="57" spans="1:40" x14ac:dyDescent="0.2">
      <c r="A57" s="122">
        <v>5304</v>
      </c>
      <c r="B57" s="122" t="s">
        <v>386</v>
      </c>
      <c r="C57" s="123" t="s">
        <v>918</v>
      </c>
      <c r="D57" s="123" t="s">
        <v>917</v>
      </c>
      <c r="E57" s="123">
        <v>4</v>
      </c>
      <c r="F57" s="124">
        <f t="shared" si="0"/>
        <v>2053435</v>
      </c>
      <c r="G57" s="125">
        <v>198722</v>
      </c>
      <c r="H57" s="125">
        <v>32</v>
      </c>
      <c r="I57" s="125">
        <v>0</v>
      </c>
      <c r="J57" s="125">
        <v>158917</v>
      </c>
      <c r="K57" s="125">
        <v>5936</v>
      </c>
      <c r="L57" s="125">
        <v>0</v>
      </c>
      <c r="M57" s="125">
        <v>1426198</v>
      </c>
      <c r="N57" s="125">
        <v>0</v>
      </c>
      <c r="O57" s="125">
        <v>0</v>
      </c>
      <c r="P57" s="125">
        <v>53211</v>
      </c>
      <c r="Q57" s="125">
        <v>210419</v>
      </c>
      <c r="R57" s="124">
        <f t="shared" si="1"/>
        <v>2053435</v>
      </c>
      <c r="S57" s="98" t="b">
        <f t="shared" si="2"/>
        <v>1</v>
      </c>
      <c r="T57" s="126" t="s">
        <v>917</v>
      </c>
      <c r="U57" s="127">
        <f t="shared" si="3"/>
        <v>3262207</v>
      </c>
      <c r="V57" s="128">
        <v>2459536</v>
      </c>
      <c r="W57" s="128">
        <v>12954</v>
      </c>
      <c r="X57" s="128">
        <v>24451</v>
      </c>
      <c r="Y57" s="128">
        <v>1645</v>
      </c>
      <c r="Z57" s="128">
        <v>25715</v>
      </c>
      <c r="AA57" s="128">
        <v>151042</v>
      </c>
      <c r="AB57" s="128">
        <v>109928</v>
      </c>
      <c r="AC57" s="128">
        <v>60583</v>
      </c>
      <c r="AD57" s="128">
        <v>228717</v>
      </c>
      <c r="AE57" s="128">
        <v>19807</v>
      </c>
      <c r="AF57" s="128">
        <v>75365</v>
      </c>
      <c r="AG57" s="128">
        <v>103439</v>
      </c>
      <c r="AH57" s="128">
        <v>26393</v>
      </c>
      <c r="AI57" s="128">
        <v>6315</v>
      </c>
      <c r="AJ57" s="128">
        <v>31127</v>
      </c>
      <c r="AK57" s="128">
        <v>0</v>
      </c>
      <c r="AL57" s="128">
        <v>0</v>
      </c>
      <c r="AM57" s="129">
        <f t="shared" si="4"/>
        <v>3262207</v>
      </c>
      <c r="AN57" s="98" t="b">
        <f t="shared" si="5"/>
        <v>1</v>
      </c>
    </row>
    <row r="58" spans="1:40" x14ac:dyDescent="0.2">
      <c r="A58" s="122">
        <v>5401</v>
      </c>
      <c r="B58" s="122" t="s">
        <v>387</v>
      </c>
      <c r="C58" s="123" t="s">
        <v>918</v>
      </c>
      <c r="D58" s="123" t="s">
        <v>917</v>
      </c>
      <c r="E58" s="123">
        <v>4</v>
      </c>
      <c r="F58" s="124">
        <f t="shared" si="0"/>
        <v>3386901</v>
      </c>
      <c r="G58" s="125">
        <v>550271</v>
      </c>
      <c r="H58" s="125">
        <v>118991</v>
      </c>
      <c r="I58" s="125">
        <v>46797</v>
      </c>
      <c r="J58" s="125">
        <v>435925</v>
      </c>
      <c r="K58" s="125">
        <v>0</v>
      </c>
      <c r="L58" s="125">
        <v>0</v>
      </c>
      <c r="M58" s="125">
        <v>1627410</v>
      </c>
      <c r="N58" s="125">
        <v>0</v>
      </c>
      <c r="O58" s="125">
        <v>0</v>
      </c>
      <c r="P58" s="125">
        <v>69109</v>
      </c>
      <c r="Q58" s="125">
        <v>538398</v>
      </c>
      <c r="R58" s="124">
        <f t="shared" si="1"/>
        <v>3386901</v>
      </c>
      <c r="S58" s="98" t="b">
        <f t="shared" si="2"/>
        <v>1</v>
      </c>
      <c r="T58" s="126" t="s">
        <v>917</v>
      </c>
      <c r="U58" s="127">
        <f t="shared" si="3"/>
        <v>5190167</v>
      </c>
      <c r="V58" s="128">
        <v>3130114</v>
      </c>
      <c r="W58" s="128">
        <v>14397</v>
      </c>
      <c r="X58" s="128">
        <v>15685</v>
      </c>
      <c r="Y58" s="128">
        <v>100</v>
      </c>
      <c r="Z58" s="128">
        <v>21810</v>
      </c>
      <c r="AA58" s="128">
        <v>165490</v>
      </c>
      <c r="AB58" s="128">
        <v>249709</v>
      </c>
      <c r="AC58" s="128">
        <v>265058</v>
      </c>
      <c r="AD58" s="128">
        <v>198446</v>
      </c>
      <c r="AE58" s="128">
        <v>48071</v>
      </c>
      <c r="AF58" s="128">
        <v>341866</v>
      </c>
      <c r="AG58" s="128">
        <v>533768</v>
      </c>
      <c r="AH58" s="128">
        <v>786</v>
      </c>
      <c r="AI58" s="128">
        <v>83827</v>
      </c>
      <c r="AJ58" s="128">
        <v>68360</v>
      </c>
      <c r="AK58" s="128">
        <v>150028</v>
      </c>
      <c r="AL58" s="128">
        <v>37184</v>
      </c>
      <c r="AM58" s="129">
        <f t="shared" si="4"/>
        <v>5190167</v>
      </c>
      <c r="AN58" s="98" t="b">
        <f t="shared" si="5"/>
        <v>1</v>
      </c>
    </row>
    <row r="59" spans="1:40" x14ac:dyDescent="0.2">
      <c r="A59" s="122">
        <v>5402</v>
      </c>
      <c r="B59" s="122" t="s">
        <v>388</v>
      </c>
      <c r="C59" s="123" t="s">
        <v>918</v>
      </c>
      <c r="D59" s="123" t="s">
        <v>917</v>
      </c>
      <c r="E59" s="123">
        <v>4</v>
      </c>
      <c r="F59" s="124">
        <f t="shared" si="0"/>
        <v>1861076</v>
      </c>
      <c r="G59" s="125">
        <v>329523</v>
      </c>
      <c r="H59" s="125">
        <v>21991</v>
      </c>
      <c r="I59" s="125">
        <v>32</v>
      </c>
      <c r="J59" s="125">
        <v>105328</v>
      </c>
      <c r="K59" s="125">
        <v>9466</v>
      </c>
      <c r="L59" s="125">
        <v>98693</v>
      </c>
      <c r="M59" s="125">
        <v>1064926</v>
      </c>
      <c r="N59" s="125">
        <v>15531</v>
      </c>
      <c r="O59" s="125">
        <v>21948</v>
      </c>
      <c r="P59" s="125">
        <v>64237</v>
      </c>
      <c r="Q59" s="125">
        <v>129401</v>
      </c>
      <c r="R59" s="124">
        <f t="shared" si="1"/>
        <v>1861076</v>
      </c>
      <c r="S59" s="98" t="b">
        <f t="shared" si="2"/>
        <v>1</v>
      </c>
      <c r="T59" s="126" t="s">
        <v>917</v>
      </c>
      <c r="U59" s="127">
        <f t="shared" si="3"/>
        <v>3079643</v>
      </c>
      <c r="V59" s="128">
        <v>2615484</v>
      </c>
      <c r="W59" s="128">
        <v>22373</v>
      </c>
      <c r="X59" s="128">
        <v>22558</v>
      </c>
      <c r="Y59" s="128">
        <v>0</v>
      </c>
      <c r="Z59" s="128">
        <v>13425</v>
      </c>
      <c r="AA59" s="128">
        <v>42632</v>
      </c>
      <c r="AB59" s="128">
        <v>138838</v>
      </c>
      <c r="AC59" s="128">
        <v>54224</v>
      </c>
      <c r="AD59" s="128">
        <v>56935</v>
      </c>
      <c r="AE59" s="128">
        <v>6395</v>
      </c>
      <c r="AF59" s="128">
        <v>24606</v>
      </c>
      <c r="AG59" s="128">
        <v>15986</v>
      </c>
      <c r="AH59" s="128">
        <v>0</v>
      </c>
      <c r="AI59" s="128">
        <v>48397</v>
      </c>
      <c r="AJ59" s="128">
        <v>9366</v>
      </c>
      <c r="AK59" s="128">
        <v>98286</v>
      </c>
      <c r="AL59" s="128">
        <v>0</v>
      </c>
      <c r="AM59" s="129">
        <f t="shared" si="4"/>
        <v>3079643</v>
      </c>
      <c r="AN59" s="98" t="b">
        <f t="shared" si="5"/>
        <v>1</v>
      </c>
    </row>
    <row r="60" spans="1:40" x14ac:dyDescent="0.2">
      <c r="A60" s="122">
        <v>5403</v>
      </c>
      <c r="B60" s="122" t="s">
        <v>389</v>
      </c>
      <c r="C60" s="123" t="s">
        <v>918</v>
      </c>
      <c r="D60" s="123" t="s">
        <v>917</v>
      </c>
      <c r="E60" s="123">
        <v>4</v>
      </c>
      <c r="F60" s="124">
        <f t="shared" si="0"/>
        <v>3952129</v>
      </c>
      <c r="G60" s="125">
        <v>790211</v>
      </c>
      <c r="H60" s="125">
        <v>28944</v>
      </c>
      <c r="I60" s="125">
        <v>42807</v>
      </c>
      <c r="J60" s="125">
        <v>427937</v>
      </c>
      <c r="K60" s="125">
        <v>78103</v>
      </c>
      <c r="L60" s="125">
        <v>278</v>
      </c>
      <c r="M60" s="125">
        <v>2123395</v>
      </c>
      <c r="N60" s="125">
        <v>85745</v>
      </c>
      <c r="O60" s="125">
        <v>0</v>
      </c>
      <c r="P60" s="125">
        <v>54210</v>
      </c>
      <c r="Q60" s="125">
        <v>320499</v>
      </c>
      <c r="R60" s="124">
        <f t="shared" si="1"/>
        <v>3952129</v>
      </c>
      <c r="S60" s="98" t="b">
        <f t="shared" si="2"/>
        <v>1</v>
      </c>
      <c r="T60" s="126" t="s">
        <v>917</v>
      </c>
      <c r="U60" s="127">
        <f t="shared" si="3"/>
        <v>2854277</v>
      </c>
      <c r="V60" s="128">
        <v>2114873</v>
      </c>
      <c r="W60" s="128">
        <v>14132</v>
      </c>
      <c r="X60" s="128">
        <v>13092</v>
      </c>
      <c r="Y60" s="128">
        <v>0</v>
      </c>
      <c r="Z60" s="128">
        <v>30495</v>
      </c>
      <c r="AA60" s="128">
        <v>71974</v>
      </c>
      <c r="AB60" s="128">
        <v>136511</v>
      </c>
      <c r="AC60" s="128">
        <v>179960</v>
      </c>
      <c r="AD60" s="128">
        <v>55417</v>
      </c>
      <c r="AE60" s="128">
        <v>14956</v>
      </c>
      <c r="AF60" s="128">
        <v>91111</v>
      </c>
      <c r="AG60" s="128">
        <v>42487</v>
      </c>
      <c r="AH60" s="128">
        <v>31302</v>
      </c>
      <c r="AI60" s="128">
        <v>99601</v>
      </c>
      <c r="AJ60" s="128">
        <v>12814</v>
      </c>
      <c r="AK60" s="128">
        <v>60010</v>
      </c>
      <c r="AL60" s="128">
        <v>60010</v>
      </c>
      <c r="AM60" s="129">
        <f t="shared" si="4"/>
        <v>2854277</v>
      </c>
      <c r="AN60" s="98" t="b">
        <f t="shared" si="5"/>
        <v>1</v>
      </c>
    </row>
    <row r="61" spans="1:40" x14ac:dyDescent="0.2">
      <c r="A61" s="122">
        <v>5404</v>
      </c>
      <c r="B61" s="122" t="s">
        <v>390</v>
      </c>
      <c r="C61" s="123" t="s">
        <v>918</v>
      </c>
      <c r="D61" s="123" t="s">
        <v>917</v>
      </c>
      <c r="E61" s="123">
        <v>4</v>
      </c>
      <c r="F61" s="124">
        <f t="shared" si="0"/>
        <v>3108999</v>
      </c>
      <c r="G61" s="125">
        <v>103657</v>
      </c>
      <c r="H61" s="125">
        <v>3647</v>
      </c>
      <c r="I61" s="125">
        <v>0</v>
      </c>
      <c r="J61" s="125">
        <v>111987</v>
      </c>
      <c r="K61" s="125">
        <v>2276</v>
      </c>
      <c r="L61" s="125">
        <v>0</v>
      </c>
      <c r="M61" s="125">
        <v>2543659</v>
      </c>
      <c r="N61" s="125">
        <v>64320</v>
      </c>
      <c r="O61" s="125">
        <v>0</v>
      </c>
      <c r="P61" s="125">
        <v>139904</v>
      </c>
      <c r="Q61" s="125">
        <v>139549</v>
      </c>
      <c r="R61" s="124">
        <f t="shared" si="1"/>
        <v>3108999</v>
      </c>
      <c r="S61" s="98" t="b">
        <f t="shared" si="2"/>
        <v>1</v>
      </c>
      <c r="T61" s="126" t="s">
        <v>917</v>
      </c>
      <c r="U61" s="127">
        <f t="shared" si="3"/>
        <v>2192718</v>
      </c>
      <c r="V61" s="128">
        <v>1636284</v>
      </c>
      <c r="W61" s="128">
        <v>16414</v>
      </c>
      <c r="X61" s="128">
        <v>12718</v>
      </c>
      <c r="Y61" s="128">
        <v>452</v>
      </c>
      <c r="Z61" s="128">
        <v>13537</v>
      </c>
      <c r="AA61" s="128">
        <v>108100</v>
      </c>
      <c r="AB61" s="128">
        <v>78840</v>
      </c>
      <c r="AC61" s="128">
        <v>39883</v>
      </c>
      <c r="AD61" s="128">
        <v>9562</v>
      </c>
      <c r="AE61" s="128">
        <v>9098</v>
      </c>
      <c r="AF61" s="128">
        <v>26061</v>
      </c>
      <c r="AG61" s="128">
        <v>111073</v>
      </c>
      <c r="AH61" s="128">
        <v>338</v>
      </c>
      <c r="AI61" s="128">
        <v>34767</v>
      </c>
      <c r="AJ61" s="128">
        <v>119013</v>
      </c>
      <c r="AK61" s="128">
        <v>52880</v>
      </c>
      <c r="AL61" s="128">
        <v>18038</v>
      </c>
      <c r="AM61" s="129">
        <f t="shared" si="4"/>
        <v>2192718</v>
      </c>
      <c r="AN61" s="98" t="b">
        <f t="shared" si="5"/>
        <v>1</v>
      </c>
    </row>
    <row r="62" spans="1:40" x14ac:dyDescent="0.2">
      <c r="A62" s="122">
        <v>5405</v>
      </c>
      <c r="B62" s="122" t="s">
        <v>391</v>
      </c>
      <c r="C62" s="123" t="s">
        <v>918</v>
      </c>
      <c r="D62" s="123" t="s">
        <v>917</v>
      </c>
      <c r="E62" s="123">
        <v>4</v>
      </c>
      <c r="F62" s="124">
        <f t="shared" si="0"/>
        <v>16443092</v>
      </c>
      <c r="G62" s="125">
        <v>7659697</v>
      </c>
      <c r="H62" s="125">
        <v>88453</v>
      </c>
      <c r="I62" s="125">
        <v>30057</v>
      </c>
      <c r="J62" s="125">
        <v>605379</v>
      </c>
      <c r="K62" s="125">
        <v>142425</v>
      </c>
      <c r="L62" s="125">
        <v>209053</v>
      </c>
      <c r="M62" s="125">
        <v>6909075</v>
      </c>
      <c r="N62" s="125">
        <v>3409</v>
      </c>
      <c r="O62" s="125">
        <v>0</v>
      </c>
      <c r="P62" s="125">
        <v>68815</v>
      </c>
      <c r="Q62" s="125">
        <v>726729</v>
      </c>
      <c r="R62" s="124">
        <f t="shared" si="1"/>
        <v>16443092</v>
      </c>
      <c r="S62" s="98" t="b">
        <f t="shared" si="2"/>
        <v>1</v>
      </c>
      <c r="T62" s="126" t="s">
        <v>917</v>
      </c>
      <c r="U62" s="127">
        <f t="shared" si="3"/>
        <v>8386056</v>
      </c>
      <c r="V62" s="128">
        <v>6446211</v>
      </c>
      <c r="W62" s="128">
        <v>22350</v>
      </c>
      <c r="X62" s="128">
        <v>6268</v>
      </c>
      <c r="Y62" s="128">
        <v>18983</v>
      </c>
      <c r="Z62" s="128">
        <v>27681</v>
      </c>
      <c r="AA62" s="128">
        <v>151781</v>
      </c>
      <c r="AB62" s="128">
        <v>384224</v>
      </c>
      <c r="AC62" s="128">
        <v>209938</v>
      </c>
      <c r="AD62" s="128">
        <v>31176</v>
      </c>
      <c r="AE62" s="128">
        <v>1238</v>
      </c>
      <c r="AF62" s="128">
        <v>285073</v>
      </c>
      <c r="AG62" s="128">
        <v>466499</v>
      </c>
      <c r="AH62" s="128">
        <v>181138</v>
      </c>
      <c r="AI62" s="128">
        <v>27530</v>
      </c>
      <c r="AJ62" s="128">
        <v>183202</v>
      </c>
      <c r="AK62" s="128">
        <v>0</v>
      </c>
      <c r="AL62" s="128">
        <v>0</v>
      </c>
      <c r="AM62" s="129">
        <f t="shared" si="4"/>
        <v>8386056</v>
      </c>
      <c r="AN62" s="98" t="b">
        <f t="shared" si="5"/>
        <v>1</v>
      </c>
    </row>
    <row r="63" spans="1:40" x14ac:dyDescent="0.2">
      <c r="A63" s="122">
        <v>5501</v>
      </c>
      <c r="B63" s="122" t="s">
        <v>392</v>
      </c>
      <c r="C63" s="123" t="s">
        <v>918</v>
      </c>
      <c r="D63" s="123" t="s">
        <v>917</v>
      </c>
      <c r="E63" s="123">
        <v>4</v>
      </c>
      <c r="F63" s="124">
        <f t="shared" si="0"/>
        <v>9935890</v>
      </c>
      <c r="G63" s="125">
        <v>1994485</v>
      </c>
      <c r="H63" s="125">
        <v>198397</v>
      </c>
      <c r="I63" s="125">
        <v>535103</v>
      </c>
      <c r="J63" s="125">
        <v>1025844</v>
      </c>
      <c r="K63" s="125">
        <v>120732</v>
      </c>
      <c r="L63" s="125">
        <v>0</v>
      </c>
      <c r="M63" s="125">
        <v>4100418</v>
      </c>
      <c r="N63" s="125">
        <v>299257</v>
      </c>
      <c r="O63" s="125">
        <v>492640</v>
      </c>
      <c r="P63" s="125">
        <v>371773</v>
      </c>
      <c r="Q63" s="125">
        <v>797241</v>
      </c>
      <c r="R63" s="124">
        <f t="shared" si="1"/>
        <v>9935890</v>
      </c>
      <c r="S63" s="98" t="b">
        <f t="shared" si="2"/>
        <v>1</v>
      </c>
      <c r="T63" s="126" t="s">
        <v>917</v>
      </c>
      <c r="U63" s="127">
        <f t="shared" si="3"/>
        <v>9489473</v>
      </c>
      <c r="V63" s="128">
        <v>7387952</v>
      </c>
      <c r="W63" s="128">
        <v>24874</v>
      </c>
      <c r="X63" s="128">
        <v>34998</v>
      </c>
      <c r="Y63" s="128">
        <v>4551</v>
      </c>
      <c r="Z63" s="128">
        <v>14228</v>
      </c>
      <c r="AA63" s="128">
        <v>106953</v>
      </c>
      <c r="AB63" s="128">
        <v>248614</v>
      </c>
      <c r="AC63" s="128">
        <v>294251</v>
      </c>
      <c r="AD63" s="128">
        <v>48869</v>
      </c>
      <c r="AE63" s="128">
        <v>143733</v>
      </c>
      <c r="AF63" s="128">
        <v>311967</v>
      </c>
      <c r="AG63" s="128">
        <v>595460</v>
      </c>
      <c r="AH63" s="128">
        <v>88531</v>
      </c>
      <c r="AI63" s="128">
        <v>7294</v>
      </c>
      <c r="AJ63" s="128">
        <v>36276</v>
      </c>
      <c r="AK63" s="128">
        <v>392503</v>
      </c>
      <c r="AL63" s="128">
        <v>131837</v>
      </c>
      <c r="AM63" s="129">
        <f t="shared" si="4"/>
        <v>9489473</v>
      </c>
      <c r="AN63" s="98" t="b">
        <f t="shared" si="5"/>
        <v>1</v>
      </c>
    </row>
    <row r="64" spans="1:40" x14ac:dyDescent="0.2">
      <c r="A64" s="122">
        <v>5502</v>
      </c>
      <c r="B64" s="122" t="s">
        <v>374</v>
      </c>
      <c r="C64" s="123" t="s">
        <v>918</v>
      </c>
      <c r="D64" s="123" t="s">
        <v>917</v>
      </c>
      <c r="E64" s="123">
        <v>4</v>
      </c>
      <c r="F64" s="124">
        <f t="shared" si="0"/>
        <v>4602097</v>
      </c>
      <c r="G64" s="125">
        <v>1313871</v>
      </c>
      <c r="H64" s="125">
        <v>37651</v>
      </c>
      <c r="I64" s="125">
        <v>231829</v>
      </c>
      <c r="J64" s="125">
        <v>589802</v>
      </c>
      <c r="K64" s="125">
        <v>78000</v>
      </c>
      <c r="L64" s="125">
        <v>0</v>
      </c>
      <c r="M64" s="125">
        <v>1748616</v>
      </c>
      <c r="N64" s="125">
        <v>66602</v>
      </c>
      <c r="O64" s="125">
        <v>0</v>
      </c>
      <c r="P64" s="125">
        <v>128394</v>
      </c>
      <c r="Q64" s="125">
        <v>407332</v>
      </c>
      <c r="R64" s="124">
        <f t="shared" si="1"/>
        <v>4602097</v>
      </c>
      <c r="S64" s="98" t="b">
        <f t="shared" si="2"/>
        <v>1</v>
      </c>
      <c r="T64" s="126" t="s">
        <v>917</v>
      </c>
      <c r="U64" s="127">
        <f t="shared" si="3"/>
        <v>5904437</v>
      </c>
      <c r="V64" s="128">
        <v>4290890</v>
      </c>
      <c r="W64" s="128">
        <v>23663</v>
      </c>
      <c r="X64" s="128">
        <v>18635</v>
      </c>
      <c r="Y64" s="128">
        <v>9673</v>
      </c>
      <c r="Z64" s="128">
        <v>20331</v>
      </c>
      <c r="AA64" s="128">
        <v>162629</v>
      </c>
      <c r="AB64" s="128">
        <v>219124</v>
      </c>
      <c r="AC64" s="128">
        <v>316966</v>
      </c>
      <c r="AD64" s="128">
        <v>135874</v>
      </c>
      <c r="AE64" s="128">
        <v>80706</v>
      </c>
      <c r="AF64" s="128">
        <v>172629</v>
      </c>
      <c r="AG64" s="128">
        <v>191099</v>
      </c>
      <c r="AH64" s="128">
        <v>73566</v>
      </c>
      <c r="AI64" s="128">
        <v>68679</v>
      </c>
      <c r="AJ64" s="128">
        <v>75467</v>
      </c>
      <c r="AK64" s="128">
        <v>234135</v>
      </c>
      <c r="AL64" s="128">
        <v>105033</v>
      </c>
      <c r="AM64" s="129">
        <f t="shared" si="4"/>
        <v>5904437</v>
      </c>
      <c r="AN64" s="98" t="b">
        <f t="shared" si="5"/>
        <v>1</v>
      </c>
    </row>
    <row r="65" spans="1:40" x14ac:dyDescent="0.2">
      <c r="A65" s="122">
        <v>5503</v>
      </c>
      <c r="B65" s="122" t="s">
        <v>393</v>
      </c>
      <c r="C65" s="123" t="s">
        <v>918</v>
      </c>
      <c r="D65" s="123" t="s">
        <v>917</v>
      </c>
      <c r="E65" s="123">
        <v>4</v>
      </c>
      <c r="F65" s="124">
        <f t="shared" si="0"/>
        <v>2653729</v>
      </c>
      <c r="G65" s="125">
        <v>748374</v>
      </c>
      <c r="H65" s="125">
        <v>15181</v>
      </c>
      <c r="I65" s="125">
        <v>37046</v>
      </c>
      <c r="J65" s="125">
        <v>157243</v>
      </c>
      <c r="K65" s="125">
        <v>0</v>
      </c>
      <c r="L65" s="125">
        <v>241</v>
      </c>
      <c r="M65" s="125">
        <v>1222792</v>
      </c>
      <c r="N65" s="125">
        <v>5904</v>
      </c>
      <c r="O65" s="125">
        <v>0</v>
      </c>
      <c r="P65" s="125">
        <v>25805</v>
      </c>
      <c r="Q65" s="125">
        <v>441143</v>
      </c>
      <c r="R65" s="124">
        <f t="shared" si="1"/>
        <v>2653729</v>
      </c>
      <c r="S65" s="98" t="b">
        <f t="shared" si="2"/>
        <v>1</v>
      </c>
      <c r="T65" s="126" t="s">
        <v>917</v>
      </c>
      <c r="U65" s="127">
        <f t="shared" si="3"/>
        <v>2781745</v>
      </c>
      <c r="V65" s="128">
        <v>1998963</v>
      </c>
      <c r="W65" s="128">
        <v>19330</v>
      </c>
      <c r="X65" s="128">
        <v>8458</v>
      </c>
      <c r="Y65" s="128">
        <v>0</v>
      </c>
      <c r="Z65" s="128">
        <v>12551</v>
      </c>
      <c r="AA65" s="128">
        <v>87625</v>
      </c>
      <c r="AB65" s="128">
        <v>98203</v>
      </c>
      <c r="AC65" s="128">
        <v>154903</v>
      </c>
      <c r="AD65" s="128">
        <v>100824</v>
      </c>
      <c r="AE65" s="128">
        <v>30432</v>
      </c>
      <c r="AF65" s="128">
        <v>77891</v>
      </c>
      <c r="AG65" s="128">
        <v>92504</v>
      </c>
      <c r="AH65" s="128">
        <v>37310</v>
      </c>
      <c r="AI65" s="128">
        <v>95554</v>
      </c>
      <c r="AJ65" s="128">
        <v>22773</v>
      </c>
      <c r="AK65" s="128">
        <v>0</v>
      </c>
      <c r="AL65" s="128">
        <v>0</v>
      </c>
      <c r="AM65" s="129">
        <f t="shared" si="4"/>
        <v>2781745</v>
      </c>
      <c r="AN65" s="98" t="b">
        <f t="shared" si="5"/>
        <v>1</v>
      </c>
    </row>
    <row r="66" spans="1:40" x14ac:dyDescent="0.2">
      <c r="A66" s="122">
        <v>5504</v>
      </c>
      <c r="B66" s="122" t="s">
        <v>394</v>
      </c>
      <c r="C66" s="123" t="s">
        <v>918</v>
      </c>
      <c r="D66" s="123" t="s">
        <v>917</v>
      </c>
      <c r="E66" s="123">
        <v>4</v>
      </c>
      <c r="F66" s="124">
        <f t="shared" si="0"/>
        <v>3897004</v>
      </c>
      <c r="G66" s="125">
        <v>194211</v>
      </c>
      <c r="H66" s="125">
        <v>22987</v>
      </c>
      <c r="I66" s="125">
        <v>119869</v>
      </c>
      <c r="J66" s="125">
        <v>347789</v>
      </c>
      <c r="K66" s="125">
        <v>0</v>
      </c>
      <c r="L66" s="125">
        <v>0</v>
      </c>
      <c r="M66" s="125">
        <v>2694029</v>
      </c>
      <c r="N66" s="125">
        <v>14</v>
      </c>
      <c r="O66" s="125">
        <v>0</v>
      </c>
      <c r="P66" s="125">
        <v>102332</v>
      </c>
      <c r="Q66" s="125">
        <v>415773</v>
      </c>
      <c r="R66" s="124">
        <f t="shared" si="1"/>
        <v>3897004</v>
      </c>
      <c r="S66" s="98" t="b">
        <f t="shared" si="2"/>
        <v>1</v>
      </c>
      <c r="T66" s="126" t="s">
        <v>917</v>
      </c>
      <c r="U66" s="127">
        <f t="shared" si="3"/>
        <v>2674693</v>
      </c>
      <c r="V66" s="128">
        <v>2257879</v>
      </c>
      <c r="W66" s="128">
        <v>13348</v>
      </c>
      <c r="X66" s="128">
        <v>15704</v>
      </c>
      <c r="Y66" s="128">
        <v>0</v>
      </c>
      <c r="Z66" s="128">
        <v>16751</v>
      </c>
      <c r="AA66" s="128">
        <v>24286</v>
      </c>
      <c r="AB66" s="128">
        <v>57419</v>
      </c>
      <c r="AC66" s="128">
        <v>71718</v>
      </c>
      <c r="AD66" s="128">
        <v>58431</v>
      </c>
      <c r="AE66" s="128">
        <v>50924</v>
      </c>
      <c r="AF66" s="128">
        <v>73946</v>
      </c>
      <c r="AG66" s="128">
        <v>21418</v>
      </c>
      <c r="AH66" s="128">
        <v>304</v>
      </c>
      <c r="AI66" s="128">
        <v>53297</v>
      </c>
      <c r="AJ66" s="128">
        <v>17372</v>
      </c>
      <c r="AK66" s="128">
        <v>24132</v>
      </c>
      <c r="AL66" s="128">
        <v>24132</v>
      </c>
      <c r="AM66" s="129">
        <f t="shared" si="4"/>
        <v>2674693</v>
      </c>
      <c r="AN66" s="98" t="b">
        <f t="shared" si="5"/>
        <v>1</v>
      </c>
    </row>
    <row r="67" spans="1:40" x14ac:dyDescent="0.2">
      <c r="A67" s="122">
        <v>5506</v>
      </c>
      <c r="B67" s="122" t="s">
        <v>395</v>
      </c>
      <c r="C67" s="123" t="s">
        <v>918</v>
      </c>
      <c r="D67" s="123" t="s">
        <v>917</v>
      </c>
      <c r="E67" s="123">
        <v>4</v>
      </c>
      <c r="F67" s="124">
        <f t="shared" si="0"/>
        <v>3051750</v>
      </c>
      <c r="G67" s="125">
        <v>793677</v>
      </c>
      <c r="H67" s="125">
        <v>32728</v>
      </c>
      <c r="I67" s="125">
        <v>22107</v>
      </c>
      <c r="J67" s="125">
        <v>126086</v>
      </c>
      <c r="K67" s="125">
        <v>4214</v>
      </c>
      <c r="L67" s="125">
        <v>0</v>
      </c>
      <c r="M67" s="125">
        <v>1204697</v>
      </c>
      <c r="N67" s="125">
        <v>6024</v>
      </c>
      <c r="O67" s="125">
        <v>307642</v>
      </c>
      <c r="P67" s="125">
        <v>79180</v>
      </c>
      <c r="Q67" s="125">
        <v>475395</v>
      </c>
      <c r="R67" s="124">
        <f t="shared" si="1"/>
        <v>3051750</v>
      </c>
      <c r="S67" s="98" t="b">
        <f t="shared" si="2"/>
        <v>1</v>
      </c>
      <c r="T67" s="126" t="s">
        <v>917</v>
      </c>
      <c r="U67" s="127">
        <f t="shared" si="3"/>
        <v>3516537</v>
      </c>
      <c r="V67" s="128">
        <v>2351744</v>
      </c>
      <c r="W67" s="128">
        <v>9809</v>
      </c>
      <c r="X67" s="128">
        <v>8945</v>
      </c>
      <c r="Y67" s="128">
        <v>317</v>
      </c>
      <c r="Z67" s="128">
        <v>54100</v>
      </c>
      <c r="AA67" s="128">
        <v>51414</v>
      </c>
      <c r="AB67" s="128">
        <v>141197</v>
      </c>
      <c r="AC67" s="128">
        <v>378127</v>
      </c>
      <c r="AD67" s="128">
        <v>87633</v>
      </c>
      <c r="AE67" s="128">
        <v>4327</v>
      </c>
      <c r="AF67" s="128">
        <v>352707</v>
      </c>
      <c r="AG67" s="128">
        <v>17210</v>
      </c>
      <c r="AH67" s="128">
        <v>30060</v>
      </c>
      <c r="AI67" s="128">
        <v>33538</v>
      </c>
      <c r="AJ67" s="128">
        <v>32917</v>
      </c>
      <c r="AK67" s="128">
        <v>0</v>
      </c>
      <c r="AL67" s="128">
        <v>0</v>
      </c>
      <c r="AM67" s="129">
        <f t="shared" si="4"/>
        <v>3516537</v>
      </c>
      <c r="AN67" s="98" t="b">
        <f t="shared" si="5"/>
        <v>1</v>
      </c>
    </row>
    <row r="68" spans="1:40" x14ac:dyDescent="0.2">
      <c r="A68" s="122">
        <v>5601</v>
      </c>
      <c r="B68" s="122" t="s">
        <v>396</v>
      </c>
      <c r="C68" s="123" t="s">
        <v>918</v>
      </c>
      <c r="D68" s="123" t="s">
        <v>917</v>
      </c>
      <c r="E68" s="123">
        <v>4</v>
      </c>
      <c r="F68" s="124">
        <f t="shared" si="0"/>
        <v>9195629</v>
      </c>
      <c r="G68" s="125">
        <v>3268544</v>
      </c>
      <c r="H68" s="125">
        <v>317320</v>
      </c>
      <c r="I68" s="125">
        <v>301678</v>
      </c>
      <c r="J68" s="125">
        <v>586031</v>
      </c>
      <c r="K68" s="125">
        <v>138762</v>
      </c>
      <c r="L68" s="125">
        <v>0</v>
      </c>
      <c r="M68" s="125">
        <v>3205943</v>
      </c>
      <c r="N68" s="125">
        <v>302837</v>
      </c>
      <c r="O68" s="125">
        <v>0</v>
      </c>
      <c r="P68" s="125">
        <v>153225</v>
      </c>
      <c r="Q68" s="125">
        <v>921289</v>
      </c>
      <c r="R68" s="124">
        <f t="shared" si="1"/>
        <v>9195629</v>
      </c>
      <c r="S68" s="98" t="b">
        <f t="shared" si="2"/>
        <v>1</v>
      </c>
      <c r="T68" s="126" t="s">
        <v>917</v>
      </c>
      <c r="U68" s="127">
        <f t="shared" si="3"/>
        <v>10878308</v>
      </c>
      <c r="V68" s="128">
        <v>8038266</v>
      </c>
      <c r="W68" s="128">
        <v>27492</v>
      </c>
      <c r="X68" s="128">
        <v>34248</v>
      </c>
      <c r="Y68" s="128">
        <v>96</v>
      </c>
      <c r="Z68" s="128">
        <v>49863</v>
      </c>
      <c r="AA68" s="128">
        <v>107355</v>
      </c>
      <c r="AB68" s="128">
        <v>148138</v>
      </c>
      <c r="AC68" s="128">
        <v>452339</v>
      </c>
      <c r="AD68" s="128">
        <v>180598</v>
      </c>
      <c r="AE68" s="128">
        <v>2110</v>
      </c>
      <c r="AF68" s="128">
        <v>1043541</v>
      </c>
      <c r="AG68" s="128">
        <v>220268</v>
      </c>
      <c r="AH68" s="128">
        <v>187941</v>
      </c>
      <c r="AI68" s="128">
        <v>127504</v>
      </c>
      <c r="AJ68" s="128">
        <v>14431</v>
      </c>
      <c r="AK68" s="128">
        <v>751582</v>
      </c>
      <c r="AL68" s="128">
        <v>383984</v>
      </c>
      <c r="AM68" s="129">
        <f t="shared" si="4"/>
        <v>10878308</v>
      </c>
      <c r="AN68" s="98" t="b">
        <f t="shared" si="5"/>
        <v>1</v>
      </c>
    </row>
    <row r="69" spans="1:40" x14ac:dyDescent="0.2">
      <c r="A69" s="122">
        <v>5602</v>
      </c>
      <c r="B69" s="122" t="s">
        <v>397</v>
      </c>
      <c r="C69" s="123" t="s">
        <v>918</v>
      </c>
      <c r="D69" s="123" t="s">
        <v>917</v>
      </c>
      <c r="E69" s="123">
        <v>4</v>
      </c>
      <c r="F69" s="124">
        <f t="shared" si="0"/>
        <v>7993774</v>
      </c>
      <c r="G69" s="125">
        <v>1918939</v>
      </c>
      <c r="H69" s="125">
        <v>111161</v>
      </c>
      <c r="I69" s="125">
        <v>488301</v>
      </c>
      <c r="J69" s="125">
        <v>546549</v>
      </c>
      <c r="K69" s="125">
        <v>151837</v>
      </c>
      <c r="L69" s="125">
        <v>156100</v>
      </c>
      <c r="M69" s="125">
        <v>3723156</v>
      </c>
      <c r="N69" s="125">
        <v>0</v>
      </c>
      <c r="O69" s="125">
        <v>0</v>
      </c>
      <c r="P69" s="125">
        <v>345984</v>
      </c>
      <c r="Q69" s="125">
        <v>551747</v>
      </c>
      <c r="R69" s="124">
        <f t="shared" si="1"/>
        <v>7993774</v>
      </c>
      <c r="S69" s="98" t="b">
        <f t="shared" si="2"/>
        <v>1</v>
      </c>
      <c r="T69" s="126" t="s">
        <v>917</v>
      </c>
      <c r="U69" s="127">
        <f t="shared" si="3"/>
        <v>6070091</v>
      </c>
      <c r="V69" s="128">
        <v>4659058</v>
      </c>
      <c r="W69" s="128">
        <v>10832</v>
      </c>
      <c r="X69" s="128">
        <v>36353</v>
      </c>
      <c r="Y69" s="128">
        <v>5470</v>
      </c>
      <c r="Z69" s="128">
        <v>8879</v>
      </c>
      <c r="AA69" s="128">
        <v>908</v>
      </c>
      <c r="AB69" s="128">
        <v>109319</v>
      </c>
      <c r="AC69" s="128">
        <v>573963</v>
      </c>
      <c r="AD69" s="128">
        <v>9047</v>
      </c>
      <c r="AE69" s="128">
        <v>1206</v>
      </c>
      <c r="AF69" s="128">
        <v>452225</v>
      </c>
      <c r="AG69" s="128">
        <v>77983</v>
      </c>
      <c r="AH69" s="128">
        <v>0</v>
      </c>
      <c r="AI69" s="128">
        <v>85150</v>
      </c>
      <c r="AJ69" s="128">
        <v>49613</v>
      </c>
      <c r="AK69" s="128">
        <v>84455</v>
      </c>
      <c r="AL69" s="128">
        <v>0</v>
      </c>
      <c r="AM69" s="129">
        <f t="shared" si="4"/>
        <v>6070091</v>
      </c>
      <c r="AN69" s="98" t="b">
        <f t="shared" si="5"/>
        <v>1</v>
      </c>
    </row>
    <row r="70" spans="1:40" x14ac:dyDescent="0.2">
      <c r="A70" s="122">
        <v>5603</v>
      </c>
      <c r="B70" s="122" t="s">
        <v>398</v>
      </c>
      <c r="C70" s="123" t="s">
        <v>918</v>
      </c>
      <c r="D70" s="123" t="s">
        <v>917</v>
      </c>
      <c r="E70" s="123">
        <v>4</v>
      </c>
      <c r="F70" s="124">
        <f t="shared" ref="F70:F133" si="6">SUMPRODUCT(G70:Q70,$G$3:$Q$3)</f>
        <v>2316920</v>
      </c>
      <c r="G70" s="125">
        <v>380346</v>
      </c>
      <c r="H70" s="125">
        <v>95534</v>
      </c>
      <c r="I70" s="125">
        <v>248889</v>
      </c>
      <c r="J70" s="125">
        <v>287156</v>
      </c>
      <c r="K70" s="125">
        <v>2644</v>
      </c>
      <c r="L70" s="125">
        <v>50351</v>
      </c>
      <c r="M70" s="125">
        <v>738592</v>
      </c>
      <c r="N70" s="125">
        <v>0</v>
      </c>
      <c r="O70" s="125">
        <v>0</v>
      </c>
      <c r="P70" s="125">
        <v>137645</v>
      </c>
      <c r="Q70" s="125">
        <v>375763</v>
      </c>
      <c r="R70" s="124">
        <f t="shared" ref="R70:R133" si="7">SUM(G70:Q70)</f>
        <v>2316920</v>
      </c>
      <c r="S70" s="98" t="b">
        <f t="shared" ref="S70:S133" si="8">R70=F70</f>
        <v>1</v>
      </c>
      <c r="T70" s="126" t="s">
        <v>917</v>
      </c>
      <c r="U70" s="127">
        <f t="shared" ref="U70:U133" si="9">SUMPRODUCT(V70:AL70,$V$3:$AL$3)</f>
        <v>5859507</v>
      </c>
      <c r="V70" s="128">
        <v>4464215</v>
      </c>
      <c r="W70" s="128">
        <v>40137</v>
      </c>
      <c r="X70" s="128">
        <v>36369</v>
      </c>
      <c r="Y70" s="128">
        <v>6235</v>
      </c>
      <c r="Z70" s="128">
        <v>77070</v>
      </c>
      <c r="AA70" s="128">
        <v>122032</v>
      </c>
      <c r="AB70" s="128">
        <v>378764</v>
      </c>
      <c r="AC70" s="128">
        <v>317060</v>
      </c>
      <c r="AD70" s="128">
        <v>75240</v>
      </c>
      <c r="AE70" s="128">
        <v>7173</v>
      </c>
      <c r="AF70" s="128">
        <v>109252</v>
      </c>
      <c r="AG70" s="128">
        <v>74455</v>
      </c>
      <c r="AH70" s="128">
        <v>102304</v>
      </c>
      <c r="AI70" s="128">
        <v>77836</v>
      </c>
      <c r="AJ70" s="128">
        <v>15990</v>
      </c>
      <c r="AK70" s="128">
        <v>149161</v>
      </c>
      <c r="AL70" s="128">
        <v>40774</v>
      </c>
      <c r="AM70" s="129">
        <f t="shared" ref="AM70:AM133" si="10">+V70-W70-X70+Y70+Z70+AA70+AB70+AC70+AD70+AE70+AF70+AG70+AH70+AI70+AJ70+AK70-AL70</f>
        <v>5859507</v>
      </c>
      <c r="AN70" s="98" t="b">
        <f t="shared" ref="AN70:AN133" si="11">AM70=U70</f>
        <v>1</v>
      </c>
    </row>
    <row r="71" spans="1:40" x14ac:dyDescent="0.2">
      <c r="A71" s="122">
        <v>5604</v>
      </c>
      <c r="B71" s="122" t="s">
        <v>399</v>
      </c>
      <c r="C71" s="123" t="s">
        <v>918</v>
      </c>
      <c r="D71" s="123" t="s">
        <v>917</v>
      </c>
      <c r="E71" s="123">
        <v>4</v>
      </c>
      <c r="F71" s="124">
        <f t="shared" si="6"/>
        <v>2524648</v>
      </c>
      <c r="G71" s="125">
        <v>235729</v>
      </c>
      <c r="H71" s="125">
        <v>71377</v>
      </c>
      <c r="I71" s="125">
        <v>455561</v>
      </c>
      <c r="J71" s="125">
        <v>304466</v>
      </c>
      <c r="K71" s="125">
        <v>101000</v>
      </c>
      <c r="L71" s="125">
        <v>58242</v>
      </c>
      <c r="M71" s="125">
        <v>891781</v>
      </c>
      <c r="N71" s="125">
        <v>0</v>
      </c>
      <c r="O71" s="125">
        <v>0</v>
      </c>
      <c r="P71" s="125">
        <v>42340</v>
      </c>
      <c r="Q71" s="125">
        <v>364152</v>
      </c>
      <c r="R71" s="124">
        <f t="shared" si="7"/>
        <v>2524648</v>
      </c>
      <c r="S71" s="98" t="b">
        <f t="shared" si="8"/>
        <v>1</v>
      </c>
      <c r="T71" s="126" t="s">
        <v>917</v>
      </c>
      <c r="U71" s="127">
        <f t="shared" si="9"/>
        <v>5825315</v>
      </c>
      <c r="V71" s="128">
        <v>4810706</v>
      </c>
      <c r="W71" s="128">
        <v>32039</v>
      </c>
      <c r="X71" s="128">
        <v>29781</v>
      </c>
      <c r="Y71" s="128">
        <v>0</v>
      </c>
      <c r="Z71" s="128">
        <v>5713</v>
      </c>
      <c r="AA71" s="128">
        <v>5736</v>
      </c>
      <c r="AB71" s="128">
        <v>156945</v>
      </c>
      <c r="AC71" s="128">
        <v>203437</v>
      </c>
      <c r="AD71" s="128">
        <v>16755</v>
      </c>
      <c r="AE71" s="128">
        <v>92061</v>
      </c>
      <c r="AF71" s="128">
        <v>109534</v>
      </c>
      <c r="AG71" s="128">
        <v>286234</v>
      </c>
      <c r="AH71" s="128">
        <v>94410</v>
      </c>
      <c r="AI71" s="128">
        <v>54141</v>
      </c>
      <c r="AJ71" s="128">
        <v>21464</v>
      </c>
      <c r="AK71" s="128">
        <v>77340</v>
      </c>
      <c r="AL71" s="128">
        <v>47341</v>
      </c>
      <c r="AM71" s="129">
        <f t="shared" si="10"/>
        <v>5825315</v>
      </c>
      <c r="AN71" s="98" t="b">
        <f t="shared" si="11"/>
        <v>1</v>
      </c>
    </row>
    <row r="72" spans="1:40" x14ac:dyDescent="0.2">
      <c r="A72" s="122">
        <v>5605</v>
      </c>
      <c r="B72" s="122" t="s">
        <v>400</v>
      </c>
      <c r="C72" s="123" t="s">
        <v>918</v>
      </c>
      <c r="D72" s="123" t="s">
        <v>917</v>
      </c>
      <c r="E72" s="123">
        <v>4</v>
      </c>
      <c r="F72" s="124">
        <f t="shared" si="6"/>
        <v>2898147</v>
      </c>
      <c r="G72" s="125">
        <v>797128</v>
      </c>
      <c r="H72" s="125">
        <v>42685</v>
      </c>
      <c r="I72" s="125">
        <v>283730</v>
      </c>
      <c r="J72" s="125">
        <v>341376</v>
      </c>
      <c r="K72" s="125">
        <v>217</v>
      </c>
      <c r="L72" s="125">
        <v>1430</v>
      </c>
      <c r="M72" s="125">
        <v>948646</v>
      </c>
      <c r="N72" s="125">
        <v>27984</v>
      </c>
      <c r="O72" s="125">
        <v>0</v>
      </c>
      <c r="P72" s="125">
        <v>61919</v>
      </c>
      <c r="Q72" s="125">
        <v>393032</v>
      </c>
      <c r="R72" s="124">
        <f t="shared" si="7"/>
        <v>2898147</v>
      </c>
      <c r="S72" s="98" t="b">
        <f t="shared" si="8"/>
        <v>1</v>
      </c>
      <c r="T72" s="126" t="s">
        <v>917</v>
      </c>
      <c r="U72" s="127">
        <f t="shared" si="9"/>
        <v>8136956</v>
      </c>
      <c r="V72" s="128">
        <v>6535905</v>
      </c>
      <c r="W72" s="128">
        <v>16666</v>
      </c>
      <c r="X72" s="128">
        <v>5273</v>
      </c>
      <c r="Y72" s="128">
        <v>68864</v>
      </c>
      <c r="Z72" s="128">
        <v>155829</v>
      </c>
      <c r="AA72" s="128">
        <v>-39</v>
      </c>
      <c r="AB72" s="128">
        <v>527235</v>
      </c>
      <c r="AC72" s="128">
        <v>401949</v>
      </c>
      <c r="AD72" s="128">
        <v>83040</v>
      </c>
      <c r="AE72" s="128">
        <v>108138</v>
      </c>
      <c r="AF72" s="128">
        <v>37173</v>
      </c>
      <c r="AG72" s="128">
        <v>148657</v>
      </c>
      <c r="AH72" s="128">
        <v>51801</v>
      </c>
      <c r="AI72" s="128">
        <v>5936</v>
      </c>
      <c r="AJ72" s="128">
        <v>34407</v>
      </c>
      <c r="AK72" s="128">
        <v>0</v>
      </c>
      <c r="AL72" s="128">
        <v>0</v>
      </c>
      <c r="AM72" s="129">
        <f t="shared" si="10"/>
        <v>8136956</v>
      </c>
      <c r="AN72" s="98" t="b">
        <f t="shared" si="11"/>
        <v>1</v>
      </c>
    </row>
    <row r="73" spans="1:40" x14ac:dyDescent="0.2">
      <c r="A73" s="122">
        <v>5606</v>
      </c>
      <c r="B73" s="122" t="s">
        <v>401</v>
      </c>
      <c r="C73" s="123" t="s">
        <v>918</v>
      </c>
      <c r="D73" s="123" t="s">
        <v>917</v>
      </c>
      <c r="E73" s="123">
        <v>4</v>
      </c>
      <c r="F73" s="124">
        <f t="shared" si="6"/>
        <v>16460079</v>
      </c>
      <c r="G73" s="125">
        <v>12661428</v>
      </c>
      <c r="H73" s="125">
        <v>20975</v>
      </c>
      <c r="I73" s="125">
        <v>55099</v>
      </c>
      <c r="J73" s="125">
        <v>394592</v>
      </c>
      <c r="K73" s="125">
        <v>31918</v>
      </c>
      <c r="L73" s="125">
        <v>0</v>
      </c>
      <c r="M73" s="125">
        <v>2739478</v>
      </c>
      <c r="N73" s="125">
        <v>0</v>
      </c>
      <c r="O73" s="125">
        <v>0</v>
      </c>
      <c r="P73" s="125">
        <v>65390</v>
      </c>
      <c r="Q73" s="125">
        <v>491199</v>
      </c>
      <c r="R73" s="124">
        <f t="shared" si="7"/>
        <v>16460079</v>
      </c>
      <c r="S73" s="98" t="b">
        <f t="shared" si="8"/>
        <v>1</v>
      </c>
      <c r="T73" s="126" t="s">
        <v>917</v>
      </c>
      <c r="U73" s="127">
        <f t="shared" si="9"/>
        <v>8420251</v>
      </c>
      <c r="V73" s="128">
        <v>6098951</v>
      </c>
      <c r="W73" s="128">
        <v>50067</v>
      </c>
      <c r="X73" s="128">
        <v>37527</v>
      </c>
      <c r="Y73" s="128">
        <v>18520</v>
      </c>
      <c r="Z73" s="128">
        <v>93510</v>
      </c>
      <c r="AA73" s="128">
        <v>232524</v>
      </c>
      <c r="AB73" s="128">
        <v>280074</v>
      </c>
      <c r="AC73" s="128">
        <v>246000</v>
      </c>
      <c r="AD73" s="128">
        <v>341488</v>
      </c>
      <c r="AE73" s="128">
        <v>10004</v>
      </c>
      <c r="AF73" s="128">
        <v>554816</v>
      </c>
      <c r="AG73" s="128">
        <v>274825</v>
      </c>
      <c r="AH73" s="128">
        <v>170621</v>
      </c>
      <c r="AI73" s="128">
        <v>125184</v>
      </c>
      <c r="AJ73" s="128">
        <v>29752</v>
      </c>
      <c r="AK73" s="128">
        <v>51289</v>
      </c>
      <c r="AL73" s="128">
        <v>19713</v>
      </c>
      <c r="AM73" s="129">
        <f t="shared" si="10"/>
        <v>8420251</v>
      </c>
      <c r="AN73" s="98" t="b">
        <f t="shared" si="11"/>
        <v>1</v>
      </c>
    </row>
    <row r="74" spans="1:40" x14ac:dyDescent="0.2">
      <c r="A74" s="122">
        <v>5701</v>
      </c>
      <c r="B74" s="122" t="s">
        <v>402</v>
      </c>
      <c r="C74" s="123" t="s">
        <v>918</v>
      </c>
      <c r="D74" s="123" t="s">
        <v>917</v>
      </c>
      <c r="E74" s="123">
        <v>4</v>
      </c>
      <c r="F74" s="124">
        <f t="shared" si="6"/>
        <v>6372596</v>
      </c>
      <c r="G74" s="125">
        <v>1367480</v>
      </c>
      <c r="H74" s="125">
        <v>147963</v>
      </c>
      <c r="I74" s="125">
        <v>95516</v>
      </c>
      <c r="J74" s="125">
        <v>788648</v>
      </c>
      <c r="K74" s="125">
        <v>124416</v>
      </c>
      <c r="L74" s="125">
        <v>0</v>
      </c>
      <c r="M74" s="125">
        <v>2799098</v>
      </c>
      <c r="N74" s="125">
        <v>198935</v>
      </c>
      <c r="O74" s="125">
        <v>42760</v>
      </c>
      <c r="P74" s="125">
        <v>135802</v>
      </c>
      <c r="Q74" s="125">
        <v>671978</v>
      </c>
      <c r="R74" s="124">
        <f t="shared" si="7"/>
        <v>6372596</v>
      </c>
      <c r="S74" s="98" t="b">
        <f t="shared" si="8"/>
        <v>1</v>
      </c>
      <c r="T74" s="126" t="s">
        <v>917</v>
      </c>
      <c r="U74" s="127">
        <f t="shared" si="9"/>
        <v>8012098</v>
      </c>
      <c r="V74" s="128">
        <v>5306506</v>
      </c>
      <c r="W74" s="128">
        <v>65417</v>
      </c>
      <c r="X74" s="128">
        <v>21902</v>
      </c>
      <c r="Y74" s="128">
        <v>190</v>
      </c>
      <c r="Z74" s="128">
        <v>12435</v>
      </c>
      <c r="AA74" s="128">
        <v>57757</v>
      </c>
      <c r="AB74" s="128">
        <v>305122</v>
      </c>
      <c r="AC74" s="128">
        <v>786100</v>
      </c>
      <c r="AD74" s="128">
        <v>96537</v>
      </c>
      <c r="AE74" s="128">
        <v>54481</v>
      </c>
      <c r="AF74" s="128">
        <v>968065</v>
      </c>
      <c r="AG74" s="128">
        <v>197789</v>
      </c>
      <c r="AH74" s="128">
        <v>22610</v>
      </c>
      <c r="AI74" s="128">
        <v>58262</v>
      </c>
      <c r="AJ74" s="128">
        <v>49508</v>
      </c>
      <c r="AK74" s="128">
        <v>294935</v>
      </c>
      <c r="AL74" s="128">
        <v>110880</v>
      </c>
      <c r="AM74" s="129">
        <f t="shared" si="10"/>
        <v>8012098</v>
      </c>
      <c r="AN74" s="98" t="b">
        <f t="shared" si="11"/>
        <v>1</v>
      </c>
    </row>
    <row r="75" spans="1:40" x14ac:dyDescent="0.2">
      <c r="A75" s="122">
        <v>5702</v>
      </c>
      <c r="B75" s="122" t="s">
        <v>403</v>
      </c>
      <c r="C75" s="123" t="s">
        <v>918</v>
      </c>
      <c r="D75" s="123" t="s">
        <v>917</v>
      </c>
      <c r="E75" s="123">
        <v>4</v>
      </c>
      <c r="F75" s="124">
        <f t="shared" si="6"/>
        <v>1940248</v>
      </c>
      <c r="G75" s="125">
        <v>490408</v>
      </c>
      <c r="H75" s="125">
        <v>18325</v>
      </c>
      <c r="I75" s="125">
        <v>128482</v>
      </c>
      <c r="J75" s="125">
        <v>79148</v>
      </c>
      <c r="K75" s="125">
        <v>0</v>
      </c>
      <c r="L75" s="125">
        <v>0</v>
      </c>
      <c r="M75" s="125">
        <v>754953</v>
      </c>
      <c r="N75" s="125">
        <v>8990</v>
      </c>
      <c r="O75" s="125">
        <v>0</v>
      </c>
      <c r="P75" s="125">
        <v>8479</v>
      </c>
      <c r="Q75" s="125">
        <v>451463</v>
      </c>
      <c r="R75" s="124">
        <f t="shared" si="7"/>
        <v>1940248</v>
      </c>
      <c r="S75" s="98" t="b">
        <f t="shared" si="8"/>
        <v>1</v>
      </c>
      <c r="T75" s="126" t="s">
        <v>917</v>
      </c>
      <c r="U75" s="127">
        <f t="shared" si="9"/>
        <v>2505416</v>
      </c>
      <c r="V75" s="128">
        <v>1943435</v>
      </c>
      <c r="W75" s="128">
        <v>16466</v>
      </c>
      <c r="X75" s="128">
        <v>12817</v>
      </c>
      <c r="Y75" s="128">
        <v>1343</v>
      </c>
      <c r="Z75" s="128">
        <v>13141</v>
      </c>
      <c r="AA75" s="128">
        <v>71920</v>
      </c>
      <c r="AB75" s="128">
        <v>72468</v>
      </c>
      <c r="AC75" s="128">
        <v>63214</v>
      </c>
      <c r="AD75" s="128">
        <v>81233</v>
      </c>
      <c r="AE75" s="128">
        <v>2484</v>
      </c>
      <c r="AF75" s="128">
        <v>131142</v>
      </c>
      <c r="AG75" s="128">
        <v>42546</v>
      </c>
      <c r="AH75" s="128">
        <v>4331</v>
      </c>
      <c r="AI75" s="128">
        <v>44998</v>
      </c>
      <c r="AJ75" s="128">
        <v>48067</v>
      </c>
      <c r="AK75" s="128">
        <v>32499</v>
      </c>
      <c r="AL75" s="128">
        <v>18122</v>
      </c>
      <c r="AM75" s="129">
        <f t="shared" si="10"/>
        <v>2505416</v>
      </c>
      <c r="AN75" s="98" t="b">
        <f t="shared" si="11"/>
        <v>1</v>
      </c>
    </row>
    <row r="76" spans="1:40" x14ac:dyDescent="0.2">
      <c r="A76" s="122">
        <v>5703</v>
      </c>
      <c r="B76" s="122" t="s">
        <v>411</v>
      </c>
      <c r="C76" s="123" t="s">
        <v>918</v>
      </c>
      <c r="D76" s="123" t="s">
        <v>917</v>
      </c>
      <c r="E76" s="123">
        <v>4</v>
      </c>
      <c r="F76" s="124">
        <f t="shared" si="6"/>
        <v>2483878</v>
      </c>
      <c r="G76" s="125">
        <v>383689</v>
      </c>
      <c r="H76" s="125">
        <v>23907</v>
      </c>
      <c r="I76" s="125">
        <v>52035</v>
      </c>
      <c r="J76" s="125">
        <v>158217</v>
      </c>
      <c r="K76" s="125">
        <v>0</v>
      </c>
      <c r="L76" s="125">
        <v>0</v>
      </c>
      <c r="M76" s="125">
        <v>1075127</v>
      </c>
      <c r="N76" s="125">
        <v>3538</v>
      </c>
      <c r="O76" s="125">
        <v>126131</v>
      </c>
      <c r="P76" s="125">
        <v>172539</v>
      </c>
      <c r="Q76" s="125">
        <v>488695</v>
      </c>
      <c r="R76" s="124">
        <f t="shared" si="7"/>
        <v>2483878</v>
      </c>
      <c r="S76" s="98" t="b">
        <f t="shared" si="8"/>
        <v>1</v>
      </c>
      <c r="T76" s="126" t="s">
        <v>917</v>
      </c>
      <c r="U76" s="127">
        <f t="shared" si="9"/>
        <v>3718249</v>
      </c>
      <c r="V76" s="128">
        <v>2946115</v>
      </c>
      <c r="W76" s="128">
        <v>28916</v>
      </c>
      <c r="X76" s="128">
        <v>19405</v>
      </c>
      <c r="Y76" s="128">
        <v>500</v>
      </c>
      <c r="Z76" s="128">
        <v>39808</v>
      </c>
      <c r="AA76" s="128">
        <v>158760</v>
      </c>
      <c r="AB76" s="128">
        <v>149548</v>
      </c>
      <c r="AC76" s="128">
        <v>139185</v>
      </c>
      <c r="AD76" s="128">
        <v>49436</v>
      </c>
      <c r="AE76" s="128">
        <v>3256</v>
      </c>
      <c r="AF76" s="128">
        <v>74461</v>
      </c>
      <c r="AG76" s="128">
        <v>146579</v>
      </c>
      <c r="AH76" s="128">
        <v>0</v>
      </c>
      <c r="AI76" s="128">
        <v>31878</v>
      </c>
      <c r="AJ76" s="128">
        <v>26148</v>
      </c>
      <c r="AK76" s="128">
        <v>32319</v>
      </c>
      <c r="AL76" s="128">
        <v>31423</v>
      </c>
      <c r="AM76" s="129">
        <f t="shared" si="10"/>
        <v>3718249</v>
      </c>
      <c r="AN76" s="98" t="b">
        <f t="shared" si="11"/>
        <v>1</v>
      </c>
    </row>
    <row r="77" spans="1:40" x14ac:dyDescent="0.2">
      <c r="A77" s="122">
        <v>5704</v>
      </c>
      <c r="B77" s="122" t="s">
        <v>404</v>
      </c>
      <c r="C77" s="123" t="s">
        <v>918</v>
      </c>
      <c r="D77" s="123" t="s">
        <v>917</v>
      </c>
      <c r="E77" s="123">
        <v>4</v>
      </c>
      <c r="F77" s="124">
        <f t="shared" si="6"/>
        <v>1684568</v>
      </c>
      <c r="G77" s="125">
        <v>289945</v>
      </c>
      <c r="H77" s="125">
        <v>5668</v>
      </c>
      <c r="I77" s="125">
        <v>5299</v>
      </c>
      <c r="J77" s="125">
        <v>62355</v>
      </c>
      <c r="K77" s="125">
        <v>20</v>
      </c>
      <c r="L77" s="125">
        <v>0</v>
      </c>
      <c r="M77" s="125">
        <v>916366</v>
      </c>
      <c r="N77" s="125">
        <v>10405</v>
      </c>
      <c r="O77" s="125">
        <v>65760</v>
      </c>
      <c r="P77" s="125">
        <v>18903</v>
      </c>
      <c r="Q77" s="125">
        <v>309847</v>
      </c>
      <c r="R77" s="124">
        <f t="shared" si="7"/>
        <v>1684568</v>
      </c>
      <c r="S77" s="98" t="b">
        <f t="shared" si="8"/>
        <v>1</v>
      </c>
      <c r="T77" s="126" t="s">
        <v>917</v>
      </c>
      <c r="U77" s="127">
        <f t="shared" si="9"/>
        <v>2681346</v>
      </c>
      <c r="V77" s="128">
        <v>2328849</v>
      </c>
      <c r="W77" s="128">
        <v>16557</v>
      </c>
      <c r="X77" s="128">
        <v>18444</v>
      </c>
      <c r="Y77" s="128">
        <v>0</v>
      </c>
      <c r="Z77" s="128">
        <v>19256</v>
      </c>
      <c r="AA77" s="128">
        <v>48271</v>
      </c>
      <c r="AB77" s="128">
        <v>61479</v>
      </c>
      <c r="AC77" s="128">
        <v>68951</v>
      </c>
      <c r="AD77" s="128">
        <v>14227</v>
      </c>
      <c r="AE77" s="128">
        <v>4961</v>
      </c>
      <c r="AF77" s="128">
        <v>30942</v>
      </c>
      <c r="AG77" s="128">
        <v>25074</v>
      </c>
      <c r="AH77" s="128">
        <v>23660</v>
      </c>
      <c r="AI77" s="128">
        <v>17455</v>
      </c>
      <c r="AJ77" s="128">
        <v>21845</v>
      </c>
      <c r="AK77" s="128">
        <v>51377</v>
      </c>
      <c r="AL77" s="128">
        <v>0</v>
      </c>
      <c r="AM77" s="129">
        <f t="shared" si="10"/>
        <v>2681346</v>
      </c>
      <c r="AN77" s="98" t="b">
        <f t="shared" si="11"/>
        <v>1</v>
      </c>
    </row>
    <row r="78" spans="1:40" x14ac:dyDescent="0.2">
      <c r="A78" s="122">
        <v>5705</v>
      </c>
      <c r="B78" s="122" t="s">
        <v>405</v>
      </c>
      <c r="C78" s="123" t="s">
        <v>918</v>
      </c>
      <c r="D78" s="123" t="s">
        <v>917</v>
      </c>
      <c r="E78" s="123">
        <v>4</v>
      </c>
      <c r="F78" s="124">
        <f t="shared" si="6"/>
        <v>1130003</v>
      </c>
      <c r="G78" s="125">
        <v>71741</v>
      </c>
      <c r="H78" s="125">
        <v>17158</v>
      </c>
      <c r="I78" s="125">
        <v>7959</v>
      </c>
      <c r="J78" s="125">
        <v>110924</v>
      </c>
      <c r="K78" s="125">
        <v>0</v>
      </c>
      <c r="L78" s="125">
        <v>0</v>
      </c>
      <c r="M78" s="125">
        <v>721920</v>
      </c>
      <c r="N78" s="125">
        <v>0</v>
      </c>
      <c r="O78" s="125">
        <v>0</v>
      </c>
      <c r="P78" s="125">
        <v>68990</v>
      </c>
      <c r="Q78" s="125">
        <v>131311</v>
      </c>
      <c r="R78" s="124">
        <f t="shared" si="7"/>
        <v>1130003</v>
      </c>
      <c r="S78" s="98" t="b">
        <f t="shared" si="8"/>
        <v>1</v>
      </c>
      <c r="T78" s="126" t="s">
        <v>917</v>
      </c>
      <c r="U78" s="127">
        <f t="shared" si="9"/>
        <v>2668857</v>
      </c>
      <c r="V78" s="128">
        <v>2187711</v>
      </c>
      <c r="W78" s="128">
        <v>8298</v>
      </c>
      <c r="X78" s="128">
        <v>5157</v>
      </c>
      <c r="Y78" s="128">
        <v>0</v>
      </c>
      <c r="Z78" s="128">
        <v>18855</v>
      </c>
      <c r="AA78" s="128">
        <v>67989</v>
      </c>
      <c r="AB78" s="128">
        <v>109782</v>
      </c>
      <c r="AC78" s="128">
        <v>54411</v>
      </c>
      <c r="AD78" s="128">
        <v>12912</v>
      </c>
      <c r="AE78" s="128">
        <v>7787</v>
      </c>
      <c r="AF78" s="128">
        <v>64570</v>
      </c>
      <c r="AG78" s="128">
        <v>62197</v>
      </c>
      <c r="AH78" s="128">
        <v>465</v>
      </c>
      <c r="AI78" s="128">
        <v>42646</v>
      </c>
      <c r="AJ78" s="128">
        <v>36983</v>
      </c>
      <c r="AK78" s="128">
        <v>37424</v>
      </c>
      <c r="AL78" s="128">
        <v>21420</v>
      </c>
      <c r="AM78" s="129">
        <f t="shared" si="10"/>
        <v>2668857</v>
      </c>
      <c r="AN78" s="98" t="b">
        <f t="shared" si="11"/>
        <v>1</v>
      </c>
    </row>
    <row r="79" spans="1:40" x14ac:dyDescent="0.2">
      <c r="A79" s="122">
        <v>5706</v>
      </c>
      <c r="B79" s="122" t="s">
        <v>406</v>
      </c>
      <c r="C79" s="123" t="s">
        <v>918</v>
      </c>
      <c r="D79" s="123" t="s">
        <v>917</v>
      </c>
      <c r="E79" s="123">
        <v>4</v>
      </c>
      <c r="F79" s="124">
        <f t="shared" si="6"/>
        <v>3132752</v>
      </c>
      <c r="G79" s="125">
        <v>227716</v>
      </c>
      <c r="H79" s="125">
        <v>14026</v>
      </c>
      <c r="I79" s="125">
        <v>10446</v>
      </c>
      <c r="J79" s="125">
        <v>187344</v>
      </c>
      <c r="K79" s="125">
        <v>1541</v>
      </c>
      <c r="L79" s="125">
        <v>2541</v>
      </c>
      <c r="M79" s="125">
        <v>2486503</v>
      </c>
      <c r="N79" s="125">
        <v>0</v>
      </c>
      <c r="O79" s="125">
        <v>25</v>
      </c>
      <c r="P79" s="125">
        <v>17553</v>
      </c>
      <c r="Q79" s="125">
        <v>185057</v>
      </c>
      <c r="R79" s="124">
        <f t="shared" si="7"/>
        <v>3132752</v>
      </c>
      <c r="S79" s="98" t="b">
        <f t="shared" si="8"/>
        <v>1</v>
      </c>
      <c r="T79" s="126" t="s">
        <v>917</v>
      </c>
      <c r="U79" s="127">
        <f t="shared" si="9"/>
        <v>3707674</v>
      </c>
      <c r="V79" s="128">
        <v>3051144</v>
      </c>
      <c r="W79" s="128">
        <v>21903</v>
      </c>
      <c r="X79" s="128">
        <v>41823</v>
      </c>
      <c r="Y79" s="128">
        <v>257</v>
      </c>
      <c r="Z79" s="128">
        <v>10668</v>
      </c>
      <c r="AA79" s="128">
        <v>140900</v>
      </c>
      <c r="AB79" s="128">
        <v>135452</v>
      </c>
      <c r="AC79" s="128">
        <v>200760</v>
      </c>
      <c r="AD79" s="128">
        <v>15384</v>
      </c>
      <c r="AE79" s="128">
        <v>6883</v>
      </c>
      <c r="AF79" s="128">
        <v>53704</v>
      </c>
      <c r="AG79" s="128">
        <v>32604</v>
      </c>
      <c r="AH79" s="128">
        <v>27685</v>
      </c>
      <c r="AI79" s="128">
        <v>29414</v>
      </c>
      <c r="AJ79" s="128">
        <v>66545</v>
      </c>
      <c r="AK79" s="128">
        <v>0</v>
      </c>
      <c r="AL79" s="128">
        <v>0</v>
      </c>
      <c r="AM79" s="129">
        <f t="shared" si="10"/>
        <v>3707674</v>
      </c>
      <c r="AN79" s="98" t="b">
        <f t="shared" si="11"/>
        <v>1</v>
      </c>
    </row>
    <row r="80" spans="1:40" x14ac:dyDescent="0.2">
      <c r="A80" s="122">
        <v>5801</v>
      </c>
      <c r="B80" s="122" t="s">
        <v>407</v>
      </c>
      <c r="C80" s="123" t="s">
        <v>918</v>
      </c>
      <c r="D80" s="123" t="s">
        <v>917</v>
      </c>
      <c r="E80" s="123">
        <v>4</v>
      </c>
      <c r="F80" s="124">
        <f t="shared" si="6"/>
        <v>12347229</v>
      </c>
      <c r="G80" s="125">
        <v>2012741</v>
      </c>
      <c r="H80" s="125">
        <v>208376</v>
      </c>
      <c r="I80" s="125">
        <v>466544</v>
      </c>
      <c r="J80" s="125">
        <v>1042915</v>
      </c>
      <c r="K80" s="125">
        <v>149012</v>
      </c>
      <c r="L80" s="125">
        <v>0</v>
      </c>
      <c r="M80" s="125">
        <v>6403805</v>
      </c>
      <c r="N80" s="125">
        <v>5912</v>
      </c>
      <c r="O80" s="125">
        <v>51088</v>
      </c>
      <c r="P80" s="125">
        <v>705936</v>
      </c>
      <c r="Q80" s="125">
        <v>1300900</v>
      </c>
      <c r="R80" s="124">
        <f t="shared" si="7"/>
        <v>12347229</v>
      </c>
      <c r="S80" s="98" t="b">
        <f t="shared" si="8"/>
        <v>1</v>
      </c>
      <c r="T80" s="126" t="s">
        <v>917</v>
      </c>
      <c r="U80" s="127">
        <f t="shared" si="9"/>
        <v>14758802</v>
      </c>
      <c r="V80" s="128">
        <v>10513851</v>
      </c>
      <c r="W80" s="128">
        <v>96098</v>
      </c>
      <c r="X80" s="128">
        <v>60749</v>
      </c>
      <c r="Y80" s="128">
        <v>162685</v>
      </c>
      <c r="Z80" s="128">
        <v>59116</v>
      </c>
      <c r="AA80" s="128">
        <v>250219</v>
      </c>
      <c r="AB80" s="128">
        <v>301114</v>
      </c>
      <c r="AC80" s="128">
        <v>451286</v>
      </c>
      <c r="AD80" s="128">
        <v>74777</v>
      </c>
      <c r="AE80" s="128">
        <v>41888</v>
      </c>
      <c r="AF80" s="128">
        <v>2021329</v>
      </c>
      <c r="AG80" s="128">
        <v>357737</v>
      </c>
      <c r="AH80" s="128">
        <v>76955</v>
      </c>
      <c r="AI80" s="128">
        <v>216798</v>
      </c>
      <c r="AJ80" s="128">
        <v>99317</v>
      </c>
      <c r="AK80" s="128">
        <v>376363</v>
      </c>
      <c r="AL80" s="128">
        <v>87786</v>
      </c>
      <c r="AM80" s="129">
        <f t="shared" si="10"/>
        <v>14758802</v>
      </c>
      <c r="AN80" s="98" t="b">
        <f t="shared" si="11"/>
        <v>1</v>
      </c>
    </row>
    <row r="81" spans="1:40" x14ac:dyDescent="0.2">
      <c r="A81" s="122">
        <v>5802</v>
      </c>
      <c r="B81" s="122" t="s">
        <v>408</v>
      </c>
      <c r="C81" s="123" t="s">
        <v>918</v>
      </c>
      <c r="D81" s="123" t="s">
        <v>917</v>
      </c>
      <c r="E81" s="123">
        <v>4</v>
      </c>
      <c r="F81" s="124">
        <f t="shared" si="6"/>
        <v>4691482</v>
      </c>
      <c r="G81" s="125">
        <v>303448</v>
      </c>
      <c r="H81" s="125">
        <v>34452</v>
      </c>
      <c r="I81" s="125">
        <v>214418</v>
      </c>
      <c r="J81" s="125">
        <v>477490</v>
      </c>
      <c r="K81" s="125">
        <v>279522</v>
      </c>
      <c r="L81" s="125">
        <v>40025</v>
      </c>
      <c r="M81" s="125">
        <v>2870027</v>
      </c>
      <c r="N81" s="125">
        <v>2235</v>
      </c>
      <c r="O81" s="125">
        <v>0</v>
      </c>
      <c r="P81" s="125">
        <v>37927</v>
      </c>
      <c r="Q81" s="125">
        <v>431938</v>
      </c>
      <c r="R81" s="124">
        <f t="shared" si="7"/>
        <v>4691482</v>
      </c>
      <c r="S81" s="98" t="b">
        <f t="shared" si="8"/>
        <v>1</v>
      </c>
      <c r="T81" s="126" t="s">
        <v>917</v>
      </c>
      <c r="U81" s="127">
        <f t="shared" si="9"/>
        <v>4703272</v>
      </c>
      <c r="V81" s="128">
        <v>2854841</v>
      </c>
      <c r="W81" s="128">
        <v>23394</v>
      </c>
      <c r="X81" s="128">
        <v>18264</v>
      </c>
      <c r="Y81" s="128">
        <v>0</v>
      </c>
      <c r="Z81" s="128">
        <v>29667</v>
      </c>
      <c r="AA81" s="128">
        <v>125639</v>
      </c>
      <c r="AB81" s="128">
        <v>242417</v>
      </c>
      <c r="AC81" s="128">
        <v>237399</v>
      </c>
      <c r="AD81" s="128">
        <v>99299</v>
      </c>
      <c r="AE81" s="128">
        <v>63807</v>
      </c>
      <c r="AF81" s="128">
        <v>664828</v>
      </c>
      <c r="AG81" s="128">
        <v>168024</v>
      </c>
      <c r="AH81" s="128">
        <v>22401</v>
      </c>
      <c r="AI81" s="128">
        <v>72169</v>
      </c>
      <c r="AJ81" s="128">
        <v>17329</v>
      </c>
      <c r="AK81" s="128">
        <v>210982</v>
      </c>
      <c r="AL81" s="128">
        <v>63872</v>
      </c>
      <c r="AM81" s="129">
        <f t="shared" si="10"/>
        <v>4703272</v>
      </c>
      <c r="AN81" s="98" t="b">
        <f t="shared" si="11"/>
        <v>1</v>
      </c>
    </row>
    <row r="82" spans="1:40" x14ac:dyDescent="0.2">
      <c r="A82" s="122">
        <v>5803</v>
      </c>
      <c r="B82" s="122" t="s">
        <v>409</v>
      </c>
      <c r="C82" s="123" t="s">
        <v>918</v>
      </c>
      <c r="D82" s="123" t="s">
        <v>917</v>
      </c>
      <c r="E82" s="123">
        <v>4</v>
      </c>
      <c r="F82" s="124">
        <f t="shared" si="6"/>
        <v>2307172</v>
      </c>
      <c r="G82" s="125">
        <v>270342</v>
      </c>
      <c r="H82" s="125">
        <v>11948</v>
      </c>
      <c r="I82" s="125">
        <v>9005</v>
      </c>
      <c r="J82" s="125">
        <v>230761</v>
      </c>
      <c r="K82" s="125">
        <v>0</v>
      </c>
      <c r="L82" s="125">
        <v>357443</v>
      </c>
      <c r="M82" s="125">
        <v>1249774</v>
      </c>
      <c r="N82" s="125">
        <v>0</v>
      </c>
      <c r="O82" s="125">
        <v>0</v>
      </c>
      <c r="P82" s="125">
        <v>31617</v>
      </c>
      <c r="Q82" s="125">
        <v>146282</v>
      </c>
      <c r="R82" s="124">
        <f t="shared" si="7"/>
        <v>2307172</v>
      </c>
      <c r="S82" s="98" t="b">
        <f t="shared" si="8"/>
        <v>1</v>
      </c>
      <c r="T82" s="126" t="s">
        <v>917</v>
      </c>
      <c r="U82" s="127">
        <f t="shared" si="9"/>
        <v>3294323</v>
      </c>
      <c r="V82" s="128">
        <v>2281563</v>
      </c>
      <c r="W82" s="128">
        <v>16408</v>
      </c>
      <c r="X82" s="128">
        <v>21863</v>
      </c>
      <c r="Y82" s="128">
        <v>0</v>
      </c>
      <c r="Z82" s="128">
        <v>20942</v>
      </c>
      <c r="AA82" s="128">
        <v>138018</v>
      </c>
      <c r="AB82" s="128">
        <v>297721</v>
      </c>
      <c r="AC82" s="128">
        <v>146517</v>
      </c>
      <c r="AD82" s="128">
        <v>103216</v>
      </c>
      <c r="AE82" s="128">
        <v>5869</v>
      </c>
      <c r="AF82" s="128">
        <v>122957</v>
      </c>
      <c r="AG82" s="128">
        <v>93974</v>
      </c>
      <c r="AH82" s="128">
        <v>27256</v>
      </c>
      <c r="AI82" s="128">
        <v>35377</v>
      </c>
      <c r="AJ82" s="128">
        <v>31241</v>
      </c>
      <c r="AK82" s="128">
        <v>65691</v>
      </c>
      <c r="AL82" s="128">
        <v>37748</v>
      </c>
      <c r="AM82" s="129">
        <f t="shared" si="10"/>
        <v>3294323</v>
      </c>
      <c r="AN82" s="98" t="b">
        <f t="shared" si="11"/>
        <v>1</v>
      </c>
    </row>
    <row r="83" spans="1:40" x14ac:dyDescent="0.2">
      <c r="A83" s="122">
        <v>5804</v>
      </c>
      <c r="B83" s="122" t="s">
        <v>410</v>
      </c>
      <c r="C83" s="123" t="s">
        <v>918</v>
      </c>
      <c r="D83" s="123" t="s">
        <v>917</v>
      </c>
      <c r="E83" s="123">
        <v>4</v>
      </c>
      <c r="F83" s="124">
        <f t="shared" si="6"/>
        <v>8348115</v>
      </c>
      <c r="G83" s="125">
        <v>508627</v>
      </c>
      <c r="H83" s="125">
        <v>135023</v>
      </c>
      <c r="I83" s="125">
        <v>787848</v>
      </c>
      <c r="J83" s="125">
        <v>687145</v>
      </c>
      <c r="K83" s="125">
        <v>120000</v>
      </c>
      <c r="L83" s="125">
        <v>0</v>
      </c>
      <c r="M83" s="125">
        <v>4843356</v>
      </c>
      <c r="N83" s="125">
        <v>123467</v>
      </c>
      <c r="O83" s="125">
        <v>0</v>
      </c>
      <c r="P83" s="125">
        <v>402711</v>
      </c>
      <c r="Q83" s="125">
        <v>739938</v>
      </c>
      <c r="R83" s="124">
        <f t="shared" si="7"/>
        <v>8348115</v>
      </c>
      <c r="S83" s="98" t="b">
        <f t="shared" si="8"/>
        <v>1</v>
      </c>
      <c r="T83" s="126" t="s">
        <v>917</v>
      </c>
      <c r="U83" s="127">
        <f t="shared" si="9"/>
        <v>11987031</v>
      </c>
      <c r="V83" s="128">
        <v>7512352</v>
      </c>
      <c r="W83" s="128">
        <v>80255</v>
      </c>
      <c r="X83" s="128">
        <v>76043</v>
      </c>
      <c r="Y83" s="128">
        <v>0</v>
      </c>
      <c r="Z83" s="128">
        <v>14334</v>
      </c>
      <c r="AA83" s="128">
        <v>293631</v>
      </c>
      <c r="AB83" s="128">
        <v>377797</v>
      </c>
      <c r="AC83" s="128">
        <v>525565</v>
      </c>
      <c r="AD83" s="128">
        <v>184636</v>
      </c>
      <c r="AE83" s="128">
        <v>7534</v>
      </c>
      <c r="AF83" s="128">
        <v>2398892</v>
      </c>
      <c r="AG83" s="128">
        <v>281096</v>
      </c>
      <c r="AH83" s="128">
        <v>240572</v>
      </c>
      <c r="AI83" s="128">
        <v>43122</v>
      </c>
      <c r="AJ83" s="128">
        <v>118692</v>
      </c>
      <c r="AK83" s="128">
        <v>261420</v>
      </c>
      <c r="AL83" s="128">
        <v>116314</v>
      </c>
      <c r="AM83" s="129">
        <f t="shared" si="10"/>
        <v>11987031</v>
      </c>
      <c r="AN83" s="98" t="b">
        <f t="shared" si="11"/>
        <v>1</v>
      </c>
    </row>
    <row r="84" spans="1:40" x14ac:dyDescent="0.2">
      <c r="A84" s="122">
        <v>6101</v>
      </c>
      <c r="B84" s="122" t="s">
        <v>412</v>
      </c>
      <c r="C84" s="123" t="s">
        <v>918</v>
      </c>
      <c r="D84" s="123" t="s">
        <v>917</v>
      </c>
      <c r="E84" s="123">
        <v>4</v>
      </c>
      <c r="F84" s="124">
        <f t="shared" si="6"/>
        <v>29956077</v>
      </c>
      <c r="G84" s="125">
        <v>6470852</v>
      </c>
      <c r="H84" s="125">
        <v>572180</v>
      </c>
      <c r="I84" s="125">
        <v>804769</v>
      </c>
      <c r="J84" s="125">
        <v>3695943</v>
      </c>
      <c r="K84" s="125">
        <v>10010</v>
      </c>
      <c r="L84" s="125">
        <v>0</v>
      </c>
      <c r="M84" s="125">
        <v>15328535</v>
      </c>
      <c r="N84" s="125">
        <v>35667</v>
      </c>
      <c r="O84" s="125">
        <v>0</v>
      </c>
      <c r="P84" s="125">
        <v>625588</v>
      </c>
      <c r="Q84" s="125">
        <v>2412533</v>
      </c>
      <c r="R84" s="124">
        <f t="shared" si="7"/>
        <v>29956077</v>
      </c>
      <c r="S84" s="98" t="b">
        <f t="shared" si="8"/>
        <v>1</v>
      </c>
      <c r="T84" s="126" t="s">
        <v>917</v>
      </c>
      <c r="U84" s="127">
        <f t="shared" si="9"/>
        <v>16978753</v>
      </c>
      <c r="V84" s="128">
        <v>13558519</v>
      </c>
      <c r="W84" s="128">
        <v>26924</v>
      </c>
      <c r="X84" s="128">
        <v>25041</v>
      </c>
      <c r="Y84" s="128">
        <v>16798</v>
      </c>
      <c r="Z84" s="128">
        <v>27803</v>
      </c>
      <c r="AA84" s="128">
        <v>160775</v>
      </c>
      <c r="AB84" s="128">
        <v>270682</v>
      </c>
      <c r="AC84" s="128">
        <v>519654</v>
      </c>
      <c r="AD84" s="128">
        <v>48057</v>
      </c>
      <c r="AE84" s="128">
        <v>190288</v>
      </c>
      <c r="AF84" s="128">
        <v>1360845</v>
      </c>
      <c r="AG84" s="128">
        <v>211292</v>
      </c>
      <c r="AH84" s="128">
        <v>53050</v>
      </c>
      <c r="AI84" s="128">
        <v>281966</v>
      </c>
      <c r="AJ84" s="128">
        <v>64542</v>
      </c>
      <c r="AK84" s="128">
        <v>520112</v>
      </c>
      <c r="AL84" s="128">
        <v>253665</v>
      </c>
      <c r="AM84" s="129">
        <f t="shared" si="10"/>
        <v>16978753</v>
      </c>
      <c r="AN84" s="98" t="b">
        <f t="shared" si="11"/>
        <v>1</v>
      </c>
    </row>
    <row r="85" spans="1:40" x14ac:dyDescent="0.2">
      <c r="A85" s="122">
        <v>6102</v>
      </c>
      <c r="B85" s="122" t="s">
        <v>413</v>
      </c>
      <c r="C85" s="123" t="s">
        <v>918</v>
      </c>
      <c r="D85" s="123" t="s">
        <v>917</v>
      </c>
      <c r="E85" s="123">
        <v>4</v>
      </c>
      <c r="F85" s="124">
        <f t="shared" si="6"/>
        <v>1900855</v>
      </c>
      <c r="G85" s="125">
        <v>164313</v>
      </c>
      <c r="H85" s="125">
        <v>10994</v>
      </c>
      <c r="I85" s="125">
        <v>27934</v>
      </c>
      <c r="J85" s="125">
        <v>142535</v>
      </c>
      <c r="K85" s="125">
        <v>0</v>
      </c>
      <c r="L85" s="125">
        <v>0</v>
      </c>
      <c r="M85" s="125">
        <v>1203202</v>
      </c>
      <c r="N85" s="125">
        <v>0</v>
      </c>
      <c r="O85" s="125">
        <v>0</v>
      </c>
      <c r="P85" s="125">
        <v>65202</v>
      </c>
      <c r="Q85" s="125">
        <v>286675</v>
      </c>
      <c r="R85" s="124">
        <f t="shared" si="7"/>
        <v>1900855</v>
      </c>
      <c r="S85" s="98" t="b">
        <f t="shared" si="8"/>
        <v>1</v>
      </c>
      <c r="T85" s="126" t="s">
        <v>917</v>
      </c>
      <c r="U85" s="127">
        <f t="shared" si="9"/>
        <v>2396911</v>
      </c>
      <c r="V85" s="128">
        <v>1896223</v>
      </c>
      <c r="W85" s="128">
        <v>21665</v>
      </c>
      <c r="X85" s="128">
        <v>23351</v>
      </c>
      <c r="Y85" s="128">
        <v>1550</v>
      </c>
      <c r="Z85" s="128">
        <v>5009</v>
      </c>
      <c r="AA85" s="128">
        <v>80098</v>
      </c>
      <c r="AB85" s="128">
        <v>104832</v>
      </c>
      <c r="AC85" s="128">
        <v>95542</v>
      </c>
      <c r="AD85" s="128">
        <v>64221</v>
      </c>
      <c r="AE85" s="128">
        <v>60</v>
      </c>
      <c r="AF85" s="128">
        <v>31090</v>
      </c>
      <c r="AG85" s="128">
        <v>6218</v>
      </c>
      <c r="AH85" s="128">
        <v>2735</v>
      </c>
      <c r="AI85" s="128">
        <v>105250</v>
      </c>
      <c r="AJ85" s="128">
        <v>12348</v>
      </c>
      <c r="AK85" s="128">
        <v>92541</v>
      </c>
      <c r="AL85" s="128">
        <v>55790</v>
      </c>
      <c r="AM85" s="129">
        <f t="shared" si="10"/>
        <v>2396911</v>
      </c>
      <c r="AN85" s="98" t="b">
        <f t="shared" si="11"/>
        <v>1</v>
      </c>
    </row>
    <row r="86" spans="1:40" x14ac:dyDescent="0.2">
      <c r="A86" s="122">
        <v>6103</v>
      </c>
      <c r="B86" s="122" t="s">
        <v>414</v>
      </c>
      <c r="C86" s="123" t="s">
        <v>918</v>
      </c>
      <c r="D86" s="123" t="s">
        <v>917</v>
      </c>
      <c r="E86" s="123">
        <v>4</v>
      </c>
      <c r="F86" s="124">
        <f t="shared" si="6"/>
        <v>981330</v>
      </c>
      <c r="G86" s="125">
        <v>179349</v>
      </c>
      <c r="H86" s="125">
        <v>5158</v>
      </c>
      <c r="I86" s="125">
        <v>25619</v>
      </c>
      <c r="J86" s="125">
        <v>85216</v>
      </c>
      <c r="K86" s="125">
        <v>0</v>
      </c>
      <c r="L86" s="125">
        <v>0</v>
      </c>
      <c r="M86" s="125">
        <v>558892</v>
      </c>
      <c r="N86" s="125">
        <v>0</v>
      </c>
      <c r="O86" s="125">
        <v>0</v>
      </c>
      <c r="P86" s="125">
        <v>21517</v>
      </c>
      <c r="Q86" s="125">
        <v>105579</v>
      </c>
      <c r="R86" s="124">
        <f t="shared" si="7"/>
        <v>981330</v>
      </c>
      <c r="S86" s="98" t="b">
        <f t="shared" si="8"/>
        <v>1</v>
      </c>
      <c r="T86" s="126" t="s">
        <v>917</v>
      </c>
      <c r="U86" s="127">
        <f t="shared" si="9"/>
        <v>2264683</v>
      </c>
      <c r="V86" s="128">
        <v>1728207</v>
      </c>
      <c r="W86" s="128">
        <v>13253</v>
      </c>
      <c r="X86" s="128">
        <v>15508</v>
      </c>
      <c r="Y86" s="128">
        <v>0</v>
      </c>
      <c r="Z86" s="128">
        <v>2661</v>
      </c>
      <c r="AA86" s="128">
        <v>59102</v>
      </c>
      <c r="AB86" s="128">
        <v>158533</v>
      </c>
      <c r="AC86" s="128">
        <v>76728</v>
      </c>
      <c r="AD86" s="128">
        <v>69806</v>
      </c>
      <c r="AE86" s="128">
        <v>5732</v>
      </c>
      <c r="AF86" s="128">
        <v>56184</v>
      </c>
      <c r="AG86" s="128">
        <v>33711</v>
      </c>
      <c r="AH86" s="128">
        <v>41104</v>
      </c>
      <c r="AI86" s="128">
        <v>44984</v>
      </c>
      <c r="AJ86" s="128">
        <v>16416</v>
      </c>
      <c r="AK86" s="128">
        <v>276</v>
      </c>
      <c r="AL86" s="128">
        <v>0</v>
      </c>
      <c r="AM86" s="129">
        <f t="shared" si="10"/>
        <v>2264683</v>
      </c>
      <c r="AN86" s="98" t="b">
        <f t="shared" si="11"/>
        <v>1</v>
      </c>
    </row>
    <row r="87" spans="1:40" x14ac:dyDescent="0.2">
      <c r="A87" s="122">
        <v>6104</v>
      </c>
      <c r="B87" s="122" t="s">
        <v>415</v>
      </c>
      <c r="C87" s="123" t="s">
        <v>918</v>
      </c>
      <c r="D87" s="123" t="s">
        <v>917</v>
      </c>
      <c r="E87" s="123">
        <v>4</v>
      </c>
      <c r="F87" s="124">
        <f t="shared" si="6"/>
        <v>1517270</v>
      </c>
      <c r="G87" s="125">
        <v>179062</v>
      </c>
      <c r="H87" s="125">
        <v>12153</v>
      </c>
      <c r="I87" s="125">
        <v>925</v>
      </c>
      <c r="J87" s="125">
        <v>156609</v>
      </c>
      <c r="K87" s="125">
        <v>0</v>
      </c>
      <c r="L87" s="125">
        <v>4026</v>
      </c>
      <c r="M87" s="125">
        <v>986678</v>
      </c>
      <c r="N87" s="125">
        <v>28712</v>
      </c>
      <c r="O87" s="125">
        <v>0</v>
      </c>
      <c r="P87" s="125">
        <v>37471</v>
      </c>
      <c r="Q87" s="125">
        <v>111634</v>
      </c>
      <c r="R87" s="124">
        <f t="shared" si="7"/>
        <v>1517270</v>
      </c>
      <c r="S87" s="98" t="b">
        <f t="shared" si="8"/>
        <v>1</v>
      </c>
      <c r="T87" s="126" t="s">
        <v>917</v>
      </c>
      <c r="U87" s="127">
        <f t="shared" si="9"/>
        <v>3227085</v>
      </c>
      <c r="V87" s="128">
        <v>2631891</v>
      </c>
      <c r="W87" s="128">
        <v>13133</v>
      </c>
      <c r="X87" s="128">
        <v>3517</v>
      </c>
      <c r="Y87" s="128">
        <v>0</v>
      </c>
      <c r="Z87" s="128">
        <v>12712</v>
      </c>
      <c r="AA87" s="128">
        <v>72660</v>
      </c>
      <c r="AB87" s="128">
        <v>72232</v>
      </c>
      <c r="AC87" s="128">
        <v>75112</v>
      </c>
      <c r="AD87" s="128">
        <v>28111</v>
      </c>
      <c r="AE87" s="128">
        <v>12156</v>
      </c>
      <c r="AF87" s="128">
        <v>37001</v>
      </c>
      <c r="AG87" s="128">
        <v>65252</v>
      </c>
      <c r="AH87" s="128">
        <v>321</v>
      </c>
      <c r="AI87" s="128">
        <v>133323</v>
      </c>
      <c r="AJ87" s="128">
        <v>16179</v>
      </c>
      <c r="AK87" s="128">
        <v>86785</v>
      </c>
      <c r="AL87" s="128">
        <v>0</v>
      </c>
      <c r="AM87" s="129">
        <f t="shared" si="10"/>
        <v>3227085</v>
      </c>
      <c r="AN87" s="98" t="b">
        <f t="shared" si="11"/>
        <v>1</v>
      </c>
    </row>
    <row r="88" spans="1:40" x14ac:dyDescent="0.2">
      <c r="A88" s="122">
        <v>6105</v>
      </c>
      <c r="B88" s="122" t="s">
        <v>416</v>
      </c>
      <c r="C88" s="123" t="s">
        <v>918</v>
      </c>
      <c r="D88" s="123" t="s">
        <v>917</v>
      </c>
      <c r="E88" s="123">
        <v>4</v>
      </c>
      <c r="F88" s="124">
        <f t="shared" si="6"/>
        <v>2303690</v>
      </c>
      <c r="G88" s="125">
        <v>756356</v>
      </c>
      <c r="H88" s="125">
        <v>28719</v>
      </c>
      <c r="I88" s="125">
        <v>7314</v>
      </c>
      <c r="J88" s="125">
        <v>195884</v>
      </c>
      <c r="K88" s="125">
        <v>0</v>
      </c>
      <c r="L88" s="125">
        <v>0</v>
      </c>
      <c r="M88" s="125">
        <v>1098537</v>
      </c>
      <c r="N88" s="125">
        <v>0</v>
      </c>
      <c r="O88" s="125">
        <v>0</v>
      </c>
      <c r="P88" s="125">
        <v>39818</v>
      </c>
      <c r="Q88" s="125">
        <v>177062</v>
      </c>
      <c r="R88" s="124">
        <f t="shared" si="7"/>
        <v>2303690</v>
      </c>
      <c r="S88" s="98" t="b">
        <f t="shared" si="8"/>
        <v>1</v>
      </c>
      <c r="T88" s="126" t="s">
        <v>917</v>
      </c>
      <c r="U88" s="127">
        <f t="shared" si="9"/>
        <v>3001389</v>
      </c>
      <c r="V88" s="128">
        <v>2410063</v>
      </c>
      <c r="W88" s="128">
        <v>9048</v>
      </c>
      <c r="X88" s="128">
        <v>16776</v>
      </c>
      <c r="Y88" s="128">
        <v>5189</v>
      </c>
      <c r="Z88" s="128">
        <v>23357</v>
      </c>
      <c r="AA88" s="128">
        <v>59185</v>
      </c>
      <c r="AB88" s="128">
        <v>73448</v>
      </c>
      <c r="AC88" s="128">
        <v>145844</v>
      </c>
      <c r="AD88" s="128">
        <v>84097</v>
      </c>
      <c r="AE88" s="128">
        <v>17614</v>
      </c>
      <c r="AF88" s="128">
        <v>47483</v>
      </c>
      <c r="AG88" s="128">
        <v>27239</v>
      </c>
      <c r="AH88" s="128">
        <v>43045</v>
      </c>
      <c r="AI88" s="128">
        <v>41192</v>
      </c>
      <c r="AJ88" s="128">
        <v>18470</v>
      </c>
      <c r="AK88" s="128">
        <v>30987</v>
      </c>
      <c r="AL88" s="128">
        <v>0</v>
      </c>
      <c r="AM88" s="129">
        <f t="shared" si="10"/>
        <v>3001389</v>
      </c>
      <c r="AN88" s="98" t="b">
        <f t="shared" si="11"/>
        <v>1</v>
      </c>
    </row>
    <row r="89" spans="1:40" x14ac:dyDescent="0.2">
      <c r="A89" s="122">
        <v>6106</v>
      </c>
      <c r="B89" s="122" t="s">
        <v>417</v>
      </c>
      <c r="C89" s="123" t="s">
        <v>918</v>
      </c>
      <c r="D89" s="123" t="s">
        <v>917</v>
      </c>
      <c r="E89" s="123">
        <v>4</v>
      </c>
      <c r="F89" s="124">
        <f t="shared" si="6"/>
        <v>2564636</v>
      </c>
      <c r="G89" s="125">
        <v>588470</v>
      </c>
      <c r="H89" s="125">
        <v>47986</v>
      </c>
      <c r="I89" s="125">
        <v>0</v>
      </c>
      <c r="J89" s="125">
        <v>220743</v>
      </c>
      <c r="K89" s="125">
        <v>0</v>
      </c>
      <c r="L89" s="125">
        <v>0</v>
      </c>
      <c r="M89" s="125">
        <v>1077573</v>
      </c>
      <c r="N89" s="125">
        <v>0</v>
      </c>
      <c r="O89" s="125">
        <v>182331</v>
      </c>
      <c r="P89" s="125">
        <v>113723</v>
      </c>
      <c r="Q89" s="125">
        <v>333810</v>
      </c>
      <c r="R89" s="124">
        <f t="shared" si="7"/>
        <v>2564636</v>
      </c>
      <c r="S89" s="98" t="b">
        <f t="shared" si="8"/>
        <v>1</v>
      </c>
      <c r="T89" s="126" t="s">
        <v>917</v>
      </c>
      <c r="U89" s="127">
        <f t="shared" si="9"/>
        <v>6159508</v>
      </c>
      <c r="V89" s="128">
        <v>3971662</v>
      </c>
      <c r="W89" s="128">
        <v>18506</v>
      </c>
      <c r="X89" s="128">
        <v>20637</v>
      </c>
      <c r="Y89" s="128">
        <v>35194</v>
      </c>
      <c r="Z89" s="128">
        <v>10837</v>
      </c>
      <c r="AA89" s="128">
        <v>82929</v>
      </c>
      <c r="AB89" s="128">
        <v>189580</v>
      </c>
      <c r="AC89" s="128">
        <v>542612</v>
      </c>
      <c r="AD89" s="128">
        <v>2459</v>
      </c>
      <c r="AE89" s="128">
        <v>4727</v>
      </c>
      <c r="AF89" s="128">
        <v>900052</v>
      </c>
      <c r="AG89" s="128">
        <v>234016</v>
      </c>
      <c r="AH89" s="128">
        <v>561</v>
      </c>
      <c r="AI89" s="128">
        <v>67128</v>
      </c>
      <c r="AJ89" s="128">
        <v>9695</v>
      </c>
      <c r="AK89" s="128">
        <v>147199</v>
      </c>
      <c r="AL89" s="128">
        <v>0</v>
      </c>
      <c r="AM89" s="129">
        <f t="shared" si="10"/>
        <v>6159508</v>
      </c>
      <c r="AN89" s="98" t="b">
        <f t="shared" si="11"/>
        <v>1</v>
      </c>
    </row>
    <row r="90" spans="1:40" x14ac:dyDescent="0.2">
      <c r="A90" s="122">
        <v>6107</v>
      </c>
      <c r="B90" s="122" t="s">
        <v>418</v>
      </c>
      <c r="C90" s="123" t="s">
        <v>918</v>
      </c>
      <c r="D90" s="123" t="s">
        <v>917</v>
      </c>
      <c r="E90" s="123">
        <v>4</v>
      </c>
      <c r="F90" s="124">
        <f t="shared" si="6"/>
        <v>4523139</v>
      </c>
      <c r="G90" s="125">
        <v>2646562</v>
      </c>
      <c r="H90" s="125">
        <v>31952</v>
      </c>
      <c r="I90" s="125">
        <v>22352</v>
      </c>
      <c r="J90" s="125">
        <v>271575</v>
      </c>
      <c r="K90" s="125">
        <v>0</v>
      </c>
      <c r="L90" s="125">
        <v>0</v>
      </c>
      <c r="M90" s="125">
        <v>1334526</v>
      </c>
      <c r="N90" s="125">
        <v>150</v>
      </c>
      <c r="O90" s="125">
        <v>0</v>
      </c>
      <c r="P90" s="125">
        <v>30826</v>
      </c>
      <c r="Q90" s="125">
        <v>185196</v>
      </c>
      <c r="R90" s="124">
        <f t="shared" si="7"/>
        <v>4523139</v>
      </c>
      <c r="S90" s="98" t="b">
        <f t="shared" si="8"/>
        <v>1</v>
      </c>
      <c r="T90" s="126" t="s">
        <v>917</v>
      </c>
      <c r="U90" s="127">
        <f t="shared" si="9"/>
        <v>4372114</v>
      </c>
      <c r="V90" s="128">
        <v>3359395</v>
      </c>
      <c r="W90" s="128">
        <v>6135</v>
      </c>
      <c r="X90" s="128">
        <v>5712</v>
      </c>
      <c r="Y90" s="128">
        <v>1274</v>
      </c>
      <c r="Z90" s="128">
        <v>20507</v>
      </c>
      <c r="AA90" s="128">
        <v>202395</v>
      </c>
      <c r="AB90" s="128">
        <v>72547</v>
      </c>
      <c r="AC90" s="128">
        <v>116258</v>
      </c>
      <c r="AD90" s="128">
        <v>22230</v>
      </c>
      <c r="AE90" s="128">
        <v>36707</v>
      </c>
      <c r="AF90" s="128">
        <v>273876</v>
      </c>
      <c r="AG90" s="128">
        <v>55154</v>
      </c>
      <c r="AH90" s="128">
        <v>39114</v>
      </c>
      <c r="AI90" s="128">
        <v>136630</v>
      </c>
      <c r="AJ90" s="128">
        <v>29873</v>
      </c>
      <c r="AK90" s="128">
        <v>37542</v>
      </c>
      <c r="AL90" s="128">
        <v>19541</v>
      </c>
      <c r="AM90" s="129">
        <f t="shared" si="10"/>
        <v>4372114</v>
      </c>
      <c r="AN90" s="98" t="b">
        <f t="shared" si="11"/>
        <v>1</v>
      </c>
    </row>
    <row r="91" spans="1:40" x14ac:dyDescent="0.2">
      <c r="A91" s="122">
        <v>6108</v>
      </c>
      <c r="B91" s="122" t="s">
        <v>419</v>
      </c>
      <c r="C91" s="123" t="s">
        <v>918</v>
      </c>
      <c r="D91" s="123" t="s">
        <v>917</v>
      </c>
      <c r="E91" s="123">
        <v>4</v>
      </c>
      <c r="F91" s="124">
        <f t="shared" si="6"/>
        <v>6991550</v>
      </c>
      <c r="G91" s="125">
        <v>1394303</v>
      </c>
      <c r="H91" s="125">
        <v>47526</v>
      </c>
      <c r="I91" s="125">
        <v>193945</v>
      </c>
      <c r="J91" s="125">
        <v>1100739</v>
      </c>
      <c r="K91" s="125">
        <v>0</v>
      </c>
      <c r="L91" s="125">
        <v>2914</v>
      </c>
      <c r="M91" s="125">
        <v>3840526</v>
      </c>
      <c r="N91" s="125">
        <v>4488</v>
      </c>
      <c r="O91" s="125">
        <v>0</v>
      </c>
      <c r="P91" s="125">
        <v>8698</v>
      </c>
      <c r="Q91" s="125">
        <v>398411</v>
      </c>
      <c r="R91" s="124">
        <f t="shared" si="7"/>
        <v>6991550</v>
      </c>
      <c r="S91" s="98" t="b">
        <f t="shared" si="8"/>
        <v>1</v>
      </c>
      <c r="T91" s="126" t="s">
        <v>917</v>
      </c>
      <c r="U91" s="127">
        <f t="shared" si="9"/>
        <v>5365921</v>
      </c>
      <c r="V91" s="128">
        <v>3824464</v>
      </c>
      <c r="W91" s="128">
        <v>10856</v>
      </c>
      <c r="X91" s="128">
        <v>9353</v>
      </c>
      <c r="Y91" s="128">
        <v>678</v>
      </c>
      <c r="Z91" s="128">
        <v>32338</v>
      </c>
      <c r="AA91" s="128">
        <v>92657</v>
      </c>
      <c r="AB91" s="128">
        <v>126854</v>
      </c>
      <c r="AC91" s="128">
        <v>201243</v>
      </c>
      <c r="AD91" s="128">
        <v>58444</v>
      </c>
      <c r="AE91" s="128">
        <v>19032</v>
      </c>
      <c r="AF91" s="128">
        <v>639734</v>
      </c>
      <c r="AG91" s="128">
        <v>172793</v>
      </c>
      <c r="AH91" s="128">
        <v>21842</v>
      </c>
      <c r="AI91" s="128">
        <v>104966</v>
      </c>
      <c r="AJ91" s="128">
        <v>48100</v>
      </c>
      <c r="AK91" s="128">
        <v>123223</v>
      </c>
      <c r="AL91" s="128">
        <v>80238</v>
      </c>
      <c r="AM91" s="129">
        <f t="shared" si="10"/>
        <v>5365921</v>
      </c>
      <c r="AN91" s="98" t="b">
        <f t="shared" si="11"/>
        <v>1</v>
      </c>
    </row>
    <row r="92" spans="1:40" x14ac:dyDescent="0.2">
      <c r="A92" s="122">
        <v>6109</v>
      </c>
      <c r="B92" s="122" t="s">
        <v>420</v>
      </c>
      <c r="C92" s="123" t="s">
        <v>918</v>
      </c>
      <c r="D92" s="123" t="s">
        <v>917</v>
      </c>
      <c r="E92" s="123">
        <v>4</v>
      </c>
      <c r="F92" s="124">
        <f t="shared" si="6"/>
        <v>1755283</v>
      </c>
      <c r="G92" s="125">
        <v>90031</v>
      </c>
      <c r="H92" s="125">
        <v>15168</v>
      </c>
      <c r="I92" s="125">
        <v>0</v>
      </c>
      <c r="J92" s="125">
        <v>299014</v>
      </c>
      <c r="K92" s="125">
        <v>0</v>
      </c>
      <c r="L92" s="125">
        <v>45409</v>
      </c>
      <c r="M92" s="125">
        <v>979256</v>
      </c>
      <c r="N92" s="125">
        <v>814</v>
      </c>
      <c r="O92" s="125">
        <v>0</v>
      </c>
      <c r="P92" s="125">
        <v>142112</v>
      </c>
      <c r="Q92" s="125">
        <v>183479</v>
      </c>
      <c r="R92" s="124">
        <f t="shared" si="7"/>
        <v>1755283</v>
      </c>
      <c r="S92" s="98" t="b">
        <f t="shared" si="8"/>
        <v>1</v>
      </c>
      <c r="T92" s="126" t="s">
        <v>917</v>
      </c>
      <c r="U92" s="127">
        <f t="shared" si="9"/>
        <v>2916969</v>
      </c>
      <c r="V92" s="128">
        <v>2251500</v>
      </c>
      <c r="W92" s="128">
        <v>28050</v>
      </c>
      <c r="X92" s="128">
        <v>6078</v>
      </c>
      <c r="Y92" s="128">
        <v>612</v>
      </c>
      <c r="Z92" s="128">
        <v>15686</v>
      </c>
      <c r="AA92" s="128">
        <v>56381</v>
      </c>
      <c r="AB92" s="128">
        <v>152294</v>
      </c>
      <c r="AC92" s="128">
        <v>126365</v>
      </c>
      <c r="AD92" s="128">
        <v>39406</v>
      </c>
      <c r="AE92" s="128">
        <v>619</v>
      </c>
      <c r="AF92" s="128">
        <v>101513</v>
      </c>
      <c r="AG92" s="128">
        <v>17668</v>
      </c>
      <c r="AH92" s="128">
        <v>75035</v>
      </c>
      <c r="AI92" s="128">
        <v>34898</v>
      </c>
      <c r="AJ92" s="128">
        <v>26178</v>
      </c>
      <c r="AK92" s="128">
        <v>69159</v>
      </c>
      <c r="AL92" s="128">
        <v>16217</v>
      </c>
      <c r="AM92" s="129">
        <f t="shared" si="10"/>
        <v>2916969</v>
      </c>
      <c r="AN92" s="98" t="b">
        <f t="shared" si="11"/>
        <v>1</v>
      </c>
    </row>
    <row r="93" spans="1:40" x14ac:dyDescent="0.2">
      <c r="A93" s="122">
        <v>6110</v>
      </c>
      <c r="B93" s="122" t="s">
        <v>421</v>
      </c>
      <c r="C93" s="123" t="s">
        <v>918</v>
      </c>
      <c r="D93" s="123" t="s">
        <v>917</v>
      </c>
      <c r="E93" s="123">
        <v>4</v>
      </c>
      <c r="F93" s="124">
        <f t="shared" si="6"/>
        <v>4304811</v>
      </c>
      <c r="G93" s="125">
        <v>2631410</v>
      </c>
      <c r="H93" s="125">
        <v>39186</v>
      </c>
      <c r="I93" s="125">
        <v>0</v>
      </c>
      <c r="J93" s="125">
        <v>343914</v>
      </c>
      <c r="K93" s="125">
        <v>0</v>
      </c>
      <c r="L93" s="125">
        <v>0</v>
      </c>
      <c r="M93" s="125">
        <v>967657</v>
      </c>
      <c r="N93" s="125">
        <v>197</v>
      </c>
      <c r="O93" s="125">
        <v>0</v>
      </c>
      <c r="P93" s="125">
        <v>143948</v>
      </c>
      <c r="Q93" s="125">
        <v>178499</v>
      </c>
      <c r="R93" s="124">
        <f t="shared" si="7"/>
        <v>4304811</v>
      </c>
      <c r="S93" s="98" t="b">
        <f t="shared" si="8"/>
        <v>1</v>
      </c>
      <c r="T93" s="126" t="s">
        <v>917</v>
      </c>
      <c r="U93" s="127">
        <f t="shared" si="9"/>
        <v>5437009</v>
      </c>
      <c r="V93" s="128">
        <v>3827308</v>
      </c>
      <c r="W93" s="128">
        <v>10194</v>
      </c>
      <c r="X93" s="128">
        <v>28953</v>
      </c>
      <c r="Y93" s="128">
        <v>0</v>
      </c>
      <c r="Z93" s="128">
        <v>83331</v>
      </c>
      <c r="AA93" s="128">
        <v>69758</v>
      </c>
      <c r="AB93" s="128">
        <v>178638</v>
      </c>
      <c r="AC93" s="128">
        <v>239988</v>
      </c>
      <c r="AD93" s="128">
        <v>33579</v>
      </c>
      <c r="AE93" s="128">
        <v>5331</v>
      </c>
      <c r="AF93" s="128">
        <v>465355</v>
      </c>
      <c r="AG93" s="128">
        <v>140990</v>
      </c>
      <c r="AH93" s="128">
        <v>22302</v>
      </c>
      <c r="AI93" s="128">
        <v>272182</v>
      </c>
      <c r="AJ93" s="128">
        <v>15739</v>
      </c>
      <c r="AK93" s="128">
        <v>121655</v>
      </c>
      <c r="AL93" s="128">
        <v>0</v>
      </c>
      <c r="AM93" s="129">
        <f t="shared" si="10"/>
        <v>5437009</v>
      </c>
      <c r="AN93" s="98" t="b">
        <f t="shared" si="11"/>
        <v>1</v>
      </c>
    </row>
    <row r="94" spans="1:40" x14ac:dyDescent="0.2">
      <c r="A94" s="122">
        <v>6111</v>
      </c>
      <c r="B94" s="122" t="s">
        <v>422</v>
      </c>
      <c r="C94" s="123" t="s">
        <v>918</v>
      </c>
      <c r="D94" s="123" t="s">
        <v>917</v>
      </c>
      <c r="E94" s="123">
        <v>4</v>
      </c>
      <c r="F94" s="124">
        <f t="shared" si="6"/>
        <v>2531235</v>
      </c>
      <c r="G94" s="125">
        <v>568230</v>
      </c>
      <c r="H94" s="125">
        <v>11125</v>
      </c>
      <c r="I94" s="125">
        <v>0</v>
      </c>
      <c r="J94" s="125">
        <v>150785</v>
      </c>
      <c r="K94" s="125">
        <v>0</v>
      </c>
      <c r="L94" s="125">
        <v>1747</v>
      </c>
      <c r="M94" s="125">
        <v>1377916</v>
      </c>
      <c r="N94" s="125">
        <v>1643</v>
      </c>
      <c r="O94" s="125">
        <v>5783</v>
      </c>
      <c r="P94" s="125">
        <v>7519</v>
      </c>
      <c r="Q94" s="125">
        <v>406487</v>
      </c>
      <c r="R94" s="124">
        <f t="shared" si="7"/>
        <v>2531235</v>
      </c>
      <c r="S94" s="98" t="b">
        <f t="shared" si="8"/>
        <v>1</v>
      </c>
      <c r="T94" s="126" t="s">
        <v>917</v>
      </c>
      <c r="U94" s="127">
        <f t="shared" si="9"/>
        <v>2495893</v>
      </c>
      <c r="V94" s="128">
        <v>1753026</v>
      </c>
      <c r="W94" s="128">
        <v>18473</v>
      </c>
      <c r="X94" s="128">
        <v>6749</v>
      </c>
      <c r="Y94" s="128">
        <v>1275</v>
      </c>
      <c r="Z94" s="128">
        <v>6585</v>
      </c>
      <c r="AA94" s="128">
        <v>27657</v>
      </c>
      <c r="AB94" s="128">
        <v>129387</v>
      </c>
      <c r="AC94" s="128">
        <v>92313</v>
      </c>
      <c r="AD94" s="128">
        <v>48586</v>
      </c>
      <c r="AE94" s="128">
        <v>8054</v>
      </c>
      <c r="AF94" s="128">
        <v>176459</v>
      </c>
      <c r="AG94" s="128">
        <v>10629</v>
      </c>
      <c r="AH94" s="128">
        <v>29261</v>
      </c>
      <c r="AI94" s="128">
        <v>91202</v>
      </c>
      <c r="AJ94" s="128">
        <v>15957</v>
      </c>
      <c r="AK94" s="128">
        <v>130724</v>
      </c>
      <c r="AL94" s="128">
        <v>0</v>
      </c>
      <c r="AM94" s="129">
        <f t="shared" si="10"/>
        <v>2495893</v>
      </c>
      <c r="AN94" s="98" t="b">
        <f t="shared" si="11"/>
        <v>1</v>
      </c>
    </row>
    <row r="95" spans="1:40" x14ac:dyDescent="0.2">
      <c r="A95" s="122">
        <v>6112</v>
      </c>
      <c r="B95" s="122" t="s">
        <v>423</v>
      </c>
      <c r="C95" s="123" t="s">
        <v>918</v>
      </c>
      <c r="D95" s="123" t="s">
        <v>917</v>
      </c>
      <c r="E95" s="123">
        <v>4</v>
      </c>
      <c r="F95" s="124">
        <f t="shared" si="6"/>
        <v>1382961</v>
      </c>
      <c r="G95" s="125">
        <v>329249</v>
      </c>
      <c r="H95" s="125">
        <v>15645</v>
      </c>
      <c r="I95" s="125">
        <v>812</v>
      </c>
      <c r="J95" s="125">
        <v>92068</v>
      </c>
      <c r="K95" s="125">
        <v>0</v>
      </c>
      <c r="L95" s="125">
        <v>1711</v>
      </c>
      <c r="M95" s="125">
        <v>758674</v>
      </c>
      <c r="N95" s="125">
        <v>0</v>
      </c>
      <c r="O95" s="125">
        <v>0</v>
      </c>
      <c r="P95" s="125">
        <v>95910</v>
      </c>
      <c r="Q95" s="125">
        <v>88892</v>
      </c>
      <c r="R95" s="124">
        <f t="shared" si="7"/>
        <v>1382961</v>
      </c>
      <c r="S95" s="98" t="b">
        <f t="shared" si="8"/>
        <v>1</v>
      </c>
      <c r="T95" s="126" t="s">
        <v>917</v>
      </c>
      <c r="U95" s="127">
        <f t="shared" si="9"/>
        <v>2068345</v>
      </c>
      <c r="V95" s="128">
        <v>1626359</v>
      </c>
      <c r="W95" s="128">
        <v>9640</v>
      </c>
      <c r="X95" s="128">
        <v>10255</v>
      </c>
      <c r="Y95" s="128">
        <v>0</v>
      </c>
      <c r="Z95" s="128">
        <v>1036</v>
      </c>
      <c r="AA95" s="128">
        <v>36000</v>
      </c>
      <c r="AB95" s="128">
        <v>41283</v>
      </c>
      <c r="AC95" s="128">
        <v>82040</v>
      </c>
      <c r="AD95" s="128">
        <v>40762</v>
      </c>
      <c r="AE95" s="128">
        <v>17539</v>
      </c>
      <c r="AF95" s="128">
        <v>54329</v>
      </c>
      <c r="AG95" s="128">
        <v>126111</v>
      </c>
      <c r="AH95" s="128">
        <v>1134</v>
      </c>
      <c r="AI95" s="128">
        <v>41915</v>
      </c>
      <c r="AJ95" s="128">
        <v>19732</v>
      </c>
      <c r="AK95" s="128">
        <v>79833</v>
      </c>
      <c r="AL95" s="128">
        <v>79833</v>
      </c>
      <c r="AM95" s="129">
        <f t="shared" si="10"/>
        <v>2068345</v>
      </c>
      <c r="AN95" s="98" t="b">
        <f t="shared" si="11"/>
        <v>1</v>
      </c>
    </row>
    <row r="96" spans="1:40" x14ac:dyDescent="0.2">
      <c r="A96" s="122">
        <v>6113</v>
      </c>
      <c r="B96" s="122" t="s">
        <v>424</v>
      </c>
      <c r="C96" s="123" t="s">
        <v>918</v>
      </c>
      <c r="D96" s="123" t="s">
        <v>917</v>
      </c>
      <c r="E96" s="123">
        <v>4</v>
      </c>
      <c r="F96" s="124">
        <f t="shared" si="6"/>
        <v>1988976</v>
      </c>
      <c r="G96" s="125">
        <v>697915</v>
      </c>
      <c r="H96" s="125">
        <v>12019</v>
      </c>
      <c r="I96" s="125">
        <v>0</v>
      </c>
      <c r="J96" s="125">
        <v>155307</v>
      </c>
      <c r="K96" s="125">
        <v>0</v>
      </c>
      <c r="L96" s="125">
        <v>0</v>
      </c>
      <c r="M96" s="125">
        <v>883635</v>
      </c>
      <c r="N96" s="125">
        <v>7239</v>
      </c>
      <c r="O96" s="125">
        <v>54570</v>
      </c>
      <c r="P96" s="125">
        <v>67614</v>
      </c>
      <c r="Q96" s="125">
        <v>110677</v>
      </c>
      <c r="R96" s="124">
        <f t="shared" si="7"/>
        <v>1988976</v>
      </c>
      <c r="S96" s="98" t="b">
        <f t="shared" si="8"/>
        <v>1</v>
      </c>
      <c r="T96" s="126" t="s">
        <v>917</v>
      </c>
      <c r="U96" s="127">
        <f t="shared" si="9"/>
        <v>2769586</v>
      </c>
      <c r="V96" s="128">
        <v>2080310</v>
      </c>
      <c r="W96" s="128">
        <v>17185</v>
      </c>
      <c r="X96" s="128">
        <v>10873</v>
      </c>
      <c r="Y96" s="128">
        <v>2009</v>
      </c>
      <c r="Z96" s="128">
        <v>9504</v>
      </c>
      <c r="AA96" s="128">
        <v>73383</v>
      </c>
      <c r="AB96" s="128">
        <v>63399</v>
      </c>
      <c r="AC96" s="128">
        <v>133130</v>
      </c>
      <c r="AD96" s="128">
        <v>61272</v>
      </c>
      <c r="AE96" s="128">
        <v>14812</v>
      </c>
      <c r="AF96" s="128">
        <v>76825</v>
      </c>
      <c r="AG96" s="128">
        <v>24558</v>
      </c>
      <c r="AH96" s="128">
        <v>19950</v>
      </c>
      <c r="AI96" s="128">
        <v>211169</v>
      </c>
      <c r="AJ96" s="128">
        <v>3576</v>
      </c>
      <c r="AK96" s="128">
        <v>46051</v>
      </c>
      <c r="AL96" s="128">
        <v>22304</v>
      </c>
      <c r="AM96" s="129">
        <f t="shared" si="10"/>
        <v>2769586</v>
      </c>
      <c r="AN96" s="98" t="b">
        <f t="shared" si="11"/>
        <v>1</v>
      </c>
    </row>
    <row r="97" spans="1:40" x14ac:dyDescent="0.2">
      <c r="A97" s="122">
        <v>6114</v>
      </c>
      <c r="B97" s="122" t="s">
        <v>425</v>
      </c>
      <c r="C97" s="123" t="s">
        <v>918</v>
      </c>
      <c r="D97" s="123" t="s">
        <v>917</v>
      </c>
      <c r="E97" s="123">
        <v>4</v>
      </c>
      <c r="F97" s="124">
        <f t="shared" si="6"/>
        <v>1861754</v>
      </c>
      <c r="G97" s="125">
        <v>356142</v>
      </c>
      <c r="H97" s="125">
        <v>19836</v>
      </c>
      <c r="I97" s="125">
        <v>10127</v>
      </c>
      <c r="J97" s="125">
        <v>150219</v>
      </c>
      <c r="K97" s="125">
        <v>0</v>
      </c>
      <c r="L97" s="125">
        <v>0</v>
      </c>
      <c r="M97" s="125">
        <v>1047930</v>
      </c>
      <c r="N97" s="125">
        <v>11175</v>
      </c>
      <c r="O97" s="125">
        <v>3303</v>
      </c>
      <c r="P97" s="125">
        <v>73882</v>
      </c>
      <c r="Q97" s="125">
        <v>189140</v>
      </c>
      <c r="R97" s="124">
        <f t="shared" si="7"/>
        <v>1861754</v>
      </c>
      <c r="S97" s="98" t="b">
        <f t="shared" si="8"/>
        <v>1</v>
      </c>
      <c r="T97" s="126" t="s">
        <v>917</v>
      </c>
      <c r="U97" s="127">
        <f t="shared" si="9"/>
        <v>3411022</v>
      </c>
      <c r="V97" s="128">
        <v>2575787</v>
      </c>
      <c r="W97" s="128">
        <v>10166</v>
      </c>
      <c r="X97" s="128">
        <v>12702</v>
      </c>
      <c r="Y97" s="128">
        <v>577</v>
      </c>
      <c r="Z97" s="128">
        <v>9403</v>
      </c>
      <c r="AA97" s="128">
        <v>53150</v>
      </c>
      <c r="AB97" s="128">
        <v>233522</v>
      </c>
      <c r="AC97" s="128">
        <v>138754</v>
      </c>
      <c r="AD97" s="128">
        <v>32803</v>
      </c>
      <c r="AE97" s="128">
        <v>19559</v>
      </c>
      <c r="AF97" s="128">
        <v>99305</v>
      </c>
      <c r="AG97" s="128">
        <v>137104</v>
      </c>
      <c r="AH97" s="128">
        <v>31536</v>
      </c>
      <c r="AI97" s="128">
        <v>24353</v>
      </c>
      <c r="AJ97" s="128">
        <v>42338</v>
      </c>
      <c r="AK97" s="128">
        <v>35699</v>
      </c>
      <c r="AL97" s="128">
        <v>0</v>
      </c>
      <c r="AM97" s="129">
        <f t="shared" si="10"/>
        <v>3411022</v>
      </c>
      <c r="AN97" s="98" t="b">
        <f t="shared" si="11"/>
        <v>1</v>
      </c>
    </row>
    <row r="98" spans="1:40" x14ac:dyDescent="0.2">
      <c r="A98" s="122">
        <v>6115</v>
      </c>
      <c r="B98" s="122" t="s">
        <v>426</v>
      </c>
      <c r="C98" s="123" t="s">
        <v>918</v>
      </c>
      <c r="D98" s="123" t="s">
        <v>917</v>
      </c>
      <c r="E98" s="123">
        <v>4</v>
      </c>
      <c r="F98" s="124">
        <f t="shared" si="6"/>
        <v>4683075</v>
      </c>
      <c r="G98" s="125">
        <v>1818877</v>
      </c>
      <c r="H98" s="125">
        <v>41117</v>
      </c>
      <c r="I98" s="125">
        <v>147827</v>
      </c>
      <c r="J98" s="125">
        <v>405239</v>
      </c>
      <c r="K98" s="125">
        <v>0</v>
      </c>
      <c r="L98" s="125">
        <v>923</v>
      </c>
      <c r="M98" s="125">
        <v>1792278</v>
      </c>
      <c r="N98" s="125">
        <v>9756</v>
      </c>
      <c r="O98" s="125">
        <v>2104</v>
      </c>
      <c r="P98" s="125">
        <v>96616</v>
      </c>
      <c r="Q98" s="125">
        <v>368338</v>
      </c>
      <c r="R98" s="124">
        <f t="shared" si="7"/>
        <v>4683075</v>
      </c>
      <c r="S98" s="98" t="b">
        <f t="shared" si="8"/>
        <v>1</v>
      </c>
      <c r="T98" s="126" t="s">
        <v>917</v>
      </c>
      <c r="U98" s="127">
        <f t="shared" si="9"/>
        <v>9854251</v>
      </c>
      <c r="V98" s="128">
        <v>5919627</v>
      </c>
      <c r="W98" s="128">
        <v>19402</v>
      </c>
      <c r="X98" s="128">
        <v>19031</v>
      </c>
      <c r="Y98" s="128">
        <v>21971</v>
      </c>
      <c r="Z98" s="128">
        <v>25249</v>
      </c>
      <c r="AA98" s="128">
        <v>151148</v>
      </c>
      <c r="AB98" s="128">
        <v>695435</v>
      </c>
      <c r="AC98" s="128">
        <v>364481</v>
      </c>
      <c r="AD98" s="128">
        <v>554434</v>
      </c>
      <c r="AE98" s="128">
        <v>133890</v>
      </c>
      <c r="AF98" s="128">
        <v>1245861</v>
      </c>
      <c r="AG98" s="128">
        <v>112723</v>
      </c>
      <c r="AH98" s="128">
        <v>1110</v>
      </c>
      <c r="AI98" s="128">
        <v>453558</v>
      </c>
      <c r="AJ98" s="128">
        <v>85083</v>
      </c>
      <c r="AK98" s="128">
        <v>128114</v>
      </c>
      <c r="AL98" s="128">
        <v>0</v>
      </c>
      <c r="AM98" s="129">
        <f t="shared" si="10"/>
        <v>9854251</v>
      </c>
      <c r="AN98" s="98" t="b">
        <f t="shared" si="11"/>
        <v>1</v>
      </c>
    </row>
    <row r="99" spans="1:40" x14ac:dyDescent="0.2">
      <c r="A99" s="122">
        <v>6116</v>
      </c>
      <c r="B99" s="122" t="s">
        <v>427</v>
      </c>
      <c r="C99" s="123" t="s">
        <v>918</v>
      </c>
      <c r="D99" s="123" t="s">
        <v>917</v>
      </c>
      <c r="E99" s="123">
        <v>4</v>
      </c>
      <c r="F99" s="124">
        <f t="shared" si="6"/>
        <v>4835950</v>
      </c>
      <c r="G99" s="125">
        <v>2307459</v>
      </c>
      <c r="H99" s="125">
        <v>31691</v>
      </c>
      <c r="I99" s="125">
        <v>75792</v>
      </c>
      <c r="J99" s="125">
        <v>334388</v>
      </c>
      <c r="K99" s="125">
        <v>0</v>
      </c>
      <c r="L99" s="125">
        <v>62</v>
      </c>
      <c r="M99" s="125">
        <v>1713606</v>
      </c>
      <c r="N99" s="125">
        <v>0</v>
      </c>
      <c r="O99" s="125">
        <v>0</v>
      </c>
      <c r="P99" s="125">
        <v>119504</v>
      </c>
      <c r="Q99" s="125">
        <v>253448</v>
      </c>
      <c r="R99" s="124">
        <f t="shared" si="7"/>
        <v>4835950</v>
      </c>
      <c r="S99" s="98" t="b">
        <f t="shared" si="8"/>
        <v>1</v>
      </c>
      <c r="T99" s="126" t="s">
        <v>917</v>
      </c>
      <c r="U99" s="127">
        <f t="shared" si="9"/>
        <v>4301730</v>
      </c>
      <c r="V99" s="128">
        <v>2680272</v>
      </c>
      <c r="W99" s="128">
        <v>14002</v>
      </c>
      <c r="X99" s="128">
        <v>8445</v>
      </c>
      <c r="Y99" s="128">
        <v>0</v>
      </c>
      <c r="Z99" s="128">
        <v>24098</v>
      </c>
      <c r="AA99" s="128">
        <v>69963</v>
      </c>
      <c r="AB99" s="128">
        <v>311051</v>
      </c>
      <c r="AC99" s="128">
        <v>104121</v>
      </c>
      <c r="AD99" s="128">
        <v>107404</v>
      </c>
      <c r="AE99" s="128">
        <v>20064</v>
      </c>
      <c r="AF99" s="128">
        <v>421322</v>
      </c>
      <c r="AG99" s="128">
        <v>154965</v>
      </c>
      <c r="AH99" s="128">
        <v>30722</v>
      </c>
      <c r="AI99" s="128">
        <v>367027</v>
      </c>
      <c r="AJ99" s="128">
        <v>33168</v>
      </c>
      <c r="AK99" s="128">
        <v>0</v>
      </c>
      <c r="AL99" s="128">
        <v>0</v>
      </c>
      <c r="AM99" s="129">
        <f t="shared" si="10"/>
        <v>4301730</v>
      </c>
      <c r="AN99" s="98" t="b">
        <f t="shared" si="11"/>
        <v>1</v>
      </c>
    </row>
    <row r="100" spans="1:40" x14ac:dyDescent="0.2">
      <c r="A100" s="122">
        <v>6117</v>
      </c>
      <c r="B100" s="122" t="s">
        <v>428</v>
      </c>
      <c r="C100" s="123" t="s">
        <v>918</v>
      </c>
      <c r="D100" s="123" t="s">
        <v>917</v>
      </c>
      <c r="E100" s="123">
        <v>4</v>
      </c>
      <c r="F100" s="124">
        <f t="shared" si="6"/>
        <v>4409017</v>
      </c>
      <c r="G100" s="125">
        <v>930047</v>
      </c>
      <c r="H100" s="125">
        <v>78187</v>
      </c>
      <c r="I100" s="125">
        <v>89965</v>
      </c>
      <c r="J100" s="125">
        <v>446300</v>
      </c>
      <c r="K100" s="125">
        <v>0</v>
      </c>
      <c r="L100" s="125">
        <v>0</v>
      </c>
      <c r="M100" s="125">
        <v>2237212</v>
      </c>
      <c r="N100" s="125">
        <v>246107</v>
      </c>
      <c r="O100" s="125">
        <v>0</v>
      </c>
      <c r="P100" s="125">
        <v>27687</v>
      </c>
      <c r="Q100" s="125">
        <v>353512</v>
      </c>
      <c r="R100" s="124">
        <f t="shared" si="7"/>
        <v>4409017</v>
      </c>
      <c r="S100" s="98" t="b">
        <f t="shared" si="8"/>
        <v>1</v>
      </c>
      <c r="T100" s="126" t="s">
        <v>917</v>
      </c>
      <c r="U100" s="127">
        <f t="shared" si="9"/>
        <v>7202144</v>
      </c>
      <c r="V100" s="128">
        <v>4804242</v>
      </c>
      <c r="W100" s="128">
        <v>24471</v>
      </c>
      <c r="X100" s="128">
        <v>18944</v>
      </c>
      <c r="Y100" s="128">
        <v>771</v>
      </c>
      <c r="Z100" s="128">
        <v>34255</v>
      </c>
      <c r="AA100" s="128">
        <v>218941</v>
      </c>
      <c r="AB100" s="128">
        <v>325497</v>
      </c>
      <c r="AC100" s="128">
        <v>380408</v>
      </c>
      <c r="AD100" s="128">
        <v>181321</v>
      </c>
      <c r="AE100" s="128">
        <v>14489</v>
      </c>
      <c r="AF100" s="128">
        <v>155148</v>
      </c>
      <c r="AG100" s="128">
        <v>869720</v>
      </c>
      <c r="AH100" s="128">
        <v>62626</v>
      </c>
      <c r="AI100" s="128">
        <v>97130</v>
      </c>
      <c r="AJ100" s="128">
        <v>56088</v>
      </c>
      <c r="AK100" s="128">
        <v>101030</v>
      </c>
      <c r="AL100" s="128">
        <v>56107</v>
      </c>
      <c r="AM100" s="129">
        <f t="shared" si="10"/>
        <v>7202144</v>
      </c>
      <c r="AN100" s="98" t="b">
        <f t="shared" si="11"/>
        <v>1</v>
      </c>
    </row>
    <row r="101" spans="1:40" x14ac:dyDescent="0.2">
      <c r="A101" s="130">
        <v>6201</v>
      </c>
      <c r="B101" s="130" t="s">
        <v>429</v>
      </c>
      <c r="C101" s="131" t="s">
        <v>918</v>
      </c>
      <c r="D101" s="131" t="s">
        <v>917</v>
      </c>
      <c r="E101" s="131">
        <v>4</v>
      </c>
      <c r="F101" s="132">
        <f t="shared" si="6"/>
        <v>2759549</v>
      </c>
      <c r="G101" s="132">
        <v>268357</v>
      </c>
      <c r="H101" s="132">
        <v>103691</v>
      </c>
      <c r="I101" s="132">
        <v>87354</v>
      </c>
      <c r="J101" s="132">
        <v>403229</v>
      </c>
      <c r="K101" s="132">
        <v>1430</v>
      </c>
      <c r="L101" s="132">
        <v>0</v>
      </c>
      <c r="M101" s="132">
        <v>1437557</v>
      </c>
      <c r="N101" s="132">
        <v>11320</v>
      </c>
      <c r="O101" s="132">
        <v>0</v>
      </c>
      <c r="P101" s="132">
        <v>130950</v>
      </c>
      <c r="Q101" s="132">
        <v>315661</v>
      </c>
      <c r="R101" s="132">
        <f t="shared" si="7"/>
        <v>2759549</v>
      </c>
      <c r="S101" s="126" t="b">
        <f t="shared" si="8"/>
        <v>1</v>
      </c>
      <c r="T101" s="126" t="s">
        <v>917</v>
      </c>
      <c r="U101" s="133">
        <f t="shared" si="9"/>
        <v>8069515</v>
      </c>
      <c r="V101" s="132">
        <v>4433095</v>
      </c>
      <c r="W101" s="132">
        <v>35723</v>
      </c>
      <c r="X101" s="132">
        <v>30374</v>
      </c>
      <c r="Y101" s="132">
        <v>20970</v>
      </c>
      <c r="Z101" s="132">
        <v>29276</v>
      </c>
      <c r="AA101" s="132">
        <v>168968</v>
      </c>
      <c r="AB101" s="132">
        <v>683300</v>
      </c>
      <c r="AC101" s="132">
        <v>739292</v>
      </c>
      <c r="AD101" s="132">
        <v>51588</v>
      </c>
      <c r="AE101" s="132">
        <v>58086</v>
      </c>
      <c r="AF101" s="132">
        <v>1371413</v>
      </c>
      <c r="AG101" s="132">
        <v>181199</v>
      </c>
      <c r="AH101" s="132">
        <v>64660</v>
      </c>
      <c r="AI101" s="132">
        <v>213061</v>
      </c>
      <c r="AJ101" s="132">
        <v>26031</v>
      </c>
      <c r="AK101" s="132">
        <v>94673</v>
      </c>
      <c r="AL101" s="132">
        <v>0</v>
      </c>
      <c r="AM101" s="134">
        <f t="shared" si="10"/>
        <v>8069515</v>
      </c>
      <c r="AN101" s="126" t="b">
        <f t="shared" si="11"/>
        <v>1</v>
      </c>
    </row>
    <row r="102" spans="1:40" x14ac:dyDescent="0.2">
      <c r="A102" s="122">
        <v>6202</v>
      </c>
      <c r="B102" s="122" t="s">
        <v>430</v>
      </c>
      <c r="C102" s="123" t="s">
        <v>918</v>
      </c>
      <c r="D102" s="123" t="s">
        <v>917</v>
      </c>
      <c r="E102" s="123">
        <v>4</v>
      </c>
      <c r="F102" s="124">
        <f t="shared" si="6"/>
        <v>2054063</v>
      </c>
      <c r="G102" s="125">
        <v>1048400</v>
      </c>
      <c r="H102" s="125">
        <v>22423</v>
      </c>
      <c r="I102" s="125">
        <v>0</v>
      </c>
      <c r="J102" s="125">
        <v>95335</v>
      </c>
      <c r="K102" s="125">
        <v>0</v>
      </c>
      <c r="L102" s="125">
        <v>0</v>
      </c>
      <c r="M102" s="125">
        <v>693018</v>
      </c>
      <c r="N102" s="125">
        <v>0</v>
      </c>
      <c r="O102" s="125">
        <v>0</v>
      </c>
      <c r="P102" s="125">
        <v>40075</v>
      </c>
      <c r="Q102" s="125">
        <v>154812</v>
      </c>
      <c r="R102" s="124">
        <f t="shared" si="7"/>
        <v>2054063</v>
      </c>
      <c r="S102" s="98" t="b">
        <f t="shared" si="8"/>
        <v>1</v>
      </c>
      <c r="T102" s="126" t="s">
        <v>917</v>
      </c>
      <c r="U102" s="127">
        <f t="shared" si="9"/>
        <v>2067195</v>
      </c>
      <c r="V102" s="128">
        <v>1384171</v>
      </c>
      <c r="W102" s="128">
        <v>10759</v>
      </c>
      <c r="X102" s="128">
        <v>9366</v>
      </c>
      <c r="Y102" s="128">
        <v>5986</v>
      </c>
      <c r="Z102" s="128">
        <v>17198</v>
      </c>
      <c r="AA102" s="128">
        <v>97862</v>
      </c>
      <c r="AB102" s="128">
        <v>236091</v>
      </c>
      <c r="AC102" s="128">
        <v>56797</v>
      </c>
      <c r="AD102" s="128">
        <v>54225</v>
      </c>
      <c r="AE102" s="128">
        <v>13203</v>
      </c>
      <c r="AF102" s="128">
        <v>10705</v>
      </c>
      <c r="AG102" s="128">
        <v>43332</v>
      </c>
      <c r="AH102" s="128">
        <v>5412</v>
      </c>
      <c r="AI102" s="128">
        <v>144267</v>
      </c>
      <c r="AJ102" s="128">
        <v>18071</v>
      </c>
      <c r="AK102" s="128">
        <v>0</v>
      </c>
      <c r="AL102" s="128">
        <v>0</v>
      </c>
      <c r="AM102" s="129">
        <f t="shared" si="10"/>
        <v>2067195</v>
      </c>
      <c r="AN102" s="98" t="b">
        <f t="shared" si="11"/>
        <v>1</v>
      </c>
    </row>
    <row r="103" spans="1:40" x14ac:dyDescent="0.2">
      <c r="A103" s="122">
        <v>6203</v>
      </c>
      <c r="B103" s="122" t="s">
        <v>431</v>
      </c>
      <c r="C103" s="123" t="s">
        <v>918</v>
      </c>
      <c r="D103" s="123" t="s">
        <v>917</v>
      </c>
      <c r="E103" s="123">
        <v>4</v>
      </c>
      <c r="F103" s="124">
        <f t="shared" si="6"/>
        <v>1661148</v>
      </c>
      <c r="G103" s="125">
        <v>197234</v>
      </c>
      <c r="H103" s="125">
        <v>28418</v>
      </c>
      <c r="I103" s="125">
        <v>0</v>
      </c>
      <c r="J103" s="125">
        <v>113870</v>
      </c>
      <c r="K103" s="125">
        <v>0</v>
      </c>
      <c r="L103" s="125">
        <v>0</v>
      </c>
      <c r="M103" s="125">
        <v>1068968</v>
      </c>
      <c r="N103" s="125">
        <v>0</v>
      </c>
      <c r="O103" s="125">
        <v>0</v>
      </c>
      <c r="P103" s="125">
        <v>62069</v>
      </c>
      <c r="Q103" s="125">
        <v>190589</v>
      </c>
      <c r="R103" s="124">
        <f t="shared" si="7"/>
        <v>1661148</v>
      </c>
      <c r="S103" s="98" t="b">
        <f t="shared" si="8"/>
        <v>1</v>
      </c>
      <c r="T103" s="126" t="s">
        <v>917</v>
      </c>
      <c r="U103" s="127">
        <f t="shared" si="9"/>
        <v>1902469</v>
      </c>
      <c r="V103" s="128">
        <v>1559361</v>
      </c>
      <c r="W103" s="128">
        <v>15046</v>
      </c>
      <c r="X103" s="128">
        <v>7183</v>
      </c>
      <c r="Y103" s="128">
        <v>113</v>
      </c>
      <c r="Z103" s="128">
        <v>2613</v>
      </c>
      <c r="AA103" s="128">
        <v>32565</v>
      </c>
      <c r="AB103" s="128">
        <v>56261</v>
      </c>
      <c r="AC103" s="128">
        <v>53808</v>
      </c>
      <c r="AD103" s="128">
        <v>45299</v>
      </c>
      <c r="AE103" s="128">
        <v>8058</v>
      </c>
      <c r="AF103" s="128">
        <v>16509</v>
      </c>
      <c r="AG103" s="128">
        <v>15225</v>
      </c>
      <c r="AH103" s="128">
        <v>62807</v>
      </c>
      <c r="AI103" s="128">
        <v>68016</v>
      </c>
      <c r="AJ103" s="128">
        <v>4063</v>
      </c>
      <c r="AK103" s="128">
        <v>0</v>
      </c>
      <c r="AL103" s="128">
        <v>0</v>
      </c>
      <c r="AM103" s="129">
        <f t="shared" si="10"/>
        <v>1902469</v>
      </c>
      <c r="AN103" s="98" t="b">
        <f t="shared" si="11"/>
        <v>1</v>
      </c>
    </row>
    <row r="104" spans="1:40" x14ac:dyDescent="0.2">
      <c r="A104" s="122">
        <v>6204</v>
      </c>
      <c r="B104" s="122" t="s">
        <v>444</v>
      </c>
      <c r="C104" s="123" t="s">
        <v>918</v>
      </c>
      <c r="D104" s="123" t="s">
        <v>917</v>
      </c>
      <c r="E104" s="123">
        <v>4</v>
      </c>
      <c r="F104" s="124">
        <f t="shared" si="6"/>
        <v>7512297</v>
      </c>
      <c r="G104" s="125">
        <v>210359</v>
      </c>
      <c r="H104" s="125">
        <v>13334</v>
      </c>
      <c r="I104" s="125">
        <v>8250</v>
      </c>
      <c r="J104" s="125">
        <v>378337</v>
      </c>
      <c r="K104" s="125">
        <v>0</v>
      </c>
      <c r="L104" s="125">
        <v>0</v>
      </c>
      <c r="M104" s="125">
        <v>6261863</v>
      </c>
      <c r="N104" s="125">
        <v>0</v>
      </c>
      <c r="O104" s="125">
        <v>0</v>
      </c>
      <c r="P104" s="125">
        <v>52681</v>
      </c>
      <c r="Q104" s="125">
        <v>587473</v>
      </c>
      <c r="R104" s="124">
        <f t="shared" si="7"/>
        <v>7512297</v>
      </c>
      <c r="S104" s="98" t="b">
        <f t="shared" si="8"/>
        <v>1</v>
      </c>
      <c r="T104" s="126" t="s">
        <v>917</v>
      </c>
      <c r="U104" s="127">
        <f t="shared" si="9"/>
        <v>3159971</v>
      </c>
      <c r="V104" s="128">
        <v>2068551</v>
      </c>
      <c r="W104" s="128">
        <v>15268</v>
      </c>
      <c r="X104" s="128">
        <v>11755</v>
      </c>
      <c r="Y104" s="128">
        <v>1004</v>
      </c>
      <c r="Z104" s="128">
        <v>24855</v>
      </c>
      <c r="AA104" s="128">
        <v>121011</v>
      </c>
      <c r="AB104" s="128">
        <v>113707</v>
      </c>
      <c r="AC104" s="128">
        <v>187104</v>
      </c>
      <c r="AD104" s="128">
        <v>56829</v>
      </c>
      <c r="AE104" s="128">
        <v>381</v>
      </c>
      <c r="AF104" s="128">
        <v>209716</v>
      </c>
      <c r="AG104" s="128">
        <v>59193</v>
      </c>
      <c r="AH104" s="128">
        <v>19501</v>
      </c>
      <c r="AI104" s="128">
        <v>291166</v>
      </c>
      <c r="AJ104" s="128">
        <v>33976</v>
      </c>
      <c r="AK104" s="128">
        <v>0</v>
      </c>
      <c r="AL104" s="128">
        <v>0</v>
      </c>
      <c r="AM104" s="129">
        <f t="shared" si="10"/>
        <v>3159971</v>
      </c>
      <c r="AN104" s="98" t="b">
        <f t="shared" si="11"/>
        <v>1</v>
      </c>
    </row>
    <row r="105" spans="1:40" x14ac:dyDescent="0.2">
      <c r="A105" s="122">
        <v>6205</v>
      </c>
      <c r="B105" s="122" t="s">
        <v>432</v>
      </c>
      <c r="C105" s="123" t="s">
        <v>918</v>
      </c>
      <c r="D105" s="123" t="s">
        <v>917</v>
      </c>
      <c r="E105" s="123">
        <v>4</v>
      </c>
      <c r="F105" s="124">
        <f t="shared" si="6"/>
        <v>902139</v>
      </c>
      <c r="G105" s="125">
        <v>67595</v>
      </c>
      <c r="H105" s="125">
        <v>20302</v>
      </c>
      <c r="I105" s="125">
        <v>5918</v>
      </c>
      <c r="J105" s="125">
        <v>154626</v>
      </c>
      <c r="K105" s="125">
        <v>0</v>
      </c>
      <c r="L105" s="125">
        <v>0</v>
      </c>
      <c r="M105" s="125">
        <v>470014</v>
      </c>
      <c r="N105" s="125">
        <v>0</v>
      </c>
      <c r="O105" s="125">
        <v>41205</v>
      </c>
      <c r="P105" s="125">
        <v>47029</v>
      </c>
      <c r="Q105" s="125">
        <v>95450</v>
      </c>
      <c r="R105" s="124">
        <f t="shared" si="7"/>
        <v>902139</v>
      </c>
      <c r="S105" s="98" t="b">
        <f t="shared" si="8"/>
        <v>1</v>
      </c>
      <c r="T105" s="126" t="s">
        <v>917</v>
      </c>
      <c r="U105" s="127">
        <f t="shared" si="9"/>
        <v>4170357</v>
      </c>
      <c r="V105" s="128">
        <v>3312561</v>
      </c>
      <c r="W105" s="128">
        <v>25529</v>
      </c>
      <c r="X105" s="128">
        <v>16422</v>
      </c>
      <c r="Y105" s="128">
        <v>0</v>
      </c>
      <c r="Z105" s="128">
        <v>4783</v>
      </c>
      <c r="AA105" s="128">
        <v>77268</v>
      </c>
      <c r="AB105" s="128">
        <v>104101</v>
      </c>
      <c r="AC105" s="128">
        <v>116265</v>
      </c>
      <c r="AD105" s="128">
        <v>78165</v>
      </c>
      <c r="AE105" s="128">
        <v>6282</v>
      </c>
      <c r="AF105" s="128">
        <v>125782</v>
      </c>
      <c r="AG105" s="128">
        <v>164875</v>
      </c>
      <c r="AH105" s="128">
        <v>68179</v>
      </c>
      <c r="AI105" s="128">
        <v>132007</v>
      </c>
      <c r="AJ105" s="128">
        <v>13444</v>
      </c>
      <c r="AK105" s="128">
        <v>8596</v>
      </c>
      <c r="AL105" s="128">
        <v>0</v>
      </c>
      <c r="AM105" s="129">
        <f t="shared" si="10"/>
        <v>4170357</v>
      </c>
      <c r="AN105" s="98" t="b">
        <f t="shared" si="11"/>
        <v>1</v>
      </c>
    </row>
    <row r="106" spans="1:40" x14ac:dyDescent="0.2">
      <c r="A106" s="122">
        <v>6206</v>
      </c>
      <c r="B106" s="122" t="s">
        <v>433</v>
      </c>
      <c r="C106" s="123" t="s">
        <v>918</v>
      </c>
      <c r="D106" s="123" t="s">
        <v>917</v>
      </c>
      <c r="E106" s="123">
        <v>4</v>
      </c>
      <c r="F106" s="124">
        <f t="shared" si="6"/>
        <v>767262</v>
      </c>
      <c r="G106" s="125">
        <v>32813</v>
      </c>
      <c r="H106" s="125">
        <v>8264</v>
      </c>
      <c r="I106" s="125">
        <v>761</v>
      </c>
      <c r="J106" s="125">
        <v>76781</v>
      </c>
      <c r="K106" s="125">
        <v>35</v>
      </c>
      <c r="L106" s="125">
        <v>0</v>
      </c>
      <c r="M106" s="125">
        <v>492546</v>
      </c>
      <c r="N106" s="125">
        <v>0</v>
      </c>
      <c r="O106" s="125">
        <v>0</v>
      </c>
      <c r="P106" s="125">
        <v>83839</v>
      </c>
      <c r="Q106" s="125">
        <v>72223</v>
      </c>
      <c r="R106" s="124">
        <f t="shared" si="7"/>
        <v>767262</v>
      </c>
      <c r="S106" s="98" t="b">
        <f t="shared" si="8"/>
        <v>1</v>
      </c>
      <c r="T106" s="126" t="s">
        <v>917</v>
      </c>
      <c r="U106" s="127">
        <f t="shared" si="9"/>
        <v>2463810</v>
      </c>
      <c r="V106" s="128">
        <v>1701422</v>
      </c>
      <c r="W106" s="128">
        <v>7081</v>
      </c>
      <c r="X106" s="128">
        <v>4920</v>
      </c>
      <c r="Y106" s="128">
        <v>0</v>
      </c>
      <c r="Z106" s="128">
        <v>665</v>
      </c>
      <c r="AA106" s="128">
        <v>140494</v>
      </c>
      <c r="AB106" s="128">
        <v>92233</v>
      </c>
      <c r="AC106" s="128">
        <v>67285</v>
      </c>
      <c r="AD106" s="128">
        <v>53142</v>
      </c>
      <c r="AE106" s="128">
        <v>3119</v>
      </c>
      <c r="AF106" s="128">
        <v>67883</v>
      </c>
      <c r="AG106" s="128">
        <v>13430</v>
      </c>
      <c r="AH106" s="128">
        <v>9299</v>
      </c>
      <c r="AI106" s="128">
        <v>279322</v>
      </c>
      <c r="AJ106" s="128">
        <v>12170</v>
      </c>
      <c r="AK106" s="128">
        <v>62357</v>
      </c>
      <c r="AL106" s="128">
        <v>27010</v>
      </c>
      <c r="AM106" s="129">
        <f t="shared" si="10"/>
        <v>2463810</v>
      </c>
      <c r="AN106" s="98" t="b">
        <f t="shared" si="11"/>
        <v>1</v>
      </c>
    </row>
    <row r="107" spans="1:40" x14ac:dyDescent="0.2">
      <c r="A107" s="122">
        <v>6301</v>
      </c>
      <c r="B107" s="122" t="s">
        <v>434</v>
      </c>
      <c r="C107" s="123" t="s">
        <v>918</v>
      </c>
      <c r="D107" s="123" t="s">
        <v>917</v>
      </c>
      <c r="E107" s="123">
        <v>4</v>
      </c>
      <c r="F107" s="124">
        <f t="shared" si="6"/>
        <v>9828261</v>
      </c>
      <c r="G107" s="125">
        <v>2568571</v>
      </c>
      <c r="H107" s="125">
        <v>256714</v>
      </c>
      <c r="I107" s="125">
        <v>205988</v>
      </c>
      <c r="J107" s="125">
        <v>871016</v>
      </c>
      <c r="K107" s="125">
        <v>0</v>
      </c>
      <c r="L107" s="125">
        <v>0</v>
      </c>
      <c r="M107" s="125">
        <v>3817738</v>
      </c>
      <c r="N107" s="125">
        <v>0</v>
      </c>
      <c r="O107" s="125">
        <v>295177</v>
      </c>
      <c r="P107" s="125">
        <v>18487</v>
      </c>
      <c r="Q107" s="125">
        <v>1794570</v>
      </c>
      <c r="R107" s="124">
        <f t="shared" si="7"/>
        <v>9828261</v>
      </c>
      <c r="S107" s="98" t="b">
        <f t="shared" si="8"/>
        <v>1</v>
      </c>
      <c r="T107" s="126" t="s">
        <v>917</v>
      </c>
      <c r="U107" s="127">
        <f t="shared" si="9"/>
        <v>6043464</v>
      </c>
      <c r="V107" s="128">
        <v>4474331</v>
      </c>
      <c r="W107" s="128">
        <v>14311</v>
      </c>
      <c r="X107" s="128">
        <v>8561</v>
      </c>
      <c r="Y107" s="128">
        <v>49</v>
      </c>
      <c r="Z107" s="128">
        <v>21382</v>
      </c>
      <c r="AA107" s="128">
        <v>949</v>
      </c>
      <c r="AB107" s="128">
        <v>222929</v>
      </c>
      <c r="AC107" s="128">
        <v>316794</v>
      </c>
      <c r="AD107" s="128">
        <v>117563</v>
      </c>
      <c r="AE107" s="128">
        <v>77921</v>
      </c>
      <c r="AF107" s="128">
        <v>372936</v>
      </c>
      <c r="AG107" s="128">
        <v>188281</v>
      </c>
      <c r="AH107" s="128">
        <v>63303</v>
      </c>
      <c r="AI107" s="128">
        <v>131236</v>
      </c>
      <c r="AJ107" s="128">
        <v>78662</v>
      </c>
      <c r="AK107" s="128">
        <v>339853</v>
      </c>
      <c r="AL107" s="128">
        <v>339853</v>
      </c>
      <c r="AM107" s="129">
        <f t="shared" si="10"/>
        <v>6043464</v>
      </c>
      <c r="AN107" s="98" t="b">
        <f t="shared" si="11"/>
        <v>1</v>
      </c>
    </row>
    <row r="108" spans="1:40" x14ac:dyDescent="0.2">
      <c r="A108" s="122">
        <v>6302</v>
      </c>
      <c r="B108" s="122" t="s">
        <v>435</v>
      </c>
      <c r="C108" s="123" t="s">
        <v>918</v>
      </c>
      <c r="D108" s="123" t="s">
        <v>917</v>
      </c>
      <c r="E108" s="123">
        <v>4</v>
      </c>
      <c r="F108" s="124">
        <f t="shared" si="6"/>
        <v>1186844</v>
      </c>
      <c r="G108" s="125">
        <v>188332</v>
      </c>
      <c r="H108" s="125">
        <v>15527</v>
      </c>
      <c r="I108" s="125">
        <v>587</v>
      </c>
      <c r="J108" s="125">
        <v>70293</v>
      </c>
      <c r="K108" s="125">
        <v>0</v>
      </c>
      <c r="L108" s="125">
        <v>0</v>
      </c>
      <c r="M108" s="125">
        <v>791914</v>
      </c>
      <c r="N108" s="125">
        <v>7431</v>
      </c>
      <c r="O108" s="125">
        <v>0</v>
      </c>
      <c r="P108" s="125">
        <v>26272</v>
      </c>
      <c r="Q108" s="125">
        <v>86488</v>
      </c>
      <c r="R108" s="124">
        <f t="shared" si="7"/>
        <v>1186844</v>
      </c>
      <c r="S108" s="98" t="b">
        <f t="shared" si="8"/>
        <v>1</v>
      </c>
      <c r="T108" s="126" t="s">
        <v>917</v>
      </c>
      <c r="U108" s="127">
        <f t="shared" si="9"/>
        <v>2275158</v>
      </c>
      <c r="V108" s="128">
        <v>1688477</v>
      </c>
      <c r="W108" s="128">
        <v>8636</v>
      </c>
      <c r="X108" s="128">
        <v>5360</v>
      </c>
      <c r="Y108" s="128">
        <v>5037</v>
      </c>
      <c r="Z108" s="128">
        <v>6944</v>
      </c>
      <c r="AA108" s="128">
        <v>73837</v>
      </c>
      <c r="AB108" s="128">
        <v>69640</v>
      </c>
      <c r="AC108" s="128">
        <v>89363</v>
      </c>
      <c r="AD108" s="128">
        <v>28476</v>
      </c>
      <c r="AE108" s="128">
        <v>1300</v>
      </c>
      <c r="AF108" s="128">
        <v>134616</v>
      </c>
      <c r="AG108" s="128">
        <v>5009</v>
      </c>
      <c r="AH108" s="128">
        <v>18384</v>
      </c>
      <c r="AI108" s="128">
        <v>28884</v>
      </c>
      <c r="AJ108" s="128">
        <v>13436</v>
      </c>
      <c r="AK108" s="128">
        <v>125751</v>
      </c>
      <c r="AL108" s="128">
        <v>0</v>
      </c>
      <c r="AM108" s="129">
        <f t="shared" si="10"/>
        <v>2275158</v>
      </c>
      <c r="AN108" s="98" t="b">
        <f t="shared" si="11"/>
        <v>1</v>
      </c>
    </row>
    <row r="109" spans="1:40" x14ac:dyDescent="0.2">
      <c r="A109" s="122">
        <v>6303</v>
      </c>
      <c r="B109" s="122" t="s">
        <v>436</v>
      </c>
      <c r="C109" s="123" t="s">
        <v>918</v>
      </c>
      <c r="D109" s="123" t="s">
        <v>917</v>
      </c>
      <c r="E109" s="123">
        <v>4</v>
      </c>
      <c r="F109" s="124">
        <f t="shared" si="6"/>
        <v>2847263</v>
      </c>
      <c r="G109" s="125">
        <v>639436</v>
      </c>
      <c r="H109" s="125">
        <v>31064</v>
      </c>
      <c r="I109" s="125">
        <v>0</v>
      </c>
      <c r="J109" s="125">
        <v>285618</v>
      </c>
      <c r="K109" s="125">
        <v>0</v>
      </c>
      <c r="L109" s="125">
        <v>1417</v>
      </c>
      <c r="M109" s="125">
        <v>1503899</v>
      </c>
      <c r="N109" s="125">
        <v>0</v>
      </c>
      <c r="O109" s="125">
        <v>0</v>
      </c>
      <c r="P109" s="125">
        <v>35055</v>
      </c>
      <c r="Q109" s="125">
        <v>350774</v>
      </c>
      <c r="R109" s="124">
        <f t="shared" si="7"/>
        <v>2847263</v>
      </c>
      <c r="S109" s="98" t="b">
        <f t="shared" si="8"/>
        <v>1</v>
      </c>
      <c r="T109" s="126" t="s">
        <v>917</v>
      </c>
      <c r="U109" s="127">
        <f t="shared" si="9"/>
        <v>4282208</v>
      </c>
      <c r="V109" s="128">
        <v>3364959</v>
      </c>
      <c r="W109" s="128">
        <v>16707</v>
      </c>
      <c r="X109" s="128">
        <v>23033</v>
      </c>
      <c r="Y109" s="128">
        <v>0</v>
      </c>
      <c r="Z109" s="128">
        <v>15693</v>
      </c>
      <c r="AA109" s="128">
        <v>97373</v>
      </c>
      <c r="AB109" s="128">
        <v>186219</v>
      </c>
      <c r="AC109" s="128">
        <v>133601</v>
      </c>
      <c r="AD109" s="128">
        <v>64453</v>
      </c>
      <c r="AE109" s="128">
        <v>41717</v>
      </c>
      <c r="AF109" s="128">
        <v>160925</v>
      </c>
      <c r="AG109" s="128">
        <v>73855</v>
      </c>
      <c r="AH109" s="128">
        <v>22972</v>
      </c>
      <c r="AI109" s="128">
        <v>126667</v>
      </c>
      <c r="AJ109" s="128">
        <v>16685</v>
      </c>
      <c r="AK109" s="128">
        <v>38433</v>
      </c>
      <c r="AL109" s="128">
        <v>21604</v>
      </c>
      <c r="AM109" s="129">
        <f t="shared" si="10"/>
        <v>4282208</v>
      </c>
      <c r="AN109" s="98" t="b">
        <f t="shared" si="11"/>
        <v>1</v>
      </c>
    </row>
    <row r="110" spans="1:40" x14ac:dyDescent="0.2">
      <c r="A110" s="122">
        <v>6304</v>
      </c>
      <c r="B110" s="122" t="s">
        <v>437</v>
      </c>
      <c r="C110" s="123" t="s">
        <v>918</v>
      </c>
      <c r="D110" s="123" t="s">
        <v>917</v>
      </c>
      <c r="E110" s="123">
        <v>4</v>
      </c>
      <c r="F110" s="124">
        <f t="shared" si="6"/>
        <v>1020487</v>
      </c>
      <c r="G110" s="125">
        <v>331164</v>
      </c>
      <c r="H110" s="125">
        <v>6579</v>
      </c>
      <c r="I110" s="125">
        <v>0</v>
      </c>
      <c r="J110" s="125">
        <v>82573</v>
      </c>
      <c r="K110" s="125">
        <v>0</v>
      </c>
      <c r="L110" s="125">
        <v>0</v>
      </c>
      <c r="M110" s="125">
        <v>498823</v>
      </c>
      <c r="N110" s="125">
        <v>4711</v>
      </c>
      <c r="O110" s="125">
        <v>0</v>
      </c>
      <c r="P110" s="125">
        <v>28608</v>
      </c>
      <c r="Q110" s="125">
        <v>68029</v>
      </c>
      <c r="R110" s="124">
        <f t="shared" si="7"/>
        <v>1020487</v>
      </c>
      <c r="S110" s="98" t="b">
        <f t="shared" si="8"/>
        <v>1</v>
      </c>
      <c r="T110" s="126" t="s">
        <v>917</v>
      </c>
      <c r="U110" s="127">
        <f t="shared" si="9"/>
        <v>2144160</v>
      </c>
      <c r="V110" s="128">
        <v>1378070</v>
      </c>
      <c r="W110" s="128">
        <v>5972</v>
      </c>
      <c r="X110" s="128">
        <v>3824</v>
      </c>
      <c r="Y110" s="128">
        <v>0</v>
      </c>
      <c r="Z110" s="128">
        <v>1036</v>
      </c>
      <c r="AA110" s="128">
        <v>72606</v>
      </c>
      <c r="AB110" s="128">
        <v>46508</v>
      </c>
      <c r="AC110" s="128">
        <v>299955</v>
      </c>
      <c r="AD110" s="128">
        <v>44442</v>
      </c>
      <c r="AE110" s="128">
        <v>5205</v>
      </c>
      <c r="AF110" s="128">
        <v>220804</v>
      </c>
      <c r="AG110" s="128">
        <v>13456</v>
      </c>
      <c r="AH110" s="128">
        <v>9189</v>
      </c>
      <c r="AI110" s="128">
        <v>11229</v>
      </c>
      <c r="AJ110" s="128">
        <v>21381</v>
      </c>
      <c r="AK110" s="128">
        <v>30075</v>
      </c>
      <c r="AL110" s="128">
        <v>0</v>
      </c>
      <c r="AM110" s="129">
        <f t="shared" si="10"/>
        <v>2144160</v>
      </c>
      <c r="AN110" s="98" t="b">
        <f t="shared" si="11"/>
        <v>1</v>
      </c>
    </row>
    <row r="111" spans="1:40" x14ac:dyDescent="0.2">
      <c r="A111" s="122">
        <v>6305</v>
      </c>
      <c r="B111" s="122" t="s">
        <v>438</v>
      </c>
      <c r="C111" s="123" t="s">
        <v>918</v>
      </c>
      <c r="D111" s="123" t="s">
        <v>917</v>
      </c>
      <c r="E111" s="123">
        <v>4</v>
      </c>
      <c r="F111" s="124">
        <f t="shared" si="6"/>
        <v>2438646</v>
      </c>
      <c r="G111" s="125">
        <v>1047635</v>
      </c>
      <c r="H111" s="125">
        <v>46434</v>
      </c>
      <c r="I111" s="125">
        <v>0</v>
      </c>
      <c r="J111" s="125">
        <v>223963</v>
      </c>
      <c r="K111" s="125">
        <v>0</v>
      </c>
      <c r="L111" s="125">
        <v>0</v>
      </c>
      <c r="M111" s="125">
        <v>927611</v>
      </c>
      <c r="N111" s="125">
        <v>0</v>
      </c>
      <c r="O111" s="125">
        <v>0</v>
      </c>
      <c r="P111" s="125">
        <v>29483</v>
      </c>
      <c r="Q111" s="125">
        <v>163520</v>
      </c>
      <c r="R111" s="124">
        <f t="shared" si="7"/>
        <v>2438646</v>
      </c>
      <c r="S111" s="98" t="b">
        <f t="shared" si="8"/>
        <v>1</v>
      </c>
      <c r="T111" s="126" t="s">
        <v>917</v>
      </c>
      <c r="U111" s="127">
        <f t="shared" si="9"/>
        <v>2596102</v>
      </c>
      <c r="V111" s="128">
        <v>2008906</v>
      </c>
      <c r="W111" s="128">
        <v>8053</v>
      </c>
      <c r="X111" s="128">
        <v>5574</v>
      </c>
      <c r="Y111" s="128">
        <v>7959</v>
      </c>
      <c r="Z111" s="128">
        <v>16107</v>
      </c>
      <c r="AA111" s="128">
        <v>39762</v>
      </c>
      <c r="AB111" s="128">
        <v>153667</v>
      </c>
      <c r="AC111" s="128">
        <v>183435</v>
      </c>
      <c r="AD111" s="128">
        <v>14614</v>
      </c>
      <c r="AE111" s="128">
        <v>0</v>
      </c>
      <c r="AF111" s="128">
        <v>42134</v>
      </c>
      <c r="AG111" s="128">
        <v>38936</v>
      </c>
      <c r="AH111" s="128">
        <v>33196</v>
      </c>
      <c r="AI111" s="128">
        <v>40467</v>
      </c>
      <c r="AJ111" s="128">
        <v>30546</v>
      </c>
      <c r="AK111" s="128">
        <v>0</v>
      </c>
      <c r="AL111" s="128">
        <v>0</v>
      </c>
      <c r="AM111" s="129">
        <f t="shared" si="10"/>
        <v>2596102</v>
      </c>
      <c r="AN111" s="98" t="b">
        <f t="shared" si="11"/>
        <v>1</v>
      </c>
    </row>
    <row r="112" spans="1:40" x14ac:dyDescent="0.2">
      <c r="A112" s="122">
        <v>6306</v>
      </c>
      <c r="B112" s="122" t="s">
        <v>439</v>
      </c>
      <c r="C112" s="123" t="s">
        <v>918</v>
      </c>
      <c r="D112" s="123" t="s">
        <v>917</v>
      </c>
      <c r="E112" s="123">
        <v>4</v>
      </c>
      <c r="F112" s="124">
        <f t="shared" si="6"/>
        <v>2356528</v>
      </c>
      <c r="G112" s="125">
        <v>826520</v>
      </c>
      <c r="H112" s="125">
        <v>7588</v>
      </c>
      <c r="I112" s="125">
        <v>0</v>
      </c>
      <c r="J112" s="125">
        <v>143387</v>
      </c>
      <c r="K112" s="125">
        <v>0</v>
      </c>
      <c r="L112" s="125">
        <v>0</v>
      </c>
      <c r="M112" s="125">
        <v>1180823</v>
      </c>
      <c r="N112" s="125">
        <v>0</v>
      </c>
      <c r="O112" s="125">
        <v>0</v>
      </c>
      <c r="P112" s="125">
        <v>36969</v>
      </c>
      <c r="Q112" s="125">
        <v>161241</v>
      </c>
      <c r="R112" s="124">
        <f t="shared" si="7"/>
        <v>2356528</v>
      </c>
      <c r="S112" s="98" t="b">
        <f t="shared" si="8"/>
        <v>1</v>
      </c>
      <c r="T112" s="126" t="s">
        <v>917</v>
      </c>
      <c r="U112" s="127">
        <f t="shared" si="9"/>
        <v>2617343</v>
      </c>
      <c r="V112" s="128">
        <v>2052043</v>
      </c>
      <c r="W112" s="128">
        <v>4382</v>
      </c>
      <c r="X112" s="128">
        <v>4046</v>
      </c>
      <c r="Y112" s="128">
        <v>0</v>
      </c>
      <c r="Z112" s="128">
        <v>4163</v>
      </c>
      <c r="AA112" s="128">
        <v>88396</v>
      </c>
      <c r="AB112" s="128">
        <v>54348</v>
      </c>
      <c r="AC112" s="128">
        <v>103884</v>
      </c>
      <c r="AD112" s="128">
        <v>37093</v>
      </c>
      <c r="AE112" s="128">
        <v>16656</v>
      </c>
      <c r="AF112" s="128">
        <v>131619</v>
      </c>
      <c r="AG112" s="128">
        <v>9531</v>
      </c>
      <c r="AH112" s="128">
        <v>6862</v>
      </c>
      <c r="AI112" s="128">
        <v>56622</v>
      </c>
      <c r="AJ112" s="128">
        <v>51407</v>
      </c>
      <c r="AK112" s="128">
        <v>32160</v>
      </c>
      <c r="AL112" s="128">
        <v>19013</v>
      </c>
      <c r="AM112" s="129">
        <f t="shared" si="10"/>
        <v>2617343</v>
      </c>
      <c r="AN112" s="98" t="b">
        <f t="shared" si="11"/>
        <v>1</v>
      </c>
    </row>
    <row r="113" spans="1:40" x14ac:dyDescent="0.2">
      <c r="A113" s="122">
        <v>6307</v>
      </c>
      <c r="B113" s="122" t="s">
        <v>440</v>
      </c>
      <c r="C113" s="123" t="s">
        <v>918</v>
      </c>
      <c r="D113" s="123" t="s">
        <v>917</v>
      </c>
      <c r="E113" s="123">
        <v>4</v>
      </c>
      <c r="F113" s="124">
        <f t="shared" si="6"/>
        <v>1646964</v>
      </c>
      <c r="G113" s="125">
        <v>365883</v>
      </c>
      <c r="H113" s="125">
        <v>17860</v>
      </c>
      <c r="I113" s="125">
        <v>2242</v>
      </c>
      <c r="J113" s="125">
        <v>255520</v>
      </c>
      <c r="K113" s="125">
        <v>0</v>
      </c>
      <c r="L113" s="125">
        <v>0</v>
      </c>
      <c r="M113" s="125">
        <v>844313</v>
      </c>
      <c r="N113" s="125">
        <v>0</v>
      </c>
      <c r="O113" s="125">
        <v>0</v>
      </c>
      <c r="P113" s="125">
        <v>26924</v>
      </c>
      <c r="Q113" s="125">
        <v>134222</v>
      </c>
      <c r="R113" s="124">
        <f t="shared" si="7"/>
        <v>1646964</v>
      </c>
      <c r="S113" s="98" t="b">
        <f t="shared" si="8"/>
        <v>1</v>
      </c>
      <c r="T113" s="126" t="s">
        <v>917</v>
      </c>
      <c r="U113" s="127">
        <f t="shared" si="9"/>
        <v>3042535</v>
      </c>
      <c r="V113" s="128">
        <v>1724161</v>
      </c>
      <c r="W113" s="128">
        <v>20981</v>
      </c>
      <c r="X113" s="128">
        <v>8618</v>
      </c>
      <c r="Y113" s="128">
        <v>0</v>
      </c>
      <c r="Z113" s="128">
        <v>498</v>
      </c>
      <c r="AA113" s="128">
        <v>52020</v>
      </c>
      <c r="AB113" s="128">
        <v>100456</v>
      </c>
      <c r="AC113" s="128">
        <v>55196</v>
      </c>
      <c r="AD113" s="128">
        <v>14409</v>
      </c>
      <c r="AE113" s="128">
        <v>10973</v>
      </c>
      <c r="AF113" s="128">
        <v>986203</v>
      </c>
      <c r="AG113" s="128">
        <v>51833</v>
      </c>
      <c r="AH113" s="128">
        <v>2118</v>
      </c>
      <c r="AI113" s="128">
        <v>17486</v>
      </c>
      <c r="AJ113" s="128">
        <v>31228</v>
      </c>
      <c r="AK113" s="128">
        <v>49057</v>
      </c>
      <c r="AL113" s="128">
        <v>23504</v>
      </c>
      <c r="AM113" s="129">
        <f t="shared" si="10"/>
        <v>3042535</v>
      </c>
      <c r="AN113" s="98" t="b">
        <f t="shared" si="11"/>
        <v>1</v>
      </c>
    </row>
    <row r="114" spans="1:40" x14ac:dyDescent="0.2">
      <c r="A114" s="122">
        <v>6308</v>
      </c>
      <c r="B114" s="122" t="s">
        <v>441</v>
      </c>
      <c r="C114" s="123" t="s">
        <v>918</v>
      </c>
      <c r="D114" s="123" t="s">
        <v>917</v>
      </c>
      <c r="E114" s="123">
        <v>4</v>
      </c>
      <c r="F114" s="124">
        <f t="shared" si="6"/>
        <v>1160190</v>
      </c>
      <c r="G114" s="125">
        <v>267954</v>
      </c>
      <c r="H114" s="125">
        <v>19547</v>
      </c>
      <c r="I114" s="125">
        <v>1543</v>
      </c>
      <c r="J114" s="125">
        <v>88456</v>
      </c>
      <c r="K114" s="125">
        <v>0</v>
      </c>
      <c r="L114" s="125">
        <v>0</v>
      </c>
      <c r="M114" s="125">
        <v>598308</v>
      </c>
      <c r="N114" s="125">
        <v>553</v>
      </c>
      <c r="O114" s="125">
        <v>0</v>
      </c>
      <c r="P114" s="125">
        <v>78901</v>
      </c>
      <c r="Q114" s="125">
        <v>104928</v>
      </c>
      <c r="R114" s="124">
        <f t="shared" si="7"/>
        <v>1160190</v>
      </c>
      <c r="S114" s="98" t="b">
        <f t="shared" si="8"/>
        <v>1</v>
      </c>
      <c r="T114" s="126" t="s">
        <v>917</v>
      </c>
      <c r="U114" s="127">
        <f t="shared" si="9"/>
        <v>1726218</v>
      </c>
      <c r="V114" s="128">
        <v>1396051</v>
      </c>
      <c r="W114" s="128">
        <v>11043</v>
      </c>
      <c r="X114" s="128">
        <v>3146</v>
      </c>
      <c r="Y114" s="128">
        <v>995</v>
      </c>
      <c r="Z114" s="128">
        <v>4532</v>
      </c>
      <c r="AA114" s="128">
        <v>13462</v>
      </c>
      <c r="AB114" s="128">
        <v>38222</v>
      </c>
      <c r="AC114" s="128">
        <v>95373</v>
      </c>
      <c r="AD114" s="128">
        <v>13609</v>
      </c>
      <c r="AE114" s="128">
        <v>10029</v>
      </c>
      <c r="AF114" s="128">
        <v>28872</v>
      </c>
      <c r="AG114" s="128">
        <v>7066</v>
      </c>
      <c r="AH114" s="128">
        <v>5202</v>
      </c>
      <c r="AI114" s="128">
        <v>62753</v>
      </c>
      <c r="AJ114" s="128">
        <v>42957</v>
      </c>
      <c r="AK114" s="128">
        <v>21284</v>
      </c>
      <c r="AL114" s="128">
        <v>0</v>
      </c>
      <c r="AM114" s="129">
        <f t="shared" si="10"/>
        <v>1726218</v>
      </c>
      <c r="AN114" s="98" t="b">
        <f t="shared" si="11"/>
        <v>1</v>
      </c>
    </row>
    <row r="115" spans="1:40" x14ac:dyDescent="0.2">
      <c r="A115" s="122">
        <v>6309</v>
      </c>
      <c r="B115" s="122" t="s">
        <v>442</v>
      </c>
      <c r="C115" s="123" t="s">
        <v>918</v>
      </c>
      <c r="D115" s="123" t="s">
        <v>917</v>
      </c>
      <c r="E115" s="123">
        <v>4</v>
      </c>
      <c r="F115" s="124">
        <f t="shared" si="6"/>
        <v>892645</v>
      </c>
      <c r="G115" s="125">
        <v>104768</v>
      </c>
      <c r="H115" s="125">
        <v>15356</v>
      </c>
      <c r="I115" s="125">
        <v>0</v>
      </c>
      <c r="J115" s="125">
        <v>45402</v>
      </c>
      <c r="K115" s="125">
        <v>0</v>
      </c>
      <c r="L115" s="125">
        <v>4606</v>
      </c>
      <c r="M115" s="125">
        <v>642577</v>
      </c>
      <c r="N115" s="125">
        <v>0</v>
      </c>
      <c r="O115" s="125">
        <v>0</v>
      </c>
      <c r="P115" s="125">
        <v>13274</v>
      </c>
      <c r="Q115" s="125">
        <v>66662</v>
      </c>
      <c r="R115" s="124">
        <f t="shared" si="7"/>
        <v>892645</v>
      </c>
      <c r="S115" s="98" t="b">
        <f t="shared" si="8"/>
        <v>1</v>
      </c>
      <c r="T115" s="126" t="s">
        <v>917</v>
      </c>
      <c r="U115" s="127">
        <f t="shared" si="9"/>
        <v>1221132</v>
      </c>
      <c r="V115" s="128">
        <v>852161</v>
      </c>
      <c r="W115" s="128">
        <v>5803</v>
      </c>
      <c r="X115" s="128">
        <v>5750</v>
      </c>
      <c r="Y115" s="128">
        <v>1636</v>
      </c>
      <c r="Z115" s="128">
        <v>8983</v>
      </c>
      <c r="AA115" s="128">
        <v>93651</v>
      </c>
      <c r="AB115" s="128">
        <v>89433</v>
      </c>
      <c r="AC115" s="128">
        <v>48932</v>
      </c>
      <c r="AD115" s="128">
        <v>49933</v>
      </c>
      <c r="AE115" s="128">
        <v>3293</v>
      </c>
      <c r="AF115" s="128">
        <v>15557</v>
      </c>
      <c r="AG115" s="128">
        <v>4951</v>
      </c>
      <c r="AH115" s="128">
        <v>11422</v>
      </c>
      <c r="AI115" s="128">
        <v>34864</v>
      </c>
      <c r="AJ115" s="128">
        <v>8919</v>
      </c>
      <c r="AK115" s="128">
        <v>8950</v>
      </c>
      <c r="AL115" s="128">
        <v>0</v>
      </c>
      <c r="AM115" s="129">
        <f t="shared" si="10"/>
        <v>1221132</v>
      </c>
      <c r="AN115" s="98" t="b">
        <f t="shared" si="11"/>
        <v>1</v>
      </c>
    </row>
    <row r="116" spans="1:40" x14ac:dyDescent="0.2">
      <c r="A116" s="122">
        <v>6310</v>
      </c>
      <c r="B116" s="122" t="s">
        <v>443</v>
      </c>
      <c r="C116" s="123" t="s">
        <v>918</v>
      </c>
      <c r="D116" s="123" t="s">
        <v>917</v>
      </c>
      <c r="E116" s="123">
        <v>4</v>
      </c>
      <c r="F116" s="124">
        <f t="shared" si="6"/>
        <v>4734890</v>
      </c>
      <c r="G116" s="125">
        <v>1967428</v>
      </c>
      <c r="H116" s="125">
        <v>102922</v>
      </c>
      <c r="I116" s="125">
        <v>100128</v>
      </c>
      <c r="J116" s="125">
        <v>182566</v>
      </c>
      <c r="K116" s="125">
        <v>76160</v>
      </c>
      <c r="L116" s="125">
        <v>641</v>
      </c>
      <c r="M116" s="125">
        <v>1370472</v>
      </c>
      <c r="N116" s="125">
        <v>63947</v>
      </c>
      <c r="O116" s="125">
        <v>347867</v>
      </c>
      <c r="P116" s="125">
        <v>27786</v>
      </c>
      <c r="Q116" s="125">
        <v>494973</v>
      </c>
      <c r="R116" s="124">
        <f t="shared" si="7"/>
        <v>4734890</v>
      </c>
      <c r="S116" s="98" t="b">
        <f t="shared" si="8"/>
        <v>1</v>
      </c>
      <c r="T116" s="126" t="s">
        <v>917</v>
      </c>
      <c r="U116" s="127">
        <f t="shared" si="9"/>
        <v>6283519</v>
      </c>
      <c r="V116" s="128">
        <v>3592515</v>
      </c>
      <c r="W116" s="128">
        <v>16487</v>
      </c>
      <c r="X116" s="128">
        <v>13577</v>
      </c>
      <c r="Y116" s="128">
        <v>1941</v>
      </c>
      <c r="Z116" s="128">
        <v>3132</v>
      </c>
      <c r="AA116" s="128">
        <v>65519</v>
      </c>
      <c r="AB116" s="128">
        <v>171782</v>
      </c>
      <c r="AC116" s="128">
        <v>397992</v>
      </c>
      <c r="AD116" s="128">
        <v>113371</v>
      </c>
      <c r="AE116" s="128">
        <v>67762</v>
      </c>
      <c r="AF116" s="128">
        <v>1402187</v>
      </c>
      <c r="AG116" s="128">
        <v>103618</v>
      </c>
      <c r="AH116" s="128">
        <v>30113</v>
      </c>
      <c r="AI116" s="128">
        <v>346288</v>
      </c>
      <c r="AJ116" s="128">
        <v>17363</v>
      </c>
      <c r="AK116" s="128">
        <v>0</v>
      </c>
      <c r="AL116" s="128">
        <v>0</v>
      </c>
      <c r="AM116" s="129">
        <f t="shared" si="10"/>
        <v>6283519</v>
      </c>
      <c r="AN116" s="98" t="b">
        <f t="shared" si="11"/>
        <v>1</v>
      </c>
    </row>
    <row r="117" spans="1:40" x14ac:dyDescent="0.2">
      <c r="A117" s="122">
        <v>7101</v>
      </c>
      <c r="B117" s="122" t="s">
        <v>445</v>
      </c>
      <c r="C117" s="123" t="s">
        <v>918</v>
      </c>
      <c r="D117" s="123" t="s">
        <v>917</v>
      </c>
      <c r="E117" s="123">
        <v>4</v>
      </c>
      <c r="F117" s="124">
        <f t="shared" si="6"/>
        <v>21874217</v>
      </c>
      <c r="G117" s="125">
        <v>6358144</v>
      </c>
      <c r="H117" s="125">
        <v>254445</v>
      </c>
      <c r="I117" s="125">
        <v>406248</v>
      </c>
      <c r="J117" s="125">
        <v>4057107</v>
      </c>
      <c r="K117" s="125">
        <v>273014</v>
      </c>
      <c r="L117" s="125">
        <v>0</v>
      </c>
      <c r="M117" s="125">
        <v>8417709</v>
      </c>
      <c r="N117" s="125">
        <v>8037</v>
      </c>
      <c r="O117" s="125">
        <v>0</v>
      </c>
      <c r="P117" s="125">
        <v>323999</v>
      </c>
      <c r="Q117" s="125">
        <v>1775514</v>
      </c>
      <c r="R117" s="124">
        <f t="shared" si="7"/>
        <v>21874217</v>
      </c>
      <c r="S117" s="98" t="b">
        <f t="shared" si="8"/>
        <v>1</v>
      </c>
      <c r="T117" s="126" t="s">
        <v>917</v>
      </c>
      <c r="U117" s="127">
        <f t="shared" si="9"/>
        <v>16967900</v>
      </c>
      <c r="V117" s="128">
        <v>13278632</v>
      </c>
      <c r="W117" s="128">
        <v>104029</v>
      </c>
      <c r="X117" s="128">
        <v>61029</v>
      </c>
      <c r="Y117" s="128">
        <v>300</v>
      </c>
      <c r="Z117" s="128">
        <v>2625</v>
      </c>
      <c r="AA117" s="128">
        <v>124621</v>
      </c>
      <c r="AB117" s="128">
        <v>176161</v>
      </c>
      <c r="AC117" s="128">
        <v>996495</v>
      </c>
      <c r="AD117" s="128">
        <v>42517</v>
      </c>
      <c r="AE117" s="128">
        <v>1212</v>
      </c>
      <c r="AF117" s="128">
        <v>575540</v>
      </c>
      <c r="AG117" s="128">
        <v>774173</v>
      </c>
      <c r="AH117" s="128">
        <v>29712</v>
      </c>
      <c r="AI117" s="128">
        <v>265509</v>
      </c>
      <c r="AJ117" s="128">
        <v>70777</v>
      </c>
      <c r="AK117" s="128">
        <v>1098039</v>
      </c>
      <c r="AL117" s="128">
        <v>303355</v>
      </c>
      <c r="AM117" s="129">
        <f t="shared" si="10"/>
        <v>16967900</v>
      </c>
      <c r="AN117" s="98" t="b">
        <f t="shared" si="11"/>
        <v>1</v>
      </c>
    </row>
    <row r="118" spans="1:40" x14ac:dyDescent="0.2">
      <c r="A118" s="122">
        <v>7102</v>
      </c>
      <c r="B118" s="122" t="s">
        <v>446</v>
      </c>
      <c r="C118" s="123" t="s">
        <v>918</v>
      </c>
      <c r="D118" s="123" t="s">
        <v>917</v>
      </c>
      <c r="E118" s="123">
        <v>4</v>
      </c>
      <c r="F118" s="124">
        <f t="shared" si="6"/>
        <v>4833924</v>
      </c>
      <c r="G118" s="125">
        <v>1348811</v>
      </c>
      <c r="H118" s="125">
        <v>69693</v>
      </c>
      <c r="I118" s="125">
        <v>225868</v>
      </c>
      <c r="J118" s="125">
        <v>303303</v>
      </c>
      <c r="K118" s="125">
        <v>67231</v>
      </c>
      <c r="L118" s="125">
        <v>0</v>
      </c>
      <c r="M118" s="125">
        <v>2472718</v>
      </c>
      <c r="N118" s="125">
        <v>33600</v>
      </c>
      <c r="O118" s="125">
        <v>52066</v>
      </c>
      <c r="P118" s="125">
        <v>57226</v>
      </c>
      <c r="Q118" s="125">
        <v>203408</v>
      </c>
      <c r="R118" s="124">
        <f t="shared" si="7"/>
        <v>4833924</v>
      </c>
      <c r="S118" s="98" t="b">
        <f t="shared" si="8"/>
        <v>1</v>
      </c>
      <c r="T118" s="126" t="s">
        <v>917</v>
      </c>
      <c r="U118" s="127">
        <f t="shared" si="9"/>
        <v>5331601</v>
      </c>
      <c r="V118" s="128">
        <v>3903850</v>
      </c>
      <c r="W118" s="128">
        <v>31570</v>
      </c>
      <c r="X118" s="128">
        <v>21747</v>
      </c>
      <c r="Y118" s="128">
        <v>0</v>
      </c>
      <c r="Z118" s="128">
        <v>21110</v>
      </c>
      <c r="AA118" s="128">
        <v>265785</v>
      </c>
      <c r="AB118" s="128">
        <v>255380</v>
      </c>
      <c r="AC118" s="128">
        <v>163659</v>
      </c>
      <c r="AD118" s="128">
        <v>99835</v>
      </c>
      <c r="AE118" s="128">
        <v>5717</v>
      </c>
      <c r="AF118" s="128">
        <v>78836</v>
      </c>
      <c r="AG118" s="128">
        <v>142680</v>
      </c>
      <c r="AH118" s="128">
        <v>48601</v>
      </c>
      <c r="AI118" s="128">
        <v>193562</v>
      </c>
      <c r="AJ118" s="128">
        <v>47254</v>
      </c>
      <c r="AK118" s="128">
        <v>202413</v>
      </c>
      <c r="AL118" s="128">
        <v>43764</v>
      </c>
      <c r="AM118" s="129">
        <f t="shared" si="10"/>
        <v>5331601</v>
      </c>
      <c r="AN118" s="98" t="b">
        <f t="shared" si="11"/>
        <v>1</v>
      </c>
    </row>
    <row r="119" spans="1:40" x14ac:dyDescent="0.2">
      <c r="A119" s="122">
        <v>7103</v>
      </c>
      <c r="B119" s="122" t="s">
        <v>447</v>
      </c>
      <c r="C119" s="123" t="s">
        <v>918</v>
      </c>
      <c r="D119" s="123" t="s">
        <v>917</v>
      </c>
      <c r="E119" s="123">
        <v>4</v>
      </c>
      <c r="F119" s="124">
        <f t="shared" si="6"/>
        <v>1126865</v>
      </c>
      <c r="G119" s="125">
        <v>197078</v>
      </c>
      <c r="H119" s="125">
        <v>16848</v>
      </c>
      <c r="I119" s="125">
        <v>14521</v>
      </c>
      <c r="J119" s="125">
        <v>113974</v>
      </c>
      <c r="K119" s="125">
        <v>240</v>
      </c>
      <c r="L119" s="125">
        <v>1000</v>
      </c>
      <c r="M119" s="125">
        <v>647615</v>
      </c>
      <c r="N119" s="125">
        <v>16934</v>
      </c>
      <c r="O119" s="125">
        <v>1914</v>
      </c>
      <c r="P119" s="125">
        <v>15982</v>
      </c>
      <c r="Q119" s="125">
        <v>100759</v>
      </c>
      <c r="R119" s="124">
        <f t="shared" si="7"/>
        <v>1126865</v>
      </c>
      <c r="S119" s="98" t="b">
        <f t="shared" si="8"/>
        <v>1</v>
      </c>
      <c r="T119" s="126" t="s">
        <v>917</v>
      </c>
      <c r="U119" s="127">
        <f t="shared" si="9"/>
        <v>2453536</v>
      </c>
      <c r="V119" s="128">
        <v>2172901</v>
      </c>
      <c r="W119" s="128">
        <v>11300</v>
      </c>
      <c r="X119" s="128">
        <v>4650</v>
      </c>
      <c r="Y119" s="128">
        <v>8581</v>
      </c>
      <c r="Z119" s="128">
        <v>626</v>
      </c>
      <c r="AA119" s="128">
        <v>110</v>
      </c>
      <c r="AB119" s="128">
        <v>47623</v>
      </c>
      <c r="AC119" s="128">
        <v>66331</v>
      </c>
      <c r="AD119" s="128">
        <v>8340</v>
      </c>
      <c r="AE119" s="128">
        <v>6460</v>
      </c>
      <c r="AF119" s="128">
        <v>17676</v>
      </c>
      <c r="AG119" s="128">
        <v>17040</v>
      </c>
      <c r="AH119" s="128">
        <v>222</v>
      </c>
      <c r="AI119" s="128">
        <v>19192</v>
      </c>
      <c r="AJ119" s="128">
        <v>23420</v>
      </c>
      <c r="AK119" s="128">
        <v>104848</v>
      </c>
      <c r="AL119" s="128">
        <v>23884</v>
      </c>
      <c r="AM119" s="129">
        <f t="shared" si="10"/>
        <v>2453536</v>
      </c>
      <c r="AN119" s="98" t="b">
        <f t="shared" si="11"/>
        <v>1</v>
      </c>
    </row>
    <row r="120" spans="1:40" x14ac:dyDescent="0.2">
      <c r="A120" s="122">
        <v>7104</v>
      </c>
      <c r="B120" s="122" t="s">
        <v>448</v>
      </c>
      <c r="C120" s="123" t="s">
        <v>918</v>
      </c>
      <c r="D120" s="123" t="s">
        <v>917</v>
      </c>
      <c r="E120" s="123">
        <v>4</v>
      </c>
      <c r="F120" s="124">
        <f t="shared" si="6"/>
        <v>629675</v>
      </c>
      <c r="G120" s="125">
        <v>17361</v>
      </c>
      <c r="H120" s="125">
        <v>1334</v>
      </c>
      <c r="I120" s="125">
        <v>0</v>
      </c>
      <c r="J120" s="125">
        <v>58571</v>
      </c>
      <c r="K120" s="125">
        <v>0</v>
      </c>
      <c r="L120" s="125">
        <v>0</v>
      </c>
      <c r="M120" s="125">
        <v>491350</v>
      </c>
      <c r="N120" s="125">
        <v>2910</v>
      </c>
      <c r="O120" s="125">
        <v>0</v>
      </c>
      <c r="P120" s="125">
        <v>3546</v>
      </c>
      <c r="Q120" s="125">
        <v>54603</v>
      </c>
      <c r="R120" s="124">
        <f t="shared" si="7"/>
        <v>629675</v>
      </c>
      <c r="S120" s="98" t="b">
        <f t="shared" si="8"/>
        <v>1</v>
      </c>
      <c r="T120" s="126" t="s">
        <v>917</v>
      </c>
      <c r="U120" s="127">
        <f t="shared" si="9"/>
        <v>1446906</v>
      </c>
      <c r="V120" s="128">
        <v>1121492</v>
      </c>
      <c r="W120" s="128">
        <v>9173</v>
      </c>
      <c r="X120" s="128">
        <v>3672</v>
      </c>
      <c r="Y120" s="128">
        <v>1596</v>
      </c>
      <c r="Z120" s="128">
        <v>15983</v>
      </c>
      <c r="AA120" s="128">
        <v>68633</v>
      </c>
      <c r="AB120" s="128">
        <v>52630</v>
      </c>
      <c r="AC120" s="128">
        <v>53269</v>
      </c>
      <c r="AD120" s="128">
        <v>34831</v>
      </c>
      <c r="AE120" s="128">
        <v>5525</v>
      </c>
      <c r="AF120" s="128">
        <v>16987</v>
      </c>
      <c r="AG120" s="128">
        <v>18220</v>
      </c>
      <c r="AH120" s="128">
        <v>24360</v>
      </c>
      <c r="AI120" s="128">
        <v>23336</v>
      </c>
      <c r="AJ120" s="128">
        <v>9225</v>
      </c>
      <c r="AK120" s="128">
        <v>31702</v>
      </c>
      <c r="AL120" s="128">
        <v>18038</v>
      </c>
      <c r="AM120" s="129">
        <f t="shared" si="10"/>
        <v>1446906</v>
      </c>
      <c r="AN120" s="98" t="b">
        <f t="shared" si="11"/>
        <v>1</v>
      </c>
    </row>
    <row r="121" spans="1:40" x14ac:dyDescent="0.2">
      <c r="A121" s="122">
        <v>7105</v>
      </c>
      <c r="B121" s="122" t="s">
        <v>449</v>
      </c>
      <c r="C121" s="123" t="s">
        <v>918</v>
      </c>
      <c r="D121" s="123" t="s">
        <v>917</v>
      </c>
      <c r="E121" s="123">
        <v>4</v>
      </c>
      <c r="F121" s="124">
        <f t="shared" si="6"/>
        <v>4425761</v>
      </c>
      <c r="G121" s="125">
        <v>732522</v>
      </c>
      <c r="H121" s="125">
        <v>38905</v>
      </c>
      <c r="I121" s="125">
        <v>0</v>
      </c>
      <c r="J121" s="125">
        <v>449512</v>
      </c>
      <c r="K121" s="125">
        <v>0</v>
      </c>
      <c r="L121" s="125">
        <v>1003</v>
      </c>
      <c r="M121" s="125">
        <v>2864482</v>
      </c>
      <c r="N121" s="125">
        <v>0</v>
      </c>
      <c r="O121" s="125">
        <v>0</v>
      </c>
      <c r="P121" s="125">
        <v>27198</v>
      </c>
      <c r="Q121" s="125">
        <v>312139</v>
      </c>
      <c r="R121" s="124">
        <f t="shared" si="7"/>
        <v>4425761</v>
      </c>
      <c r="S121" s="98" t="b">
        <f t="shared" si="8"/>
        <v>1</v>
      </c>
      <c r="T121" s="126" t="s">
        <v>917</v>
      </c>
      <c r="U121" s="127">
        <f t="shared" si="9"/>
        <v>3916763</v>
      </c>
      <c r="V121" s="128">
        <v>2440026</v>
      </c>
      <c r="W121" s="128">
        <v>9967</v>
      </c>
      <c r="X121" s="128">
        <v>21374</v>
      </c>
      <c r="Y121" s="128">
        <v>1090</v>
      </c>
      <c r="Z121" s="128">
        <v>29060</v>
      </c>
      <c r="AA121" s="128">
        <v>234244</v>
      </c>
      <c r="AB121" s="128">
        <v>322077</v>
      </c>
      <c r="AC121" s="128">
        <v>202441</v>
      </c>
      <c r="AD121" s="128">
        <v>360642</v>
      </c>
      <c r="AE121" s="128">
        <v>834</v>
      </c>
      <c r="AF121" s="128">
        <v>41161</v>
      </c>
      <c r="AG121" s="128">
        <v>80528</v>
      </c>
      <c r="AH121" s="128">
        <v>55257</v>
      </c>
      <c r="AI121" s="128">
        <v>37484</v>
      </c>
      <c r="AJ121" s="128">
        <v>143260</v>
      </c>
      <c r="AK121" s="128">
        <v>0</v>
      </c>
      <c r="AL121" s="128">
        <v>0</v>
      </c>
      <c r="AM121" s="129">
        <f t="shared" si="10"/>
        <v>3916763</v>
      </c>
      <c r="AN121" s="98" t="b">
        <f t="shared" si="11"/>
        <v>1</v>
      </c>
    </row>
    <row r="122" spans="1:40" x14ac:dyDescent="0.2">
      <c r="A122" s="122">
        <v>7106</v>
      </c>
      <c r="B122" s="122" t="s">
        <v>450</v>
      </c>
      <c r="C122" s="123" t="s">
        <v>918</v>
      </c>
      <c r="D122" s="123" t="s">
        <v>917</v>
      </c>
      <c r="E122" s="123">
        <v>4</v>
      </c>
      <c r="F122" s="124">
        <f t="shared" si="6"/>
        <v>17742053</v>
      </c>
      <c r="G122" s="125">
        <v>33612</v>
      </c>
      <c r="H122" s="125">
        <v>3445</v>
      </c>
      <c r="I122" s="125">
        <v>0</v>
      </c>
      <c r="J122" s="125">
        <v>558151</v>
      </c>
      <c r="K122" s="125">
        <v>0</v>
      </c>
      <c r="L122" s="125">
        <v>0</v>
      </c>
      <c r="M122" s="125">
        <v>16730133</v>
      </c>
      <c r="N122" s="125">
        <v>0</v>
      </c>
      <c r="O122" s="125">
        <v>1734</v>
      </c>
      <c r="P122" s="125">
        <v>43401</v>
      </c>
      <c r="Q122" s="125">
        <v>371577</v>
      </c>
      <c r="R122" s="124">
        <f t="shared" si="7"/>
        <v>17742053</v>
      </c>
      <c r="S122" s="98" t="b">
        <f t="shared" si="8"/>
        <v>1</v>
      </c>
      <c r="T122" s="126" t="s">
        <v>917</v>
      </c>
      <c r="U122" s="127">
        <f t="shared" si="9"/>
        <v>4464105</v>
      </c>
      <c r="V122" s="128">
        <v>2459493</v>
      </c>
      <c r="W122" s="128">
        <v>8692</v>
      </c>
      <c r="X122" s="128">
        <v>13449</v>
      </c>
      <c r="Y122" s="128">
        <v>14173</v>
      </c>
      <c r="Z122" s="128">
        <v>23793</v>
      </c>
      <c r="AA122" s="128">
        <v>104096</v>
      </c>
      <c r="AB122" s="128">
        <v>164730</v>
      </c>
      <c r="AC122" s="128">
        <v>520973</v>
      </c>
      <c r="AD122" s="128">
        <v>115459</v>
      </c>
      <c r="AE122" s="128">
        <v>22842</v>
      </c>
      <c r="AF122" s="128">
        <v>290110</v>
      </c>
      <c r="AG122" s="128">
        <v>41453</v>
      </c>
      <c r="AH122" s="128">
        <v>24304</v>
      </c>
      <c r="AI122" s="128">
        <v>685413</v>
      </c>
      <c r="AJ122" s="128">
        <v>19407</v>
      </c>
      <c r="AK122" s="128">
        <v>0</v>
      </c>
      <c r="AL122" s="128">
        <v>0</v>
      </c>
      <c r="AM122" s="129">
        <f t="shared" si="10"/>
        <v>4464105</v>
      </c>
      <c r="AN122" s="98" t="b">
        <f t="shared" si="11"/>
        <v>1</v>
      </c>
    </row>
    <row r="123" spans="1:40" x14ac:dyDescent="0.2">
      <c r="A123" s="122">
        <v>7107</v>
      </c>
      <c r="B123" s="122" t="s">
        <v>451</v>
      </c>
      <c r="C123" s="123" t="s">
        <v>918</v>
      </c>
      <c r="D123" s="123" t="s">
        <v>917</v>
      </c>
      <c r="E123" s="123">
        <v>4</v>
      </c>
      <c r="F123" s="124">
        <f t="shared" si="6"/>
        <v>1995846</v>
      </c>
      <c r="G123" s="125">
        <v>174073</v>
      </c>
      <c r="H123" s="125">
        <v>10</v>
      </c>
      <c r="I123" s="125">
        <v>0</v>
      </c>
      <c r="J123" s="125">
        <v>131835</v>
      </c>
      <c r="K123" s="125">
        <v>0</v>
      </c>
      <c r="L123" s="125">
        <v>0</v>
      </c>
      <c r="M123" s="125">
        <v>1537355</v>
      </c>
      <c r="N123" s="125">
        <v>1202</v>
      </c>
      <c r="O123" s="125">
        <v>0</v>
      </c>
      <c r="P123" s="125">
        <v>39592</v>
      </c>
      <c r="Q123" s="125">
        <v>111779</v>
      </c>
      <c r="R123" s="124">
        <f t="shared" si="7"/>
        <v>1995846</v>
      </c>
      <c r="S123" s="98" t="b">
        <f t="shared" si="8"/>
        <v>1</v>
      </c>
      <c r="T123" s="126" t="s">
        <v>917</v>
      </c>
      <c r="U123" s="127">
        <f t="shared" si="9"/>
        <v>2355921</v>
      </c>
      <c r="V123" s="128">
        <v>1877761</v>
      </c>
      <c r="W123" s="128">
        <v>15006</v>
      </c>
      <c r="X123" s="128">
        <v>10408</v>
      </c>
      <c r="Y123" s="128">
        <v>2400</v>
      </c>
      <c r="Z123" s="128">
        <v>6345</v>
      </c>
      <c r="AA123" s="128">
        <v>92000</v>
      </c>
      <c r="AB123" s="128">
        <v>52189</v>
      </c>
      <c r="AC123" s="128">
        <v>100034</v>
      </c>
      <c r="AD123" s="128">
        <v>37729</v>
      </c>
      <c r="AE123" s="128">
        <v>3938</v>
      </c>
      <c r="AF123" s="128">
        <v>9368</v>
      </c>
      <c r="AG123" s="128">
        <v>72623</v>
      </c>
      <c r="AH123" s="128">
        <v>22454</v>
      </c>
      <c r="AI123" s="128">
        <v>21415</v>
      </c>
      <c r="AJ123" s="128">
        <v>26112</v>
      </c>
      <c r="AK123" s="128">
        <v>56967</v>
      </c>
      <c r="AL123" s="128">
        <v>0</v>
      </c>
      <c r="AM123" s="129">
        <f t="shared" si="10"/>
        <v>2355921</v>
      </c>
      <c r="AN123" s="98" t="b">
        <f t="shared" si="11"/>
        <v>1</v>
      </c>
    </row>
    <row r="124" spans="1:40" x14ac:dyDescent="0.2">
      <c r="A124" s="122">
        <v>7108</v>
      </c>
      <c r="B124" s="122" t="s">
        <v>452</v>
      </c>
      <c r="C124" s="123" t="s">
        <v>918</v>
      </c>
      <c r="D124" s="123" t="s">
        <v>917</v>
      </c>
      <c r="E124" s="123">
        <v>4</v>
      </c>
      <c r="F124" s="124">
        <f t="shared" si="6"/>
        <v>5954056</v>
      </c>
      <c r="G124" s="125">
        <v>1071420</v>
      </c>
      <c r="H124" s="125">
        <v>4260</v>
      </c>
      <c r="I124" s="125">
        <v>0</v>
      </c>
      <c r="J124" s="125">
        <v>279548</v>
      </c>
      <c r="K124" s="125">
        <v>0</v>
      </c>
      <c r="L124" s="125">
        <v>0</v>
      </c>
      <c r="M124" s="125">
        <v>3722421</v>
      </c>
      <c r="N124" s="125">
        <v>0</v>
      </c>
      <c r="O124" s="125">
        <v>0</v>
      </c>
      <c r="P124" s="125">
        <v>39750</v>
      </c>
      <c r="Q124" s="125">
        <v>836657</v>
      </c>
      <c r="R124" s="124">
        <f t="shared" si="7"/>
        <v>5954056</v>
      </c>
      <c r="S124" s="98" t="b">
        <f t="shared" si="8"/>
        <v>1</v>
      </c>
      <c r="T124" s="126" t="s">
        <v>917</v>
      </c>
      <c r="U124" s="127">
        <f t="shared" si="9"/>
        <v>3061472</v>
      </c>
      <c r="V124" s="128">
        <v>2062444</v>
      </c>
      <c r="W124" s="128">
        <v>6967</v>
      </c>
      <c r="X124" s="128">
        <v>11411</v>
      </c>
      <c r="Y124" s="128">
        <v>7511</v>
      </c>
      <c r="Z124" s="128">
        <v>21835</v>
      </c>
      <c r="AA124" s="128">
        <v>85423</v>
      </c>
      <c r="AB124" s="128">
        <v>96223</v>
      </c>
      <c r="AC124" s="128">
        <v>293458</v>
      </c>
      <c r="AD124" s="128">
        <v>49641</v>
      </c>
      <c r="AE124" s="128">
        <v>31496</v>
      </c>
      <c r="AF124" s="128">
        <v>57355</v>
      </c>
      <c r="AG124" s="128">
        <v>25601</v>
      </c>
      <c r="AH124" s="128">
        <v>124206</v>
      </c>
      <c r="AI124" s="128">
        <v>92294</v>
      </c>
      <c r="AJ124" s="128">
        <v>57194</v>
      </c>
      <c r="AK124" s="128">
        <v>112748</v>
      </c>
      <c r="AL124" s="128">
        <v>37579</v>
      </c>
      <c r="AM124" s="129">
        <f t="shared" si="10"/>
        <v>3061472</v>
      </c>
      <c r="AN124" s="98" t="b">
        <f t="shared" si="11"/>
        <v>1</v>
      </c>
    </row>
    <row r="125" spans="1:40" x14ac:dyDescent="0.2">
      <c r="A125" s="122">
        <v>7109</v>
      </c>
      <c r="B125" s="122" t="s">
        <v>453</v>
      </c>
      <c r="C125" s="123" t="s">
        <v>918</v>
      </c>
      <c r="D125" s="123" t="s">
        <v>917</v>
      </c>
      <c r="E125" s="123">
        <v>4</v>
      </c>
      <c r="F125" s="124">
        <f t="shared" si="6"/>
        <v>4099169</v>
      </c>
      <c r="G125" s="125">
        <v>885950</v>
      </c>
      <c r="H125" s="125">
        <v>59708</v>
      </c>
      <c r="I125" s="125">
        <v>34156</v>
      </c>
      <c r="J125" s="125">
        <v>359457</v>
      </c>
      <c r="K125" s="125">
        <v>0</v>
      </c>
      <c r="L125" s="125">
        <v>0</v>
      </c>
      <c r="M125" s="125">
        <v>1982281</v>
      </c>
      <c r="N125" s="125">
        <v>0</v>
      </c>
      <c r="O125" s="125">
        <v>0</v>
      </c>
      <c r="P125" s="125">
        <v>305318</v>
      </c>
      <c r="Q125" s="125">
        <v>472299</v>
      </c>
      <c r="R125" s="124">
        <f t="shared" si="7"/>
        <v>4099169</v>
      </c>
      <c r="S125" s="98" t="b">
        <f t="shared" si="8"/>
        <v>1</v>
      </c>
      <c r="T125" s="126" t="s">
        <v>917</v>
      </c>
      <c r="U125" s="127">
        <f t="shared" si="9"/>
        <v>5767580</v>
      </c>
      <c r="V125" s="128">
        <v>4379504</v>
      </c>
      <c r="W125" s="128">
        <v>20805</v>
      </c>
      <c r="X125" s="128">
        <v>10927</v>
      </c>
      <c r="Y125" s="128">
        <v>142</v>
      </c>
      <c r="Z125" s="128">
        <v>7013</v>
      </c>
      <c r="AA125" s="128">
        <v>140027</v>
      </c>
      <c r="AB125" s="128">
        <v>92607</v>
      </c>
      <c r="AC125" s="128">
        <v>163751</v>
      </c>
      <c r="AD125" s="128">
        <v>71794</v>
      </c>
      <c r="AE125" s="128">
        <v>8443</v>
      </c>
      <c r="AF125" s="128">
        <v>558658</v>
      </c>
      <c r="AG125" s="128">
        <v>179560</v>
      </c>
      <c r="AH125" s="128">
        <v>32223</v>
      </c>
      <c r="AI125" s="128">
        <v>60180</v>
      </c>
      <c r="AJ125" s="128">
        <v>63428</v>
      </c>
      <c r="AK125" s="128">
        <v>75211</v>
      </c>
      <c r="AL125" s="128">
        <v>33229</v>
      </c>
      <c r="AM125" s="129">
        <f t="shared" si="10"/>
        <v>5767580</v>
      </c>
      <c r="AN125" s="98" t="b">
        <f t="shared" si="11"/>
        <v>1</v>
      </c>
    </row>
    <row r="126" spans="1:40" x14ac:dyDescent="0.2">
      <c r="A126" s="122">
        <v>7110</v>
      </c>
      <c r="B126" s="122" t="s">
        <v>454</v>
      </c>
      <c r="C126" s="123" t="s">
        <v>918</v>
      </c>
      <c r="D126" s="123" t="s">
        <v>917</v>
      </c>
      <c r="E126" s="123">
        <v>4</v>
      </c>
      <c r="F126" s="124">
        <f t="shared" si="6"/>
        <v>1690640</v>
      </c>
      <c r="G126" s="125">
        <v>421957</v>
      </c>
      <c r="H126" s="125">
        <v>3869</v>
      </c>
      <c r="I126" s="125">
        <v>0</v>
      </c>
      <c r="J126" s="125">
        <v>120309</v>
      </c>
      <c r="K126" s="125">
        <v>0</v>
      </c>
      <c r="L126" s="125">
        <v>0</v>
      </c>
      <c r="M126" s="125">
        <v>922812</v>
      </c>
      <c r="N126" s="125">
        <v>0</v>
      </c>
      <c r="O126" s="125">
        <v>0</v>
      </c>
      <c r="P126" s="125">
        <v>2633</v>
      </c>
      <c r="Q126" s="125">
        <v>219060</v>
      </c>
      <c r="R126" s="124">
        <f t="shared" si="7"/>
        <v>1690640</v>
      </c>
      <c r="S126" s="98" t="b">
        <f t="shared" si="8"/>
        <v>1</v>
      </c>
      <c r="T126" s="126" t="s">
        <v>917</v>
      </c>
      <c r="U126" s="127">
        <f t="shared" si="9"/>
        <v>1851726</v>
      </c>
      <c r="V126" s="128">
        <v>1442080</v>
      </c>
      <c r="W126" s="128">
        <v>7320</v>
      </c>
      <c r="X126" s="128">
        <v>7258</v>
      </c>
      <c r="Y126" s="128">
        <v>0</v>
      </c>
      <c r="Z126" s="128">
        <v>11191</v>
      </c>
      <c r="AA126" s="128">
        <v>74890</v>
      </c>
      <c r="AB126" s="128">
        <v>76129</v>
      </c>
      <c r="AC126" s="128">
        <v>84427</v>
      </c>
      <c r="AD126" s="128">
        <v>19686</v>
      </c>
      <c r="AE126" s="128">
        <v>1286</v>
      </c>
      <c r="AF126" s="128">
        <v>66287</v>
      </c>
      <c r="AG126" s="128">
        <v>10655</v>
      </c>
      <c r="AH126" s="128">
        <v>28824</v>
      </c>
      <c r="AI126" s="128">
        <v>6062</v>
      </c>
      <c r="AJ126" s="128">
        <v>5676</v>
      </c>
      <c r="AK126" s="128">
        <v>39111</v>
      </c>
      <c r="AL126" s="128">
        <v>0</v>
      </c>
      <c r="AM126" s="129">
        <f t="shared" si="10"/>
        <v>1851726</v>
      </c>
      <c r="AN126" s="98" t="b">
        <f t="shared" si="11"/>
        <v>1</v>
      </c>
    </row>
    <row r="127" spans="1:40" x14ac:dyDescent="0.2">
      <c r="A127" s="122">
        <v>7201</v>
      </c>
      <c r="B127" s="122" t="s">
        <v>455</v>
      </c>
      <c r="C127" s="123" t="s">
        <v>918</v>
      </c>
      <c r="D127" s="123" t="s">
        <v>917</v>
      </c>
      <c r="E127" s="123">
        <v>4</v>
      </c>
      <c r="F127" s="124">
        <f t="shared" si="6"/>
        <v>3018423</v>
      </c>
      <c r="G127" s="125">
        <v>234946</v>
      </c>
      <c r="H127" s="125">
        <v>59969</v>
      </c>
      <c r="I127" s="125">
        <v>52341</v>
      </c>
      <c r="J127" s="125">
        <v>563212</v>
      </c>
      <c r="K127" s="125">
        <v>168724</v>
      </c>
      <c r="L127" s="125">
        <v>0</v>
      </c>
      <c r="M127" s="125">
        <v>1633355</v>
      </c>
      <c r="N127" s="125">
        <v>0</v>
      </c>
      <c r="O127" s="125">
        <v>0</v>
      </c>
      <c r="P127" s="125">
        <v>92752</v>
      </c>
      <c r="Q127" s="125">
        <v>213124</v>
      </c>
      <c r="R127" s="124">
        <f t="shared" si="7"/>
        <v>3018423</v>
      </c>
      <c r="S127" s="98" t="b">
        <f t="shared" si="8"/>
        <v>1</v>
      </c>
      <c r="T127" s="126" t="s">
        <v>917</v>
      </c>
      <c r="U127" s="127">
        <f t="shared" si="9"/>
        <v>6605144</v>
      </c>
      <c r="V127" s="128">
        <v>4790343</v>
      </c>
      <c r="W127" s="128">
        <v>21196</v>
      </c>
      <c r="X127" s="128">
        <v>7887</v>
      </c>
      <c r="Y127" s="128">
        <v>2054</v>
      </c>
      <c r="Z127" s="128">
        <v>5054</v>
      </c>
      <c r="AA127" s="128">
        <v>293635</v>
      </c>
      <c r="AB127" s="128">
        <v>299018</v>
      </c>
      <c r="AC127" s="128">
        <v>392681</v>
      </c>
      <c r="AD127" s="128">
        <v>149984</v>
      </c>
      <c r="AE127" s="128">
        <v>86072</v>
      </c>
      <c r="AF127" s="128">
        <v>237104</v>
      </c>
      <c r="AG127" s="128">
        <v>108767</v>
      </c>
      <c r="AH127" s="128">
        <v>54764</v>
      </c>
      <c r="AI127" s="128">
        <v>62809</v>
      </c>
      <c r="AJ127" s="128">
        <v>52724</v>
      </c>
      <c r="AK127" s="128">
        <v>99218</v>
      </c>
      <c r="AL127" s="128">
        <v>0</v>
      </c>
      <c r="AM127" s="129">
        <f t="shared" si="10"/>
        <v>6605144</v>
      </c>
      <c r="AN127" s="98" t="b">
        <f t="shared" si="11"/>
        <v>1</v>
      </c>
    </row>
    <row r="128" spans="1:40" x14ac:dyDescent="0.2">
      <c r="A128" s="122">
        <v>7202</v>
      </c>
      <c r="B128" s="122" t="s">
        <v>456</v>
      </c>
      <c r="C128" s="123" t="s">
        <v>918</v>
      </c>
      <c r="D128" s="123" t="s">
        <v>917</v>
      </c>
      <c r="E128" s="123">
        <v>4</v>
      </c>
      <c r="F128" s="124">
        <f t="shared" si="6"/>
        <v>1039285</v>
      </c>
      <c r="G128" s="125">
        <v>29102</v>
      </c>
      <c r="H128" s="125">
        <v>4974</v>
      </c>
      <c r="I128" s="125">
        <v>0</v>
      </c>
      <c r="J128" s="125">
        <v>90988</v>
      </c>
      <c r="K128" s="125">
        <v>66963</v>
      </c>
      <c r="L128" s="125">
        <v>0</v>
      </c>
      <c r="M128" s="125">
        <v>704416</v>
      </c>
      <c r="N128" s="125">
        <v>0</v>
      </c>
      <c r="O128" s="125">
        <v>34957</v>
      </c>
      <c r="P128" s="125">
        <v>32056</v>
      </c>
      <c r="Q128" s="125">
        <v>75829</v>
      </c>
      <c r="R128" s="124">
        <f t="shared" si="7"/>
        <v>1039285</v>
      </c>
      <c r="S128" s="98" t="b">
        <f t="shared" si="8"/>
        <v>1</v>
      </c>
      <c r="T128" s="126" t="s">
        <v>917</v>
      </c>
      <c r="U128" s="127">
        <f t="shared" si="9"/>
        <v>2422058</v>
      </c>
      <c r="V128" s="128">
        <v>1917828</v>
      </c>
      <c r="W128" s="128">
        <v>4623</v>
      </c>
      <c r="X128" s="128">
        <v>5855</v>
      </c>
      <c r="Y128" s="128">
        <v>0</v>
      </c>
      <c r="Z128" s="128">
        <v>3713</v>
      </c>
      <c r="AA128" s="128">
        <v>59767</v>
      </c>
      <c r="AB128" s="128">
        <v>95859</v>
      </c>
      <c r="AC128" s="128">
        <v>72173</v>
      </c>
      <c r="AD128" s="128">
        <v>47801</v>
      </c>
      <c r="AE128" s="128">
        <v>12291</v>
      </c>
      <c r="AF128" s="128">
        <v>6162</v>
      </c>
      <c r="AG128" s="128">
        <v>23019</v>
      </c>
      <c r="AH128" s="128">
        <v>36404</v>
      </c>
      <c r="AI128" s="128">
        <v>42000</v>
      </c>
      <c r="AJ128" s="128">
        <v>36770</v>
      </c>
      <c r="AK128" s="128">
        <v>181445</v>
      </c>
      <c r="AL128" s="128">
        <v>102696</v>
      </c>
      <c r="AM128" s="129">
        <f t="shared" si="10"/>
        <v>2422058</v>
      </c>
      <c r="AN128" s="98" t="b">
        <f t="shared" si="11"/>
        <v>1</v>
      </c>
    </row>
    <row r="129" spans="1:40" x14ac:dyDescent="0.2">
      <c r="A129" s="122">
        <v>7203</v>
      </c>
      <c r="B129" s="122" t="s">
        <v>457</v>
      </c>
      <c r="C129" s="123" t="s">
        <v>918</v>
      </c>
      <c r="D129" s="123" t="s">
        <v>917</v>
      </c>
      <c r="E129" s="123">
        <v>4</v>
      </c>
      <c r="F129" s="124">
        <f t="shared" si="6"/>
        <v>1321815</v>
      </c>
      <c r="G129" s="125">
        <v>80254</v>
      </c>
      <c r="H129" s="125">
        <v>31302</v>
      </c>
      <c r="I129" s="125">
        <v>0</v>
      </c>
      <c r="J129" s="125">
        <v>145857</v>
      </c>
      <c r="K129" s="125">
        <v>0</v>
      </c>
      <c r="L129" s="125">
        <v>0</v>
      </c>
      <c r="M129" s="125">
        <v>900101</v>
      </c>
      <c r="N129" s="125">
        <v>0</v>
      </c>
      <c r="O129" s="125">
        <v>8530</v>
      </c>
      <c r="P129" s="125">
        <v>31141</v>
      </c>
      <c r="Q129" s="125">
        <v>124630</v>
      </c>
      <c r="R129" s="124">
        <f t="shared" si="7"/>
        <v>1321815</v>
      </c>
      <c r="S129" s="98" t="b">
        <f t="shared" si="8"/>
        <v>1</v>
      </c>
      <c r="T129" s="126" t="s">
        <v>917</v>
      </c>
      <c r="U129" s="127">
        <f t="shared" si="9"/>
        <v>3563091</v>
      </c>
      <c r="V129" s="128">
        <v>3051916</v>
      </c>
      <c r="W129" s="128">
        <v>16196</v>
      </c>
      <c r="X129" s="128">
        <v>15570</v>
      </c>
      <c r="Y129" s="128">
        <v>0</v>
      </c>
      <c r="Z129" s="128">
        <v>1713</v>
      </c>
      <c r="AA129" s="128">
        <v>48240</v>
      </c>
      <c r="AB129" s="128">
        <v>113593</v>
      </c>
      <c r="AC129" s="128">
        <v>136826</v>
      </c>
      <c r="AD129" s="128">
        <v>57516</v>
      </c>
      <c r="AE129" s="128">
        <v>1364</v>
      </c>
      <c r="AF129" s="128">
        <v>32619</v>
      </c>
      <c r="AG129" s="128">
        <v>69034</v>
      </c>
      <c r="AH129" s="128">
        <v>22721</v>
      </c>
      <c r="AI129" s="128">
        <v>23107</v>
      </c>
      <c r="AJ129" s="128">
        <v>36208</v>
      </c>
      <c r="AK129" s="128">
        <v>0</v>
      </c>
      <c r="AL129" s="128">
        <v>0</v>
      </c>
      <c r="AM129" s="129">
        <f t="shared" si="10"/>
        <v>3563091</v>
      </c>
      <c r="AN129" s="98" t="b">
        <f t="shared" si="11"/>
        <v>1</v>
      </c>
    </row>
    <row r="130" spans="1:40" x14ac:dyDescent="0.2">
      <c r="A130" s="122">
        <v>7301</v>
      </c>
      <c r="B130" s="122" t="s">
        <v>458</v>
      </c>
      <c r="C130" s="123" t="s">
        <v>918</v>
      </c>
      <c r="D130" s="123" t="s">
        <v>917</v>
      </c>
      <c r="E130" s="123">
        <v>4</v>
      </c>
      <c r="F130" s="124">
        <f t="shared" si="6"/>
        <v>17512465</v>
      </c>
      <c r="G130" s="125">
        <v>4691635</v>
      </c>
      <c r="H130" s="125">
        <v>533539</v>
      </c>
      <c r="I130" s="125">
        <v>739347</v>
      </c>
      <c r="J130" s="125">
        <v>1311124</v>
      </c>
      <c r="K130" s="125">
        <v>280398</v>
      </c>
      <c r="L130" s="125">
        <v>25645</v>
      </c>
      <c r="M130" s="125">
        <v>7304110</v>
      </c>
      <c r="N130" s="125">
        <v>405994</v>
      </c>
      <c r="O130" s="125">
        <v>0</v>
      </c>
      <c r="P130" s="125">
        <v>734754</v>
      </c>
      <c r="Q130" s="125">
        <v>1485919</v>
      </c>
      <c r="R130" s="124">
        <f t="shared" si="7"/>
        <v>17512465</v>
      </c>
      <c r="S130" s="98" t="b">
        <f t="shared" si="8"/>
        <v>1</v>
      </c>
      <c r="T130" s="126" t="s">
        <v>917</v>
      </c>
      <c r="U130" s="127">
        <f t="shared" si="9"/>
        <v>29605996</v>
      </c>
      <c r="V130" s="128">
        <v>14689812</v>
      </c>
      <c r="W130" s="128">
        <v>82738</v>
      </c>
      <c r="X130" s="128">
        <v>47143</v>
      </c>
      <c r="Y130" s="128">
        <v>27852</v>
      </c>
      <c r="Z130" s="128">
        <v>353211</v>
      </c>
      <c r="AA130" s="128">
        <v>246398</v>
      </c>
      <c r="AB130" s="128">
        <v>523348</v>
      </c>
      <c r="AC130" s="128">
        <v>2750669</v>
      </c>
      <c r="AD130" s="128">
        <v>544628</v>
      </c>
      <c r="AE130" s="128">
        <v>113862</v>
      </c>
      <c r="AF130" s="128">
        <v>9130964</v>
      </c>
      <c r="AG130" s="128">
        <v>730739</v>
      </c>
      <c r="AH130" s="128">
        <v>57174</v>
      </c>
      <c r="AI130" s="128">
        <v>155378</v>
      </c>
      <c r="AJ130" s="128">
        <v>146847</v>
      </c>
      <c r="AK130" s="128">
        <v>264995</v>
      </c>
      <c r="AL130" s="128">
        <v>0</v>
      </c>
      <c r="AM130" s="129">
        <f t="shared" si="10"/>
        <v>29605996</v>
      </c>
      <c r="AN130" s="98" t="b">
        <f t="shared" si="11"/>
        <v>1</v>
      </c>
    </row>
    <row r="131" spans="1:40" x14ac:dyDescent="0.2">
      <c r="A131" s="122">
        <v>7302</v>
      </c>
      <c r="B131" s="122" t="s">
        <v>459</v>
      </c>
      <c r="C131" s="123" t="s">
        <v>918</v>
      </c>
      <c r="D131" s="123" t="s">
        <v>917</v>
      </c>
      <c r="E131" s="123">
        <v>4</v>
      </c>
      <c r="F131" s="124">
        <f t="shared" si="6"/>
        <v>1844046</v>
      </c>
      <c r="G131" s="125">
        <v>82793</v>
      </c>
      <c r="H131" s="125">
        <v>27039</v>
      </c>
      <c r="I131" s="125">
        <v>21559</v>
      </c>
      <c r="J131" s="125">
        <v>97037</v>
      </c>
      <c r="K131" s="125">
        <v>0</v>
      </c>
      <c r="L131" s="125">
        <v>0</v>
      </c>
      <c r="M131" s="125">
        <v>1386734</v>
      </c>
      <c r="N131" s="125">
        <v>28468</v>
      </c>
      <c r="O131" s="125">
        <v>0</v>
      </c>
      <c r="P131" s="125">
        <v>56790</v>
      </c>
      <c r="Q131" s="125">
        <v>143626</v>
      </c>
      <c r="R131" s="124">
        <f t="shared" si="7"/>
        <v>1844046</v>
      </c>
      <c r="S131" s="98" t="b">
        <f t="shared" si="8"/>
        <v>1</v>
      </c>
      <c r="T131" s="126" t="s">
        <v>917</v>
      </c>
      <c r="U131" s="127">
        <f t="shared" si="9"/>
        <v>3075147</v>
      </c>
      <c r="V131" s="128">
        <v>1952162</v>
      </c>
      <c r="W131" s="128">
        <v>8203</v>
      </c>
      <c r="X131" s="128">
        <v>8276</v>
      </c>
      <c r="Y131" s="128">
        <v>0</v>
      </c>
      <c r="Z131" s="128">
        <v>7466</v>
      </c>
      <c r="AA131" s="128">
        <v>138190</v>
      </c>
      <c r="AB131" s="128">
        <v>145487</v>
      </c>
      <c r="AC131" s="128">
        <v>64364</v>
      </c>
      <c r="AD131" s="128">
        <v>39132</v>
      </c>
      <c r="AE131" s="128">
        <v>20893</v>
      </c>
      <c r="AF131" s="128">
        <v>373488</v>
      </c>
      <c r="AG131" s="128">
        <v>183261</v>
      </c>
      <c r="AH131" s="128">
        <v>49685</v>
      </c>
      <c r="AI131" s="128">
        <v>76450</v>
      </c>
      <c r="AJ131" s="128">
        <v>10946</v>
      </c>
      <c r="AK131" s="128">
        <v>30102</v>
      </c>
      <c r="AL131" s="128">
        <v>0</v>
      </c>
      <c r="AM131" s="129">
        <f t="shared" si="10"/>
        <v>3075147</v>
      </c>
      <c r="AN131" s="98" t="b">
        <f t="shared" si="11"/>
        <v>1</v>
      </c>
    </row>
    <row r="132" spans="1:40" x14ac:dyDescent="0.2">
      <c r="A132" s="122">
        <v>7303</v>
      </c>
      <c r="B132" s="122" t="s">
        <v>460</v>
      </c>
      <c r="C132" s="123" t="s">
        <v>918</v>
      </c>
      <c r="D132" s="123" t="s">
        <v>917</v>
      </c>
      <c r="E132" s="123">
        <v>4</v>
      </c>
      <c r="F132" s="124">
        <f t="shared" si="6"/>
        <v>1754652</v>
      </c>
      <c r="G132" s="125">
        <v>100725</v>
      </c>
      <c r="H132" s="125">
        <v>33254</v>
      </c>
      <c r="I132" s="125">
        <v>49270</v>
      </c>
      <c r="J132" s="125">
        <v>155381</v>
      </c>
      <c r="K132" s="125">
        <v>520</v>
      </c>
      <c r="L132" s="125">
        <v>228</v>
      </c>
      <c r="M132" s="125">
        <v>1234822</v>
      </c>
      <c r="N132" s="125">
        <v>8919</v>
      </c>
      <c r="O132" s="125">
        <v>27500</v>
      </c>
      <c r="P132" s="125">
        <v>32377</v>
      </c>
      <c r="Q132" s="125">
        <v>111656</v>
      </c>
      <c r="R132" s="124">
        <f t="shared" si="7"/>
        <v>1754652</v>
      </c>
      <c r="S132" s="98" t="b">
        <f t="shared" si="8"/>
        <v>1</v>
      </c>
      <c r="T132" s="126" t="s">
        <v>917</v>
      </c>
      <c r="U132" s="127">
        <f t="shared" si="9"/>
        <v>3188697</v>
      </c>
      <c r="V132" s="128">
        <v>2269576</v>
      </c>
      <c r="W132" s="128">
        <v>5149</v>
      </c>
      <c r="X132" s="128">
        <v>5204</v>
      </c>
      <c r="Y132" s="128">
        <v>2850</v>
      </c>
      <c r="Z132" s="128">
        <v>20795</v>
      </c>
      <c r="AA132" s="128">
        <v>148281</v>
      </c>
      <c r="AB132" s="128">
        <v>91177</v>
      </c>
      <c r="AC132" s="128">
        <v>122879</v>
      </c>
      <c r="AD132" s="128">
        <v>56901</v>
      </c>
      <c r="AE132" s="128">
        <v>19819</v>
      </c>
      <c r="AF132" s="128">
        <v>12554</v>
      </c>
      <c r="AG132" s="128">
        <v>26496</v>
      </c>
      <c r="AH132" s="128">
        <v>43746</v>
      </c>
      <c r="AI132" s="128">
        <v>265654</v>
      </c>
      <c r="AJ132" s="128">
        <v>29899</v>
      </c>
      <c r="AK132" s="128">
        <v>148538</v>
      </c>
      <c r="AL132" s="128">
        <v>60115</v>
      </c>
      <c r="AM132" s="129">
        <f t="shared" si="10"/>
        <v>3188697</v>
      </c>
      <c r="AN132" s="98" t="b">
        <f t="shared" si="11"/>
        <v>1</v>
      </c>
    </row>
    <row r="133" spans="1:40" x14ac:dyDescent="0.2">
      <c r="A133" s="122">
        <v>7304</v>
      </c>
      <c r="B133" s="122" t="s">
        <v>461</v>
      </c>
      <c r="C133" s="123" t="s">
        <v>918</v>
      </c>
      <c r="D133" s="123" t="s">
        <v>917</v>
      </c>
      <c r="E133" s="123">
        <v>4</v>
      </c>
      <c r="F133" s="124">
        <f t="shared" si="6"/>
        <v>3725188</v>
      </c>
      <c r="G133" s="125">
        <v>1151301</v>
      </c>
      <c r="H133" s="125">
        <v>63974</v>
      </c>
      <c r="I133" s="125">
        <v>0</v>
      </c>
      <c r="J133" s="125">
        <v>350289</v>
      </c>
      <c r="K133" s="125">
        <v>0</v>
      </c>
      <c r="L133" s="125">
        <v>0</v>
      </c>
      <c r="M133" s="125">
        <v>1819320</v>
      </c>
      <c r="N133" s="125">
        <v>969</v>
      </c>
      <c r="O133" s="125">
        <v>7</v>
      </c>
      <c r="P133" s="125">
        <v>105656</v>
      </c>
      <c r="Q133" s="125">
        <v>233672</v>
      </c>
      <c r="R133" s="124">
        <f t="shared" si="7"/>
        <v>3725188</v>
      </c>
      <c r="S133" s="98" t="b">
        <f t="shared" si="8"/>
        <v>1</v>
      </c>
      <c r="T133" s="126" t="s">
        <v>917</v>
      </c>
      <c r="U133" s="127">
        <f t="shared" si="9"/>
        <v>6231607</v>
      </c>
      <c r="V133" s="128">
        <v>4503225</v>
      </c>
      <c r="W133" s="128">
        <v>35648</v>
      </c>
      <c r="X133" s="128">
        <v>26673</v>
      </c>
      <c r="Y133" s="128">
        <v>0</v>
      </c>
      <c r="Z133" s="128">
        <v>32836</v>
      </c>
      <c r="AA133" s="128">
        <v>99600</v>
      </c>
      <c r="AB133" s="128">
        <v>313100</v>
      </c>
      <c r="AC133" s="128">
        <v>101989</v>
      </c>
      <c r="AD133" s="128">
        <v>138454</v>
      </c>
      <c r="AE133" s="128">
        <v>21061</v>
      </c>
      <c r="AF133" s="128">
        <v>330501</v>
      </c>
      <c r="AG133" s="128">
        <v>355180</v>
      </c>
      <c r="AH133" s="128">
        <v>32032</v>
      </c>
      <c r="AI133" s="128">
        <v>225450</v>
      </c>
      <c r="AJ133" s="128">
        <v>59638</v>
      </c>
      <c r="AK133" s="128">
        <v>160702</v>
      </c>
      <c r="AL133" s="128">
        <v>79840</v>
      </c>
      <c r="AM133" s="129">
        <f t="shared" si="10"/>
        <v>6231607</v>
      </c>
      <c r="AN133" s="98" t="b">
        <f t="shared" si="11"/>
        <v>1</v>
      </c>
    </row>
    <row r="134" spans="1:40" x14ac:dyDescent="0.2">
      <c r="A134" s="122">
        <v>7305</v>
      </c>
      <c r="B134" s="122" t="s">
        <v>462</v>
      </c>
      <c r="C134" s="123" t="s">
        <v>918</v>
      </c>
      <c r="D134" s="123" t="s">
        <v>917</v>
      </c>
      <c r="E134" s="123">
        <v>4</v>
      </c>
      <c r="F134" s="124">
        <f t="shared" ref="F134:F197" si="12">SUMPRODUCT(G134:Q134,$G$3:$Q$3)</f>
        <v>2176598</v>
      </c>
      <c r="G134" s="125">
        <v>136480</v>
      </c>
      <c r="H134" s="125">
        <v>3180</v>
      </c>
      <c r="I134" s="125">
        <v>0</v>
      </c>
      <c r="J134" s="125">
        <v>119636</v>
      </c>
      <c r="K134" s="125">
        <v>0</v>
      </c>
      <c r="L134" s="125">
        <v>0</v>
      </c>
      <c r="M134" s="125">
        <v>1781466</v>
      </c>
      <c r="N134" s="125">
        <v>0</v>
      </c>
      <c r="O134" s="125">
        <v>0</v>
      </c>
      <c r="P134" s="125">
        <v>18475</v>
      </c>
      <c r="Q134" s="125">
        <v>117361</v>
      </c>
      <c r="R134" s="124">
        <f t="shared" ref="R134:R197" si="13">SUM(G134:Q134)</f>
        <v>2176598</v>
      </c>
      <c r="S134" s="98" t="b">
        <f t="shared" ref="S134:S197" si="14">R134=F134</f>
        <v>1</v>
      </c>
      <c r="T134" s="126" t="s">
        <v>917</v>
      </c>
      <c r="U134" s="127">
        <f t="shared" ref="U134:U197" si="15">SUMPRODUCT(V134:AL134,$V$3:$AL$3)</f>
        <v>1729117</v>
      </c>
      <c r="V134" s="128">
        <v>1299455</v>
      </c>
      <c r="W134" s="128">
        <v>5085</v>
      </c>
      <c r="X134" s="128">
        <v>6945</v>
      </c>
      <c r="Y134" s="128">
        <v>0</v>
      </c>
      <c r="Z134" s="128">
        <v>6747</v>
      </c>
      <c r="AA134" s="128">
        <v>77123</v>
      </c>
      <c r="AB134" s="128">
        <v>31084</v>
      </c>
      <c r="AC134" s="128">
        <v>90360</v>
      </c>
      <c r="AD134" s="128">
        <v>93592</v>
      </c>
      <c r="AE134" s="128">
        <v>10083</v>
      </c>
      <c r="AF134" s="128">
        <v>6588</v>
      </c>
      <c r="AG134" s="128">
        <v>30423</v>
      </c>
      <c r="AH134" s="128">
        <v>45319</v>
      </c>
      <c r="AI134" s="128">
        <v>24990</v>
      </c>
      <c r="AJ134" s="128">
        <v>25383</v>
      </c>
      <c r="AK134" s="128">
        <v>0</v>
      </c>
      <c r="AL134" s="128">
        <v>0</v>
      </c>
      <c r="AM134" s="129">
        <f t="shared" ref="AM134:AM197" si="16">+V134-W134-X134+Y134+Z134+AA134+AB134+AC134+AD134+AE134+AF134+AG134+AH134+AI134+AJ134+AK134-AL134</f>
        <v>1729117</v>
      </c>
      <c r="AN134" s="98" t="b">
        <f t="shared" ref="AN134:AN197" si="17">AM134=U134</f>
        <v>1</v>
      </c>
    </row>
    <row r="135" spans="1:40" x14ac:dyDescent="0.2">
      <c r="A135" s="122">
        <v>7306</v>
      </c>
      <c r="B135" s="122" t="s">
        <v>463</v>
      </c>
      <c r="C135" s="123" t="s">
        <v>918</v>
      </c>
      <c r="D135" s="123" t="s">
        <v>917</v>
      </c>
      <c r="E135" s="123">
        <v>4</v>
      </c>
      <c r="F135" s="124">
        <f t="shared" si="12"/>
        <v>3421410</v>
      </c>
      <c r="G135" s="125">
        <v>989584</v>
      </c>
      <c r="H135" s="125">
        <v>16463</v>
      </c>
      <c r="I135" s="125">
        <v>0</v>
      </c>
      <c r="J135" s="125">
        <v>191183</v>
      </c>
      <c r="K135" s="125">
        <v>0</v>
      </c>
      <c r="L135" s="125">
        <v>0</v>
      </c>
      <c r="M135" s="125">
        <v>1844335</v>
      </c>
      <c r="N135" s="125">
        <v>12263</v>
      </c>
      <c r="O135" s="125">
        <v>0</v>
      </c>
      <c r="P135" s="125">
        <v>53254</v>
      </c>
      <c r="Q135" s="125">
        <v>314328</v>
      </c>
      <c r="R135" s="124">
        <f t="shared" si="13"/>
        <v>3421410</v>
      </c>
      <c r="S135" s="98" t="b">
        <f t="shared" si="14"/>
        <v>1</v>
      </c>
      <c r="T135" s="126" t="s">
        <v>917</v>
      </c>
      <c r="U135" s="127">
        <f t="shared" si="15"/>
        <v>2954310</v>
      </c>
      <c r="V135" s="128">
        <v>2266358</v>
      </c>
      <c r="W135" s="128">
        <v>6103</v>
      </c>
      <c r="X135" s="128">
        <v>4691</v>
      </c>
      <c r="Y135" s="128">
        <v>5695</v>
      </c>
      <c r="Z135" s="128">
        <v>40812</v>
      </c>
      <c r="AA135" s="128">
        <v>87287</v>
      </c>
      <c r="AB135" s="128">
        <v>91086</v>
      </c>
      <c r="AC135" s="128">
        <v>140038</v>
      </c>
      <c r="AD135" s="128">
        <v>53291</v>
      </c>
      <c r="AE135" s="128">
        <v>7867</v>
      </c>
      <c r="AF135" s="128">
        <v>60888</v>
      </c>
      <c r="AG135" s="128">
        <v>47158</v>
      </c>
      <c r="AH135" s="128">
        <v>29455</v>
      </c>
      <c r="AI135" s="128">
        <v>103895</v>
      </c>
      <c r="AJ135" s="128">
        <v>31274</v>
      </c>
      <c r="AK135" s="128">
        <v>0</v>
      </c>
      <c r="AL135" s="128">
        <v>0</v>
      </c>
      <c r="AM135" s="129">
        <f t="shared" si="16"/>
        <v>2954310</v>
      </c>
      <c r="AN135" s="98" t="b">
        <f t="shared" si="17"/>
        <v>1</v>
      </c>
    </row>
    <row r="136" spans="1:40" x14ac:dyDescent="0.2">
      <c r="A136" s="122">
        <v>7307</v>
      </c>
      <c r="B136" s="122" t="s">
        <v>464</v>
      </c>
      <c r="C136" s="123" t="s">
        <v>918</v>
      </c>
      <c r="D136" s="123" t="s">
        <v>917</v>
      </c>
      <c r="E136" s="123">
        <v>4</v>
      </c>
      <c r="F136" s="124">
        <f t="shared" si="12"/>
        <v>5590169</v>
      </c>
      <c r="G136" s="125">
        <v>2044361</v>
      </c>
      <c r="H136" s="125">
        <v>42330</v>
      </c>
      <c r="I136" s="125">
        <v>0</v>
      </c>
      <c r="J136" s="125">
        <v>266858</v>
      </c>
      <c r="K136" s="125">
        <v>0</v>
      </c>
      <c r="L136" s="125">
        <v>404</v>
      </c>
      <c r="M136" s="125">
        <v>2740363</v>
      </c>
      <c r="N136" s="125">
        <v>49</v>
      </c>
      <c r="O136" s="125">
        <v>0</v>
      </c>
      <c r="P136" s="125">
        <v>67252</v>
      </c>
      <c r="Q136" s="125">
        <v>428552</v>
      </c>
      <c r="R136" s="124">
        <f t="shared" si="13"/>
        <v>5590169</v>
      </c>
      <c r="S136" s="98" t="b">
        <f t="shared" si="14"/>
        <v>1</v>
      </c>
      <c r="T136" s="126" t="s">
        <v>917</v>
      </c>
      <c r="U136" s="127">
        <f t="shared" si="15"/>
        <v>4787475</v>
      </c>
      <c r="V136" s="128">
        <v>3681418</v>
      </c>
      <c r="W136" s="128">
        <v>5743</v>
      </c>
      <c r="X136" s="128">
        <v>12858</v>
      </c>
      <c r="Y136" s="128">
        <v>7060</v>
      </c>
      <c r="Z136" s="128">
        <v>52760</v>
      </c>
      <c r="AA136" s="128">
        <v>158826</v>
      </c>
      <c r="AB136" s="128">
        <v>229475</v>
      </c>
      <c r="AC136" s="128">
        <v>158734</v>
      </c>
      <c r="AD136" s="128">
        <v>28577</v>
      </c>
      <c r="AE136" s="128">
        <v>66734</v>
      </c>
      <c r="AF136" s="128">
        <v>59444</v>
      </c>
      <c r="AG136" s="128">
        <v>50803</v>
      </c>
      <c r="AH136" s="128">
        <v>42355</v>
      </c>
      <c r="AI136" s="128">
        <v>123156</v>
      </c>
      <c r="AJ136" s="128">
        <v>20126</v>
      </c>
      <c r="AK136" s="128">
        <v>168519</v>
      </c>
      <c r="AL136" s="128">
        <v>41911</v>
      </c>
      <c r="AM136" s="129">
        <f t="shared" si="16"/>
        <v>4787475</v>
      </c>
      <c r="AN136" s="98" t="b">
        <f t="shared" si="17"/>
        <v>1</v>
      </c>
    </row>
    <row r="137" spans="1:40" x14ac:dyDescent="0.2">
      <c r="A137" s="122">
        <v>7308</v>
      </c>
      <c r="B137" s="122" t="s">
        <v>465</v>
      </c>
      <c r="C137" s="123" t="s">
        <v>918</v>
      </c>
      <c r="D137" s="123" t="s">
        <v>917</v>
      </c>
      <c r="E137" s="123">
        <v>4</v>
      </c>
      <c r="F137" s="124">
        <f t="shared" si="12"/>
        <v>3398056</v>
      </c>
      <c r="G137" s="125">
        <v>1002385</v>
      </c>
      <c r="H137" s="125">
        <v>16491</v>
      </c>
      <c r="I137" s="125">
        <v>18166</v>
      </c>
      <c r="J137" s="125">
        <v>384150</v>
      </c>
      <c r="K137" s="125">
        <v>0</v>
      </c>
      <c r="L137" s="125">
        <v>0</v>
      </c>
      <c r="M137" s="125">
        <v>1327094</v>
      </c>
      <c r="N137" s="125">
        <v>0</v>
      </c>
      <c r="O137" s="125">
        <v>0</v>
      </c>
      <c r="P137" s="125">
        <v>21350</v>
      </c>
      <c r="Q137" s="125">
        <v>628420</v>
      </c>
      <c r="R137" s="124">
        <f t="shared" si="13"/>
        <v>3398056</v>
      </c>
      <c r="S137" s="98" t="b">
        <f t="shared" si="14"/>
        <v>1</v>
      </c>
      <c r="T137" s="126" t="s">
        <v>917</v>
      </c>
      <c r="U137" s="127">
        <f t="shared" si="15"/>
        <v>4028729</v>
      </c>
      <c r="V137" s="128">
        <v>2678572</v>
      </c>
      <c r="W137" s="128">
        <v>61180</v>
      </c>
      <c r="X137" s="128">
        <v>14751</v>
      </c>
      <c r="Y137" s="128">
        <v>0</v>
      </c>
      <c r="Z137" s="128">
        <v>11413</v>
      </c>
      <c r="AA137" s="128">
        <v>48780</v>
      </c>
      <c r="AB137" s="128">
        <v>65608</v>
      </c>
      <c r="AC137" s="128">
        <v>108039</v>
      </c>
      <c r="AD137" s="128">
        <v>21097</v>
      </c>
      <c r="AE137" s="128">
        <v>6121</v>
      </c>
      <c r="AF137" s="128">
        <v>1033118</v>
      </c>
      <c r="AG137" s="128">
        <v>90300</v>
      </c>
      <c r="AH137" s="128">
        <v>6</v>
      </c>
      <c r="AI137" s="128">
        <v>8754</v>
      </c>
      <c r="AJ137" s="128">
        <v>32852</v>
      </c>
      <c r="AK137" s="128">
        <v>0</v>
      </c>
      <c r="AL137" s="128">
        <v>0</v>
      </c>
      <c r="AM137" s="129">
        <f t="shared" si="16"/>
        <v>4028729</v>
      </c>
      <c r="AN137" s="98" t="b">
        <f t="shared" si="17"/>
        <v>1</v>
      </c>
    </row>
    <row r="138" spans="1:40" x14ac:dyDescent="0.2">
      <c r="A138" s="122">
        <v>7309</v>
      </c>
      <c r="B138" s="122" t="s">
        <v>466</v>
      </c>
      <c r="C138" s="123" t="s">
        <v>918</v>
      </c>
      <c r="D138" s="123" t="s">
        <v>917</v>
      </c>
      <c r="E138" s="123">
        <v>4</v>
      </c>
      <c r="F138" s="124">
        <f t="shared" si="12"/>
        <v>2980547</v>
      </c>
      <c r="G138" s="125">
        <v>980647</v>
      </c>
      <c r="H138" s="125">
        <v>16656</v>
      </c>
      <c r="I138" s="125">
        <v>0</v>
      </c>
      <c r="J138" s="125">
        <v>178179</v>
      </c>
      <c r="K138" s="125">
        <v>4275</v>
      </c>
      <c r="L138" s="125">
        <v>0</v>
      </c>
      <c r="M138" s="125">
        <v>1619984</v>
      </c>
      <c r="N138" s="125">
        <v>0</v>
      </c>
      <c r="O138" s="125">
        <v>0</v>
      </c>
      <c r="P138" s="125">
        <v>40082</v>
      </c>
      <c r="Q138" s="125">
        <v>140724</v>
      </c>
      <c r="R138" s="124">
        <f t="shared" si="13"/>
        <v>2980547</v>
      </c>
      <c r="S138" s="98" t="b">
        <f t="shared" si="14"/>
        <v>1</v>
      </c>
      <c r="T138" s="126" t="s">
        <v>917</v>
      </c>
      <c r="U138" s="127">
        <f t="shared" si="15"/>
        <v>2755559</v>
      </c>
      <c r="V138" s="128">
        <v>1904593</v>
      </c>
      <c r="W138" s="128">
        <v>7831</v>
      </c>
      <c r="X138" s="128">
        <v>9182</v>
      </c>
      <c r="Y138" s="128">
        <v>6661</v>
      </c>
      <c r="Z138" s="128">
        <v>1663</v>
      </c>
      <c r="AA138" s="128">
        <v>228585</v>
      </c>
      <c r="AB138" s="128">
        <v>88429</v>
      </c>
      <c r="AC138" s="128">
        <v>181348</v>
      </c>
      <c r="AD138" s="128">
        <v>104251</v>
      </c>
      <c r="AE138" s="128">
        <v>6664</v>
      </c>
      <c r="AF138" s="128">
        <v>88755</v>
      </c>
      <c r="AG138" s="128">
        <v>26356</v>
      </c>
      <c r="AH138" s="128">
        <v>51993</v>
      </c>
      <c r="AI138" s="128">
        <v>40028</v>
      </c>
      <c r="AJ138" s="128">
        <v>23529</v>
      </c>
      <c r="AK138" s="128">
        <v>40945</v>
      </c>
      <c r="AL138" s="128">
        <v>21228</v>
      </c>
      <c r="AM138" s="129">
        <f t="shared" si="16"/>
        <v>2755559</v>
      </c>
      <c r="AN138" s="98" t="b">
        <f t="shared" si="17"/>
        <v>1</v>
      </c>
    </row>
    <row r="139" spans="1:40" x14ac:dyDescent="0.2">
      <c r="A139" s="122">
        <v>7401</v>
      </c>
      <c r="B139" s="122" t="s">
        <v>467</v>
      </c>
      <c r="C139" s="123" t="s">
        <v>918</v>
      </c>
      <c r="D139" s="123" t="s">
        <v>917</v>
      </c>
      <c r="E139" s="123">
        <v>4</v>
      </c>
      <c r="F139" s="124">
        <f t="shared" si="12"/>
        <v>7988474</v>
      </c>
      <c r="G139" s="125">
        <v>1729800</v>
      </c>
      <c r="H139" s="125">
        <v>121102</v>
      </c>
      <c r="I139" s="125">
        <v>144029</v>
      </c>
      <c r="J139" s="125">
        <v>890167</v>
      </c>
      <c r="K139" s="125">
        <v>0</v>
      </c>
      <c r="L139" s="125">
        <v>2528</v>
      </c>
      <c r="M139" s="125">
        <v>4138438</v>
      </c>
      <c r="N139" s="125">
        <v>0</v>
      </c>
      <c r="O139" s="125">
        <v>0</v>
      </c>
      <c r="P139" s="125">
        <v>282399</v>
      </c>
      <c r="Q139" s="125">
        <v>680011</v>
      </c>
      <c r="R139" s="124">
        <f t="shared" si="13"/>
        <v>7988474</v>
      </c>
      <c r="S139" s="98" t="b">
        <f t="shared" si="14"/>
        <v>1</v>
      </c>
      <c r="T139" s="126" t="s">
        <v>917</v>
      </c>
      <c r="U139" s="127">
        <f t="shared" si="15"/>
        <v>11139120</v>
      </c>
      <c r="V139" s="128">
        <v>8137476</v>
      </c>
      <c r="W139" s="128">
        <v>64720</v>
      </c>
      <c r="X139" s="128">
        <v>51645</v>
      </c>
      <c r="Y139" s="128">
        <v>324</v>
      </c>
      <c r="Z139" s="128">
        <v>27593</v>
      </c>
      <c r="AA139" s="128">
        <v>294414</v>
      </c>
      <c r="AB139" s="128">
        <v>295944</v>
      </c>
      <c r="AC139" s="128">
        <v>492312</v>
      </c>
      <c r="AD139" s="128">
        <v>110882</v>
      </c>
      <c r="AE139" s="128">
        <v>226666</v>
      </c>
      <c r="AF139" s="128">
        <v>497417</v>
      </c>
      <c r="AG139" s="128">
        <v>742241</v>
      </c>
      <c r="AH139" s="128">
        <v>63428</v>
      </c>
      <c r="AI139" s="128">
        <v>71085</v>
      </c>
      <c r="AJ139" s="128">
        <v>110639</v>
      </c>
      <c r="AK139" s="128">
        <v>295546</v>
      </c>
      <c r="AL139" s="128">
        <v>110482</v>
      </c>
      <c r="AM139" s="129">
        <f t="shared" si="16"/>
        <v>11139120</v>
      </c>
      <c r="AN139" s="98" t="b">
        <f t="shared" si="17"/>
        <v>1</v>
      </c>
    </row>
    <row r="140" spans="1:40" x14ac:dyDescent="0.2">
      <c r="A140" s="122">
        <v>7402</v>
      </c>
      <c r="B140" s="122" t="s">
        <v>468</v>
      </c>
      <c r="C140" s="123" t="s">
        <v>918</v>
      </c>
      <c r="D140" s="123" t="s">
        <v>917</v>
      </c>
      <c r="E140" s="123">
        <v>4</v>
      </c>
      <c r="F140" s="124">
        <f t="shared" si="12"/>
        <v>13850374</v>
      </c>
      <c r="G140" s="125">
        <v>615442</v>
      </c>
      <c r="H140" s="125">
        <v>1327</v>
      </c>
      <c r="I140" s="125">
        <v>0</v>
      </c>
      <c r="J140" s="125">
        <v>536586</v>
      </c>
      <c r="K140" s="125">
        <v>0</v>
      </c>
      <c r="L140" s="125">
        <v>12365</v>
      </c>
      <c r="M140" s="125">
        <v>12132894</v>
      </c>
      <c r="N140" s="125">
        <v>23864</v>
      </c>
      <c r="O140" s="125">
        <v>0</v>
      </c>
      <c r="P140" s="125">
        <v>154784</v>
      </c>
      <c r="Q140" s="125">
        <v>373112</v>
      </c>
      <c r="R140" s="124">
        <f t="shared" si="13"/>
        <v>13850374</v>
      </c>
      <c r="S140" s="98" t="b">
        <f t="shared" si="14"/>
        <v>1</v>
      </c>
      <c r="T140" s="126" t="s">
        <v>917</v>
      </c>
      <c r="U140" s="127">
        <f t="shared" si="15"/>
        <v>4214956</v>
      </c>
      <c r="V140" s="128">
        <v>1692900</v>
      </c>
      <c r="W140" s="128">
        <v>7360</v>
      </c>
      <c r="X140" s="128">
        <v>6085</v>
      </c>
      <c r="Y140" s="128">
        <v>29968</v>
      </c>
      <c r="Z140" s="128">
        <v>36489</v>
      </c>
      <c r="AA140" s="128">
        <v>246226</v>
      </c>
      <c r="AB140" s="128">
        <v>179993</v>
      </c>
      <c r="AC140" s="128">
        <v>165246</v>
      </c>
      <c r="AD140" s="128">
        <v>504881</v>
      </c>
      <c r="AE140" s="128">
        <v>63003</v>
      </c>
      <c r="AF140" s="128">
        <v>479582</v>
      </c>
      <c r="AG140" s="128">
        <v>324374</v>
      </c>
      <c r="AH140" s="128">
        <v>94181</v>
      </c>
      <c r="AI140" s="128">
        <v>357928</v>
      </c>
      <c r="AJ140" s="128">
        <v>53630</v>
      </c>
      <c r="AK140" s="128">
        <v>0</v>
      </c>
      <c r="AL140" s="128">
        <v>0</v>
      </c>
      <c r="AM140" s="129">
        <f t="shared" si="16"/>
        <v>4214956</v>
      </c>
      <c r="AN140" s="98" t="b">
        <f t="shared" si="17"/>
        <v>1</v>
      </c>
    </row>
    <row r="141" spans="1:40" x14ac:dyDescent="0.2">
      <c r="A141" s="122">
        <v>7403</v>
      </c>
      <c r="B141" s="122" t="s">
        <v>469</v>
      </c>
      <c r="C141" s="123" t="s">
        <v>918</v>
      </c>
      <c r="D141" s="123" t="s">
        <v>917</v>
      </c>
      <c r="E141" s="123">
        <v>4</v>
      </c>
      <c r="F141" s="124">
        <f t="shared" si="12"/>
        <v>2165982</v>
      </c>
      <c r="G141" s="125">
        <v>241462</v>
      </c>
      <c r="H141" s="125">
        <v>12977</v>
      </c>
      <c r="I141" s="125">
        <v>0</v>
      </c>
      <c r="J141" s="125">
        <v>167696</v>
      </c>
      <c r="K141" s="125">
        <v>57844</v>
      </c>
      <c r="L141" s="125">
        <v>5147</v>
      </c>
      <c r="M141" s="125">
        <v>1410314</v>
      </c>
      <c r="N141" s="125">
        <v>0</v>
      </c>
      <c r="O141" s="125">
        <v>10141</v>
      </c>
      <c r="P141" s="125">
        <v>94805</v>
      </c>
      <c r="Q141" s="125">
        <v>165596</v>
      </c>
      <c r="R141" s="124">
        <f t="shared" si="13"/>
        <v>2165982</v>
      </c>
      <c r="S141" s="98" t="b">
        <f t="shared" si="14"/>
        <v>1</v>
      </c>
      <c r="T141" s="126" t="s">
        <v>917</v>
      </c>
      <c r="U141" s="127">
        <f t="shared" si="15"/>
        <v>4309766</v>
      </c>
      <c r="V141" s="128">
        <v>2722583</v>
      </c>
      <c r="W141" s="128">
        <v>13336</v>
      </c>
      <c r="X141" s="128">
        <v>6339</v>
      </c>
      <c r="Y141" s="128">
        <v>6663</v>
      </c>
      <c r="Z141" s="128">
        <v>20861</v>
      </c>
      <c r="AA141" s="128">
        <v>379143</v>
      </c>
      <c r="AB141" s="128">
        <v>242829</v>
      </c>
      <c r="AC141" s="128">
        <v>230630</v>
      </c>
      <c r="AD141" s="128">
        <v>115578</v>
      </c>
      <c r="AE141" s="128">
        <v>27534</v>
      </c>
      <c r="AF141" s="128">
        <v>82975</v>
      </c>
      <c r="AG141" s="128">
        <v>66794</v>
      </c>
      <c r="AH141" s="128">
        <v>47066</v>
      </c>
      <c r="AI141" s="128">
        <v>339687</v>
      </c>
      <c r="AJ141" s="128">
        <v>47098</v>
      </c>
      <c r="AK141" s="128">
        <v>31910</v>
      </c>
      <c r="AL141" s="128">
        <v>31910</v>
      </c>
      <c r="AM141" s="129">
        <f t="shared" si="16"/>
        <v>4309766</v>
      </c>
      <c r="AN141" s="98" t="b">
        <f t="shared" si="17"/>
        <v>1</v>
      </c>
    </row>
    <row r="142" spans="1:40" x14ac:dyDescent="0.2">
      <c r="A142" s="122">
        <v>7404</v>
      </c>
      <c r="B142" s="122" t="s">
        <v>470</v>
      </c>
      <c r="C142" s="123" t="s">
        <v>918</v>
      </c>
      <c r="D142" s="123" t="s">
        <v>917</v>
      </c>
      <c r="E142" s="123">
        <v>4</v>
      </c>
      <c r="F142" s="124">
        <f t="shared" si="12"/>
        <v>4054720</v>
      </c>
      <c r="G142" s="125">
        <v>628158</v>
      </c>
      <c r="H142" s="125">
        <v>65458</v>
      </c>
      <c r="I142" s="125">
        <v>36672</v>
      </c>
      <c r="J142" s="125">
        <v>305061</v>
      </c>
      <c r="K142" s="125">
        <v>4200</v>
      </c>
      <c r="L142" s="125">
        <v>0</v>
      </c>
      <c r="M142" s="125">
        <v>2264395</v>
      </c>
      <c r="N142" s="125">
        <v>22935</v>
      </c>
      <c r="O142" s="125">
        <v>14</v>
      </c>
      <c r="P142" s="125">
        <v>78072</v>
      </c>
      <c r="Q142" s="125">
        <v>649755</v>
      </c>
      <c r="R142" s="124">
        <f t="shared" si="13"/>
        <v>4054720</v>
      </c>
      <c r="S142" s="98" t="b">
        <f t="shared" si="14"/>
        <v>1</v>
      </c>
      <c r="T142" s="126" t="s">
        <v>917</v>
      </c>
      <c r="U142" s="127">
        <f t="shared" si="15"/>
        <v>5612554</v>
      </c>
      <c r="V142" s="128">
        <v>4579201</v>
      </c>
      <c r="W142" s="128">
        <v>34752</v>
      </c>
      <c r="X142" s="128">
        <v>30440</v>
      </c>
      <c r="Y142" s="128">
        <v>0</v>
      </c>
      <c r="Z142" s="128">
        <v>3729</v>
      </c>
      <c r="AA142" s="128">
        <v>39428</v>
      </c>
      <c r="AB142" s="128">
        <v>83963</v>
      </c>
      <c r="AC142" s="128">
        <v>161477</v>
      </c>
      <c r="AD142" s="128">
        <v>34933</v>
      </c>
      <c r="AE142" s="128">
        <v>1266</v>
      </c>
      <c r="AF142" s="128">
        <v>296352</v>
      </c>
      <c r="AG142" s="128">
        <v>310654</v>
      </c>
      <c r="AH142" s="128">
        <v>34587</v>
      </c>
      <c r="AI142" s="128">
        <v>10852</v>
      </c>
      <c r="AJ142" s="128">
        <v>31369</v>
      </c>
      <c r="AK142" s="128">
        <v>132859</v>
      </c>
      <c r="AL142" s="128">
        <v>42924</v>
      </c>
      <c r="AM142" s="129">
        <f t="shared" si="16"/>
        <v>5612554</v>
      </c>
      <c r="AN142" s="98" t="b">
        <f t="shared" si="17"/>
        <v>1</v>
      </c>
    </row>
    <row r="143" spans="1:40" x14ac:dyDescent="0.2">
      <c r="A143" s="122">
        <v>7405</v>
      </c>
      <c r="B143" s="122" t="s">
        <v>471</v>
      </c>
      <c r="C143" s="123" t="s">
        <v>918</v>
      </c>
      <c r="D143" s="123" t="s">
        <v>917</v>
      </c>
      <c r="E143" s="123">
        <v>4</v>
      </c>
      <c r="F143" s="124">
        <f t="shared" si="12"/>
        <v>1691614</v>
      </c>
      <c r="G143" s="125">
        <v>475116</v>
      </c>
      <c r="H143" s="125">
        <v>14053</v>
      </c>
      <c r="I143" s="125">
        <v>1089</v>
      </c>
      <c r="J143" s="125">
        <v>159874</v>
      </c>
      <c r="K143" s="125">
        <v>16092</v>
      </c>
      <c r="L143" s="125">
        <v>0</v>
      </c>
      <c r="M143" s="125">
        <v>826827</v>
      </c>
      <c r="N143" s="125">
        <v>1823</v>
      </c>
      <c r="O143" s="125">
        <v>56671</v>
      </c>
      <c r="P143" s="125">
        <v>36549</v>
      </c>
      <c r="Q143" s="125">
        <v>103520</v>
      </c>
      <c r="R143" s="124">
        <f t="shared" si="13"/>
        <v>1691614</v>
      </c>
      <c r="S143" s="98" t="b">
        <f t="shared" si="14"/>
        <v>1</v>
      </c>
      <c r="T143" s="126" t="s">
        <v>917</v>
      </c>
      <c r="U143" s="127">
        <f t="shared" si="15"/>
        <v>2446003</v>
      </c>
      <c r="V143" s="128">
        <v>2129955</v>
      </c>
      <c r="W143" s="128">
        <v>25035</v>
      </c>
      <c r="X143" s="128">
        <v>6639</v>
      </c>
      <c r="Y143" s="128">
        <v>959</v>
      </c>
      <c r="Z143" s="128">
        <v>4317</v>
      </c>
      <c r="AA143" s="128">
        <v>15682</v>
      </c>
      <c r="AB143" s="128">
        <v>51530</v>
      </c>
      <c r="AC143" s="128">
        <v>83469</v>
      </c>
      <c r="AD143" s="128">
        <v>12833</v>
      </c>
      <c r="AE143" s="128">
        <v>27995</v>
      </c>
      <c r="AF143" s="128">
        <v>18224</v>
      </c>
      <c r="AG143" s="128">
        <v>25323</v>
      </c>
      <c r="AH143" s="128">
        <v>37885</v>
      </c>
      <c r="AI143" s="128">
        <v>25144</v>
      </c>
      <c r="AJ143" s="128">
        <v>44361</v>
      </c>
      <c r="AK143" s="128">
        <v>0</v>
      </c>
      <c r="AL143" s="128">
        <v>0</v>
      </c>
      <c r="AM143" s="129">
        <f t="shared" si="16"/>
        <v>2446003</v>
      </c>
      <c r="AN143" s="98" t="b">
        <f t="shared" si="17"/>
        <v>1</v>
      </c>
    </row>
    <row r="144" spans="1:40" x14ac:dyDescent="0.2">
      <c r="A144" s="122">
        <v>7406</v>
      </c>
      <c r="B144" s="122" t="s">
        <v>472</v>
      </c>
      <c r="C144" s="123" t="s">
        <v>918</v>
      </c>
      <c r="D144" s="123" t="s">
        <v>917</v>
      </c>
      <c r="E144" s="123">
        <v>4</v>
      </c>
      <c r="F144" s="124">
        <f t="shared" si="12"/>
        <v>4100539</v>
      </c>
      <c r="G144" s="125">
        <v>543539</v>
      </c>
      <c r="H144" s="125">
        <v>62400</v>
      </c>
      <c r="I144" s="125">
        <v>68856</v>
      </c>
      <c r="J144" s="125">
        <v>378324</v>
      </c>
      <c r="K144" s="125">
        <v>107250</v>
      </c>
      <c r="L144" s="125">
        <v>1690</v>
      </c>
      <c r="M144" s="125">
        <v>2349927</v>
      </c>
      <c r="N144" s="125">
        <v>0</v>
      </c>
      <c r="O144" s="125">
        <v>0</v>
      </c>
      <c r="P144" s="125">
        <v>72321</v>
      </c>
      <c r="Q144" s="125">
        <v>516232</v>
      </c>
      <c r="R144" s="124">
        <f t="shared" si="13"/>
        <v>4100539</v>
      </c>
      <c r="S144" s="98" t="b">
        <f t="shared" si="14"/>
        <v>1</v>
      </c>
      <c r="T144" s="126" t="s">
        <v>917</v>
      </c>
      <c r="U144" s="127">
        <f t="shared" si="15"/>
        <v>5276349</v>
      </c>
      <c r="V144" s="128">
        <v>4403057</v>
      </c>
      <c r="W144" s="128">
        <v>25192</v>
      </c>
      <c r="X144" s="128">
        <v>16670</v>
      </c>
      <c r="Y144" s="128">
        <v>0</v>
      </c>
      <c r="Z144" s="128">
        <v>27984</v>
      </c>
      <c r="AA144" s="128">
        <v>124252</v>
      </c>
      <c r="AB144" s="128">
        <v>121280</v>
      </c>
      <c r="AC144" s="128">
        <v>176420</v>
      </c>
      <c r="AD144" s="128">
        <v>74943</v>
      </c>
      <c r="AE144" s="128">
        <v>16391</v>
      </c>
      <c r="AF144" s="128">
        <v>103841</v>
      </c>
      <c r="AG144" s="128">
        <v>135591</v>
      </c>
      <c r="AH144" s="128">
        <v>55679</v>
      </c>
      <c r="AI144" s="128">
        <v>3361</v>
      </c>
      <c r="AJ144" s="128">
        <v>16864</v>
      </c>
      <c r="AK144" s="128">
        <v>149753</v>
      </c>
      <c r="AL144" s="128">
        <v>91205</v>
      </c>
      <c r="AM144" s="129">
        <f t="shared" si="16"/>
        <v>5276349</v>
      </c>
      <c r="AN144" s="98" t="b">
        <f t="shared" si="17"/>
        <v>1</v>
      </c>
    </row>
    <row r="145" spans="1:40" x14ac:dyDescent="0.2">
      <c r="A145" s="122">
        <v>7407</v>
      </c>
      <c r="B145" s="122" t="s">
        <v>473</v>
      </c>
      <c r="C145" s="123" t="s">
        <v>918</v>
      </c>
      <c r="D145" s="123" t="s">
        <v>917</v>
      </c>
      <c r="E145" s="123">
        <v>4</v>
      </c>
      <c r="F145" s="124">
        <f t="shared" si="12"/>
        <v>1294993</v>
      </c>
      <c r="G145" s="125">
        <v>192373</v>
      </c>
      <c r="H145" s="125">
        <v>13296</v>
      </c>
      <c r="I145" s="125">
        <v>14596</v>
      </c>
      <c r="J145" s="125">
        <v>129269</v>
      </c>
      <c r="K145" s="125">
        <v>0</v>
      </c>
      <c r="L145" s="125">
        <v>0</v>
      </c>
      <c r="M145" s="125">
        <v>778549</v>
      </c>
      <c r="N145" s="125">
        <v>0</v>
      </c>
      <c r="O145" s="125">
        <v>0</v>
      </c>
      <c r="P145" s="125">
        <v>2551</v>
      </c>
      <c r="Q145" s="125">
        <v>164359</v>
      </c>
      <c r="R145" s="124">
        <f t="shared" si="13"/>
        <v>1294993</v>
      </c>
      <c r="S145" s="98" t="b">
        <f t="shared" si="14"/>
        <v>1</v>
      </c>
      <c r="T145" s="126" t="s">
        <v>917</v>
      </c>
      <c r="U145" s="127">
        <f t="shared" si="15"/>
        <v>3070782</v>
      </c>
      <c r="V145" s="128">
        <v>2205879</v>
      </c>
      <c r="W145" s="128">
        <v>21263</v>
      </c>
      <c r="X145" s="128">
        <v>26853</v>
      </c>
      <c r="Y145" s="128">
        <v>0</v>
      </c>
      <c r="Z145" s="128">
        <v>37615</v>
      </c>
      <c r="AA145" s="128">
        <v>93509</v>
      </c>
      <c r="AB145" s="128">
        <v>57357</v>
      </c>
      <c r="AC145" s="128">
        <v>137868</v>
      </c>
      <c r="AD145" s="128">
        <v>29027</v>
      </c>
      <c r="AE145" s="128">
        <v>58024</v>
      </c>
      <c r="AF145" s="128">
        <v>251948</v>
      </c>
      <c r="AG145" s="128">
        <v>41996</v>
      </c>
      <c r="AH145" s="128">
        <v>444</v>
      </c>
      <c r="AI145" s="128">
        <v>123764</v>
      </c>
      <c r="AJ145" s="128">
        <v>23468</v>
      </c>
      <c r="AK145" s="128">
        <v>74531</v>
      </c>
      <c r="AL145" s="128">
        <v>16532</v>
      </c>
      <c r="AM145" s="129">
        <f t="shared" si="16"/>
        <v>3070782</v>
      </c>
      <c r="AN145" s="98" t="b">
        <f t="shared" si="17"/>
        <v>1</v>
      </c>
    </row>
    <row r="146" spans="1:40" x14ac:dyDescent="0.2">
      <c r="A146" s="122">
        <v>7408</v>
      </c>
      <c r="B146" s="122" t="s">
        <v>474</v>
      </c>
      <c r="C146" s="123" t="s">
        <v>918</v>
      </c>
      <c r="D146" s="123" t="s">
        <v>917</v>
      </c>
      <c r="E146" s="123">
        <v>4</v>
      </c>
      <c r="F146" s="124">
        <f t="shared" si="12"/>
        <v>2000132</v>
      </c>
      <c r="G146" s="125">
        <v>532047</v>
      </c>
      <c r="H146" s="125">
        <v>5462</v>
      </c>
      <c r="I146" s="125">
        <v>6</v>
      </c>
      <c r="J146" s="125">
        <v>101174</v>
      </c>
      <c r="K146" s="125">
        <v>0</v>
      </c>
      <c r="L146" s="125">
        <v>0</v>
      </c>
      <c r="M146" s="125">
        <v>1132995</v>
      </c>
      <c r="N146" s="125">
        <v>479</v>
      </c>
      <c r="O146" s="125">
        <v>0</v>
      </c>
      <c r="P146" s="125">
        <v>63552</v>
      </c>
      <c r="Q146" s="125">
        <v>164417</v>
      </c>
      <c r="R146" s="124">
        <f t="shared" si="13"/>
        <v>2000132</v>
      </c>
      <c r="S146" s="98" t="b">
        <f t="shared" si="14"/>
        <v>1</v>
      </c>
      <c r="T146" s="126" t="s">
        <v>917</v>
      </c>
      <c r="U146" s="127">
        <f t="shared" si="15"/>
        <v>3317011</v>
      </c>
      <c r="V146" s="128">
        <v>2161644</v>
      </c>
      <c r="W146" s="128">
        <v>10867</v>
      </c>
      <c r="X146" s="128">
        <v>6232</v>
      </c>
      <c r="Y146" s="128">
        <v>199</v>
      </c>
      <c r="Z146" s="128">
        <v>10844</v>
      </c>
      <c r="AA146" s="128">
        <v>177998</v>
      </c>
      <c r="AB146" s="128">
        <v>129018</v>
      </c>
      <c r="AC146" s="128">
        <v>170695</v>
      </c>
      <c r="AD146" s="128">
        <v>33117</v>
      </c>
      <c r="AE146" s="128">
        <v>14901</v>
      </c>
      <c r="AF146" s="128">
        <v>338032</v>
      </c>
      <c r="AG146" s="128">
        <v>125698</v>
      </c>
      <c r="AH146" s="128">
        <v>69830</v>
      </c>
      <c r="AI146" s="128">
        <v>1811</v>
      </c>
      <c r="AJ146" s="128">
        <v>98970</v>
      </c>
      <c r="AK146" s="128">
        <v>1353</v>
      </c>
      <c r="AL146" s="128">
        <v>0</v>
      </c>
      <c r="AM146" s="129">
        <f t="shared" si="16"/>
        <v>3317011</v>
      </c>
      <c r="AN146" s="98" t="b">
        <f t="shared" si="17"/>
        <v>1</v>
      </c>
    </row>
    <row r="147" spans="1:40" x14ac:dyDescent="0.2">
      <c r="A147" s="122">
        <v>8101</v>
      </c>
      <c r="B147" s="122" t="s">
        <v>475</v>
      </c>
      <c r="C147" s="123" t="s">
        <v>918</v>
      </c>
      <c r="D147" s="123" t="s">
        <v>917</v>
      </c>
      <c r="E147" s="123">
        <v>4</v>
      </c>
      <c r="F147" s="124">
        <f t="shared" si="12"/>
        <v>32472216</v>
      </c>
      <c r="G147" s="125">
        <v>10326282</v>
      </c>
      <c r="H147" s="125">
        <v>659615</v>
      </c>
      <c r="I147" s="125">
        <v>765485</v>
      </c>
      <c r="J147" s="125">
        <v>5144999</v>
      </c>
      <c r="K147" s="125">
        <v>683278</v>
      </c>
      <c r="L147" s="125">
        <v>0</v>
      </c>
      <c r="M147" s="125">
        <v>11092235</v>
      </c>
      <c r="N147" s="125">
        <v>2215</v>
      </c>
      <c r="O147" s="125">
        <v>0</v>
      </c>
      <c r="P147" s="125">
        <v>336192</v>
      </c>
      <c r="Q147" s="125">
        <v>3461915</v>
      </c>
      <c r="R147" s="124">
        <f t="shared" si="13"/>
        <v>32472216</v>
      </c>
      <c r="S147" s="98" t="b">
        <f t="shared" si="14"/>
        <v>1</v>
      </c>
      <c r="T147" s="126" t="s">
        <v>917</v>
      </c>
      <c r="U147" s="127">
        <f t="shared" si="15"/>
        <v>25844123</v>
      </c>
      <c r="V147" s="128">
        <v>18718728</v>
      </c>
      <c r="W147" s="128">
        <v>72448</v>
      </c>
      <c r="X147" s="128">
        <v>31654</v>
      </c>
      <c r="Y147" s="128">
        <v>0</v>
      </c>
      <c r="Z147" s="128">
        <v>141723</v>
      </c>
      <c r="AA147" s="128">
        <v>301729</v>
      </c>
      <c r="AB147" s="128">
        <v>832431</v>
      </c>
      <c r="AC147" s="128">
        <v>845031</v>
      </c>
      <c r="AD147" s="128">
        <v>383970</v>
      </c>
      <c r="AE147" s="128">
        <v>573950</v>
      </c>
      <c r="AF147" s="128">
        <v>2348564</v>
      </c>
      <c r="AG147" s="128">
        <v>695104</v>
      </c>
      <c r="AH147" s="128">
        <v>120746</v>
      </c>
      <c r="AI147" s="128">
        <v>34541</v>
      </c>
      <c r="AJ147" s="128">
        <v>314217</v>
      </c>
      <c r="AK147" s="128">
        <v>902539</v>
      </c>
      <c r="AL147" s="128">
        <v>265048</v>
      </c>
      <c r="AM147" s="129">
        <f t="shared" si="16"/>
        <v>25844123</v>
      </c>
      <c r="AN147" s="98" t="b">
        <f t="shared" si="17"/>
        <v>1</v>
      </c>
    </row>
    <row r="148" spans="1:40" x14ac:dyDescent="0.2">
      <c r="A148" s="122">
        <v>8102</v>
      </c>
      <c r="B148" s="122" t="s">
        <v>476</v>
      </c>
      <c r="C148" s="123" t="s">
        <v>918</v>
      </c>
      <c r="D148" s="123" t="s">
        <v>917</v>
      </c>
      <c r="E148" s="123">
        <v>4</v>
      </c>
      <c r="F148" s="124">
        <f t="shared" si="12"/>
        <v>18367868</v>
      </c>
      <c r="G148" s="125">
        <v>4702827</v>
      </c>
      <c r="H148" s="125">
        <v>276380</v>
      </c>
      <c r="I148" s="125">
        <v>0</v>
      </c>
      <c r="J148" s="125">
        <v>1149670</v>
      </c>
      <c r="K148" s="125">
        <v>26972</v>
      </c>
      <c r="L148" s="125">
        <v>5467</v>
      </c>
      <c r="M148" s="125">
        <v>10444346</v>
      </c>
      <c r="N148" s="125">
        <v>13017</v>
      </c>
      <c r="O148" s="125">
        <v>0</v>
      </c>
      <c r="P148" s="125">
        <v>575425</v>
      </c>
      <c r="Q148" s="125">
        <v>1173764</v>
      </c>
      <c r="R148" s="124">
        <f t="shared" si="13"/>
        <v>18367868</v>
      </c>
      <c r="S148" s="98" t="b">
        <f t="shared" si="14"/>
        <v>1</v>
      </c>
      <c r="T148" s="126" t="s">
        <v>917</v>
      </c>
      <c r="U148" s="127">
        <f t="shared" si="15"/>
        <v>12398363</v>
      </c>
      <c r="V148" s="128">
        <v>9028148</v>
      </c>
      <c r="W148" s="128">
        <v>48001</v>
      </c>
      <c r="X148" s="128">
        <v>80160</v>
      </c>
      <c r="Y148" s="128">
        <v>4306</v>
      </c>
      <c r="Z148" s="128">
        <v>26835</v>
      </c>
      <c r="AA148" s="128">
        <v>175925</v>
      </c>
      <c r="AB148" s="128">
        <v>316020</v>
      </c>
      <c r="AC148" s="128">
        <v>336281</v>
      </c>
      <c r="AD148" s="128">
        <v>109421</v>
      </c>
      <c r="AE148" s="128">
        <v>93514</v>
      </c>
      <c r="AF148" s="128">
        <v>1858218</v>
      </c>
      <c r="AG148" s="128">
        <v>292566</v>
      </c>
      <c r="AH148" s="128">
        <v>109594</v>
      </c>
      <c r="AI148" s="128">
        <v>6113</v>
      </c>
      <c r="AJ148" s="128">
        <v>69906</v>
      </c>
      <c r="AK148" s="128">
        <v>99677</v>
      </c>
      <c r="AL148" s="128">
        <v>0</v>
      </c>
      <c r="AM148" s="129">
        <f t="shared" si="16"/>
        <v>12398363</v>
      </c>
      <c r="AN148" s="98" t="b">
        <f t="shared" si="17"/>
        <v>1</v>
      </c>
    </row>
    <row r="149" spans="1:40" x14ac:dyDescent="0.2">
      <c r="A149" s="122">
        <v>8103</v>
      </c>
      <c r="B149" s="122" t="s">
        <v>477</v>
      </c>
      <c r="C149" s="123" t="s">
        <v>918</v>
      </c>
      <c r="D149" s="123" t="s">
        <v>917</v>
      </c>
      <c r="E149" s="123">
        <v>4</v>
      </c>
      <c r="F149" s="124">
        <f t="shared" si="12"/>
        <v>9597144</v>
      </c>
      <c r="G149" s="125">
        <v>1013113</v>
      </c>
      <c r="H149" s="125">
        <v>73347</v>
      </c>
      <c r="I149" s="125">
        <v>222618</v>
      </c>
      <c r="J149" s="125">
        <v>799666</v>
      </c>
      <c r="K149" s="125">
        <v>0</v>
      </c>
      <c r="L149" s="125">
        <v>0</v>
      </c>
      <c r="M149" s="125">
        <v>6809656</v>
      </c>
      <c r="N149" s="125">
        <v>1327</v>
      </c>
      <c r="O149" s="125">
        <v>0</v>
      </c>
      <c r="P149" s="125">
        <v>141772</v>
      </c>
      <c r="Q149" s="125">
        <v>535645</v>
      </c>
      <c r="R149" s="124">
        <f t="shared" si="13"/>
        <v>9597144</v>
      </c>
      <c r="S149" s="98" t="b">
        <f t="shared" si="14"/>
        <v>1</v>
      </c>
      <c r="T149" s="126" t="s">
        <v>917</v>
      </c>
      <c r="U149" s="127">
        <f t="shared" si="15"/>
        <v>9776748</v>
      </c>
      <c r="V149" s="128">
        <v>7212031</v>
      </c>
      <c r="W149" s="128">
        <v>12249</v>
      </c>
      <c r="X149" s="128">
        <v>12649</v>
      </c>
      <c r="Y149" s="128">
        <v>5709</v>
      </c>
      <c r="Z149" s="128">
        <v>48989</v>
      </c>
      <c r="AA149" s="128">
        <v>108549</v>
      </c>
      <c r="AB149" s="128">
        <v>112445</v>
      </c>
      <c r="AC149" s="128">
        <v>292860</v>
      </c>
      <c r="AD149" s="128">
        <v>53859</v>
      </c>
      <c r="AE149" s="128">
        <v>88832</v>
      </c>
      <c r="AF149" s="128">
        <v>1023514</v>
      </c>
      <c r="AG149" s="128">
        <v>439012</v>
      </c>
      <c r="AH149" s="128">
        <v>198753</v>
      </c>
      <c r="AI149" s="128">
        <v>122074</v>
      </c>
      <c r="AJ149" s="128">
        <v>77360</v>
      </c>
      <c r="AK149" s="128">
        <v>162758</v>
      </c>
      <c r="AL149" s="128">
        <v>145099</v>
      </c>
      <c r="AM149" s="129">
        <f t="shared" si="16"/>
        <v>9776748</v>
      </c>
      <c r="AN149" s="98" t="b">
        <f t="shared" si="17"/>
        <v>1</v>
      </c>
    </row>
    <row r="150" spans="1:40" x14ac:dyDescent="0.2">
      <c r="A150" s="122">
        <v>8104</v>
      </c>
      <c r="B150" s="122" t="s">
        <v>478</v>
      </c>
      <c r="C150" s="123" t="s">
        <v>918</v>
      </c>
      <c r="D150" s="123" t="s">
        <v>917</v>
      </c>
      <c r="E150" s="123">
        <v>4</v>
      </c>
      <c r="F150" s="124">
        <f t="shared" si="12"/>
        <v>882108</v>
      </c>
      <c r="G150" s="125">
        <v>67800</v>
      </c>
      <c r="H150" s="125">
        <v>12326</v>
      </c>
      <c r="I150" s="125">
        <v>0</v>
      </c>
      <c r="J150" s="125">
        <v>90460</v>
      </c>
      <c r="K150" s="125">
        <v>0</v>
      </c>
      <c r="L150" s="125">
        <v>0</v>
      </c>
      <c r="M150" s="125">
        <v>615952</v>
      </c>
      <c r="N150" s="125">
        <v>0</v>
      </c>
      <c r="O150" s="125">
        <v>0</v>
      </c>
      <c r="P150" s="125">
        <v>28984</v>
      </c>
      <c r="Q150" s="125">
        <v>66586</v>
      </c>
      <c r="R150" s="124">
        <f t="shared" si="13"/>
        <v>882108</v>
      </c>
      <c r="S150" s="98" t="b">
        <f t="shared" si="14"/>
        <v>1</v>
      </c>
      <c r="T150" s="126" t="s">
        <v>917</v>
      </c>
      <c r="U150" s="127">
        <f t="shared" si="15"/>
        <v>2560249</v>
      </c>
      <c r="V150" s="128">
        <v>1775011</v>
      </c>
      <c r="W150" s="128">
        <v>18605</v>
      </c>
      <c r="X150" s="128">
        <v>15099</v>
      </c>
      <c r="Y150" s="128">
        <v>1050</v>
      </c>
      <c r="Z150" s="128">
        <v>6758</v>
      </c>
      <c r="AA150" s="128">
        <v>88314</v>
      </c>
      <c r="AB150" s="128">
        <v>72015</v>
      </c>
      <c r="AC150" s="128">
        <v>80616</v>
      </c>
      <c r="AD150" s="128">
        <v>339649</v>
      </c>
      <c r="AE150" s="128">
        <v>586</v>
      </c>
      <c r="AF150" s="128">
        <v>33118</v>
      </c>
      <c r="AG150" s="128">
        <v>3840</v>
      </c>
      <c r="AH150" s="128">
        <v>32469</v>
      </c>
      <c r="AI150" s="128">
        <v>89775</v>
      </c>
      <c r="AJ150" s="128">
        <v>33059</v>
      </c>
      <c r="AK150" s="128">
        <v>85785</v>
      </c>
      <c r="AL150" s="128">
        <v>48092</v>
      </c>
      <c r="AM150" s="129">
        <f t="shared" si="16"/>
        <v>2560249</v>
      </c>
      <c r="AN150" s="98" t="b">
        <f t="shared" si="17"/>
        <v>1</v>
      </c>
    </row>
    <row r="151" spans="1:40" x14ac:dyDescent="0.2">
      <c r="A151" s="122">
        <v>8105</v>
      </c>
      <c r="B151" s="122" t="s">
        <v>479</v>
      </c>
      <c r="C151" s="123" t="s">
        <v>918</v>
      </c>
      <c r="D151" s="123" t="s">
        <v>917</v>
      </c>
      <c r="E151" s="123">
        <v>4</v>
      </c>
      <c r="F151" s="124">
        <f t="shared" si="12"/>
        <v>1739955</v>
      </c>
      <c r="G151" s="125">
        <v>424143</v>
      </c>
      <c r="H151" s="125">
        <v>23251</v>
      </c>
      <c r="I151" s="125">
        <v>0</v>
      </c>
      <c r="J151" s="125">
        <v>135680</v>
      </c>
      <c r="K151" s="125">
        <v>0</v>
      </c>
      <c r="L151" s="125">
        <v>0</v>
      </c>
      <c r="M151" s="125">
        <v>861782</v>
      </c>
      <c r="N151" s="125">
        <v>0</v>
      </c>
      <c r="O151" s="125">
        <v>0</v>
      </c>
      <c r="P151" s="125">
        <v>202941</v>
      </c>
      <c r="Q151" s="125">
        <v>92158</v>
      </c>
      <c r="R151" s="124">
        <f t="shared" si="13"/>
        <v>1739955</v>
      </c>
      <c r="S151" s="98" t="b">
        <f t="shared" si="14"/>
        <v>1</v>
      </c>
      <c r="T151" s="126" t="s">
        <v>917</v>
      </c>
      <c r="U151" s="127">
        <f t="shared" si="15"/>
        <v>3395796</v>
      </c>
      <c r="V151" s="128">
        <v>2819260</v>
      </c>
      <c r="W151" s="128">
        <v>6240</v>
      </c>
      <c r="X151" s="128">
        <v>4014</v>
      </c>
      <c r="Y151" s="128">
        <v>0</v>
      </c>
      <c r="Z151" s="128">
        <v>4019</v>
      </c>
      <c r="AA151" s="128">
        <v>44965</v>
      </c>
      <c r="AB151" s="128">
        <v>96475</v>
      </c>
      <c r="AC151" s="128">
        <v>131488</v>
      </c>
      <c r="AD151" s="128">
        <v>21797</v>
      </c>
      <c r="AE151" s="128">
        <v>6303</v>
      </c>
      <c r="AF151" s="128">
        <v>85435</v>
      </c>
      <c r="AG151" s="128">
        <v>113350</v>
      </c>
      <c r="AH151" s="128">
        <v>25034</v>
      </c>
      <c r="AI151" s="128">
        <v>9212</v>
      </c>
      <c r="AJ151" s="128">
        <v>48712</v>
      </c>
      <c r="AK151" s="128">
        <v>15164</v>
      </c>
      <c r="AL151" s="128">
        <v>15164</v>
      </c>
      <c r="AM151" s="129">
        <f t="shared" si="16"/>
        <v>3395796</v>
      </c>
      <c r="AN151" s="98" t="b">
        <f t="shared" si="17"/>
        <v>1</v>
      </c>
    </row>
    <row r="152" spans="1:40" x14ac:dyDescent="0.2">
      <c r="A152" s="122">
        <v>8106</v>
      </c>
      <c r="B152" s="122" t="s">
        <v>480</v>
      </c>
      <c r="C152" s="123" t="s">
        <v>918</v>
      </c>
      <c r="D152" s="123" t="s">
        <v>917</v>
      </c>
      <c r="E152" s="123">
        <v>4</v>
      </c>
      <c r="F152" s="124">
        <f t="shared" si="12"/>
        <v>2866594</v>
      </c>
      <c r="G152" s="125">
        <v>503559</v>
      </c>
      <c r="H152" s="125">
        <v>117253</v>
      </c>
      <c r="I152" s="125">
        <v>0</v>
      </c>
      <c r="J152" s="125">
        <v>404288</v>
      </c>
      <c r="K152" s="125">
        <v>67358</v>
      </c>
      <c r="L152" s="125">
        <v>34326</v>
      </c>
      <c r="M152" s="125">
        <v>1265112</v>
      </c>
      <c r="N152" s="125">
        <v>0</v>
      </c>
      <c r="O152" s="125">
        <v>0</v>
      </c>
      <c r="P152" s="125">
        <v>263768</v>
      </c>
      <c r="Q152" s="125">
        <v>210930</v>
      </c>
      <c r="R152" s="124">
        <f t="shared" si="13"/>
        <v>2866594</v>
      </c>
      <c r="S152" s="98" t="b">
        <f t="shared" si="14"/>
        <v>1</v>
      </c>
      <c r="T152" s="126" t="s">
        <v>917</v>
      </c>
      <c r="U152" s="127">
        <f t="shared" si="15"/>
        <v>6215732</v>
      </c>
      <c r="V152" s="128">
        <v>4607510</v>
      </c>
      <c r="W152" s="128">
        <v>21092</v>
      </c>
      <c r="X152" s="128">
        <v>16060</v>
      </c>
      <c r="Y152" s="128">
        <v>2975</v>
      </c>
      <c r="Z152" s="128">
        <v>43379</v>
      </c>
      <c r="AA152" s="128">
        <v>81937</v>
      </c>
      <c r="AB152" s="128">
        <v>303602</v>
      </c>
      <c r="AC152" s="128">
        <v>378487</v>
      </c>
      <c r="AD152" s="128">
        <v>20937</v>
      </c>
      <c r="AE152" s="128">
        <v>9759</v>
      </c>
      <c r="AF152" s="128">
        <v>410618</v>
      </c>
      <c r="AG152" s="128">
        <v>78384</v>
      </c>
      <c r="AH152" s="128">
        <v>48278</v>
      </c>
      <c r="AI152" s="128">
        <v>13700</v>
      </c>
      <c r="AJ152" s="128">
        <v>52410</v>
      </c>
      <c r="AK152" s="128">
        <v>351580</v>
      </c>
      <c r="AL152" s="128">
        <v>150672</v>
      </c>
      <c r="AM152" s="129">
        <f t="shared" si="16"/>
        <v>6215732</v>
      </c>
      <c r="AN152" s="98" t="b">
        <f t="shared" si="17"/>
        <v>1</v>
      </c>
    </row>
    <row r="153" spans="1:40" x14ac:dyDescent="0.2">
      <c r="A153" s="122">
        <v>8107</v>
      </c>
      <c r="B153" s="122" t="s">
        <v>481</v>
      </c>
      <c r="C153" s="123" t="s">
        <v>918</v>
      </c>
      <c r="D153" s="123" t="s">
        <v>917</v>
      </c>
      <c r="E153" s="123">
        <v>4</v>
      </c>
      <c r="F153" s="124">
        <f t="shared" si="12"/>
        <v>4333050</v>
      </c>
      <c r="G153" s="125">
        <v>1282689</v>
      </c>
      <c r="H153" s="125">
        <v>33236</v>
      </c>
      <c r="I153" s="125">
        <v>124455</v>
      </c>
      <c r="J153" s="125">
        <v>297082</v>
      </c>
      <c r="K153" s="125">
        <v>14359</v>
      </c>
      <c r="L153" s="125">
        <v>0</v>
      </c>
      <c r="M153" s="125">
        <v>2150705</v>
      </c>
      <c r="N153" s="125">
        <v>1200</v>
      </c>
      <c r="O153" s="125">
        <v>0</v>
      </c>
      <c r="P153" s="125">
        <v>86790</v>
      </c>
      <c r="Q153" s="125">
        <v>342534</v>
      </c>
      <c r="R153" s="124">
        <f t="shared" si="13"/>
        <v>4333050</v>
      </c>
      <c r="S153" s="98" t="b">
        <f t="shared" si="14"/>
        <v>1</v>
      </c>
      <c r="T153" s="126" t="s">
        <v>917</v>
      </c>
      <c r="U153" s="127">
        <f t="shared" si="15"/>
        <v>6013081</v>
      </c>
      <c r="V153" s="128">
        <v>4460624</v>
      </c>
      <c r="W153" s="128">
        <v>19810</v>
      </c>
      <c r="X153" s="128">
        <v>23869</v>
      </c>
      <c r="Y153" s="128">
        <v>0</v>
      </c>
      <c r="Z153" s="128">
        <v>20357</v>
      </c>
      <c r="AA153" s="128">
        <v>184756</v>
      </c>
      <c r="AB153" s="128">
        <v>310485</v>
      </c>
      <c r="AC153" s="128">
        <v>216266</v>
      </c>
      <c r="AD153" s="128">
        <v>155441</v>
      </c>
      <c r="AE153" s="128">
        <v>27909</v>
      </c>
      <c r="AF153" s="128">
        <v>317866</v>
      </c>
      <c r="AG153" s="128">
        <v>172643</v>
      </c>
      <c r="AH153" s="128">
        <v>25381</v>
      </c>
      <c r="AI153" s="128">
        <v>84422</v>
      </c>
      <c r="AJ153" s="128">
        <v>22996</v>
      </c>
      <c r="AK153" s="128">
        <v>95524</v>
      </c>
      <c r="AL153" s="128">
        <v>37910</v>
      </c>
      <c r="AM153" s="129">
        <f t="shared" si="16"/>
        <v>6013081</v>
      </c>
      <c r="AN153" s="98" t="b">
        <f t="shared" si="17"/>
        <v>1</v>
      </c>
    </row>
    <row r="154" spans="1:40" x14ac:dyDescent="0.2">
      <c r="A154" s="122">
        <v>8108</v>
      </c>
      <c r="B154" s="122" t="s">
        <v>482</v>
      </c>
      <c r="C154" s="123" t="s">
        <v>918</v>
      </c>
      <c r="D154" s="123" t="s">
        <v>917</v>
      </c>
      <c r="E154" s="123">
        <v>4</v>
      </c>
      <c r="F154" s="124">
        <f t="shared" si="12"/>
        <v>13880015</v>
      </c>
      <c r="G154" s="125">
        <v>2370823</v>
      </c>
      <c r="H154" s="125">
        <v>123339</v>
      </c>
      <c r="I154" s="125">
        <v>207661</v>
      </c>
      <c r="J154" s="125">
        <v>1870700</v>
      </c>
      <c r="K154" s="125">
        <v>0</v>
      </c>
      <c r="L154" s="125">
        <v>0</v>
      </c>
      <c r="M154" s="125">
        <v>7279520</v>
      </c>
      <c r="N154" s="125">
        <v>0</v>
      </c>
      <c r="O154" s="125">
        <v>139040</v>
      </c>
      <c r="P154" s="125">
        <v>191707</v>
      </c>
      <c r="Q154" s="125">
        <v>1697225</v>
      </c>
      <c r="R154" s="124">
        <f t="shared" si="13"/>
        <v>13880015</v>
      </c>
      <c r="S154" s="98" t="b">
        <f t="shared" si="14"/>
        <v>1</v>
      </c>
      <c r="T154" s="126" t="s">
        <v>917</v>
      </c>
      <c r="U154" s="127">
        <f t="shared" si="15"/>
        <v>12808265</v>
      </c>
      <c r="V154" s="128">
        <v>9408953</v>
      </c>
      <c r="W154" s="128">
        <v>29950</v>
      </c>
      <c r="X154" s="128">
        <v>17662</v>
      </c>
      <c r="Y154" s="128">
        <v>0</v>
      </c>
      <c r="Z154" s="128">
        <v>32873</v>
      </c>
      <c r="AA154" s="128">
        <v>122529</v>
      </c>
      <c r="AB154" s="128">
        <v>219815</v>
      </c>
      <c r="AC154" s="128">
        <v>587286</v>
      </c>
      <c r="AD154" s="128">
        <v>35039</v>
      </c>
      <c r="AE154" s="128">
        <v>23120</v>
      </c>
      <c r="AF154" s="128">
        <v>1679853</v>
      </c>
      <c r="AG154" s="128">
        <v>504354</v>
      </c>
      <c r="AH154" s="128">
        <v>50187</v>
      </c>
      <c r="AI154" s="128">
        <v>99342</v>
      </c>
      <c r="AJ154" s="128">
        <v>24860</v>
      </c>
      <c r="AK154" s="128">
        <v>101027</v>
      </c>
      <c r="AL154" s="128">
        <v>33361</v>
      </c>
      <c r="AM154" s="129">
        <f t="shared" si="16"/>
        <v>12808265</v>
      </c>
      <c r="AN154" s="98" t="b">
        <f t="shared" si="17"/>
        <v>1</v>
      </c>
    </row>
    <row r="155" spans="1:40" x14ac:dyDescent="0.2">
      <c r="A155" s="122">
        <v>8109</v>
      </c>
      <c r="B155" s="122" t="s">
        <v>483</v>
      </c>
      <c r="C155" s="123" t="s">
        <v>918</v>
      </c>
      <c r="D155" s="123" t="s">
        <v>917</v>
      </c>
      <c r="E155" s="123">
        <v>4</v>
      </c>
      <c r="F155" s="124">
        <f t="shared" si="12"/>
        <v>2213449</v>
      </c>
      <c r="G155" s="125">
        <v>106745</v>
      </c>
      <c r="H155" s="125">
        <v>19371</v>
      </c>
      <c r="I155" s="125">
        <v>0</v>
      </c>
      <c r="J155" s="125">
        <v>189728</v>
      </c>
      <c r="K155" s="125">
        <v>0</v>
      </c>
      <c r="L155" s="125">
        <v>0</v>
      </c>
      <c r="M155" s="125">
        <v>1586506</v>
      </c>
      <c r="N155" s="125">
        <v>1075</v>
      </c>
      <c r="O155" s="125">
        <v>18746</v>
      </c>
      <c r="P155" s="125">
        <v>3060</v>
      </c>
      <c r="Q155" s="125">
        <v>288218</v>
      </c>
      <c r="R155" s="124">
        <f t="shared" si="13"/>
        <v>2213449</v>
      </c>
      <c r="S155" s="98" t="b">
        <f t="shared" si="14"/>
        <v>1</v>
      </c>
      <c r="T155" s="126" t="s">
        <v>917</v>
      </c>
      <c r="U155" s="127">
        <f t="shared" si="15"/>
        <v>3712120</v>
      </c>
      <c r="V155" s="128">
        <v>2559698</v>
      </c>
      <c r="W155" s="128">
        <v>50465</v>
      </c>
      <c r="X155" s="128">
        <v>11030</v>
      </c>
      <c r="Y155" s="128">
        <v>6158</v>
      </c>
      <c r="Z155" s="128">
        <v>17682</v>
      </c>
      <c r="AA155" s="128">
        <v>30666</v>
      </c>
      <c r="AB155" s="128">
        <v>158738</v>
      </c>
      <c r="AC155" s="128">
        <v>102165</v>
      </c>
      <c r="AD155" s="128">
        <v>323465</v>
      </c>
      <c r="AE155" s="128">
        <v>15312</v>
      </c>
      <c r="AF155" s="128">
        <v>176033</v>
      </c>
      <c r="AG155" s="128">
        <v>231652</v>
      </c>
      <c r="AH155" s="128">
        <v>34327</v>
      </c>
      <c r="AI155" s="128">
        <v>3600</v>
      </c>
      <c r="AJ155" s="128">
        <v>31764</v>
      </c>
      <c r="AK155" s="128">
        <v>97654</v>
      </c>
      <c r="AL155" s="128">
        <v>15299</v>
      </c>
      <c r="AM155" s="129">
        <f t="shared" si="16"/>
        <v>3712120</v>
      </c>
      <c r="AN155" s="98" t="b">
        <f t="shared" si="17"/>
        <v>1</v>
      </c>
    </row>
    <row r="156" spans="1:40" x14ac:dyDescent="0.2">
      <c r="A156" s="122">
        <v>8110</v>
      </c>
      <c r="B156" s="122" t="s">
        <v>484</v>
      </c>
      <c r="C156" s="123" t="s">
        <v>918</v>
      </c>
      <c r="D156" s="123" t="s">
        <v>917</v>
      </c>
      <c r="E156" s="123">
        <v>4</v>
      </c>
      <c r="F156" s="124">
        <f t="shared" si="12"/>
        <v>17399924</v>
      </c>
      <c r="G156" s="125">
        <v>6791648</v>
      </c>
      <c r="H156" s="125">
        <v>338403</v>
      </c>
      <c r="I156" s="125">
        <v>894542</v>
      </c>
      <c r="J156" s="125">
        <v>831163</v>
      </c>
      <c r="K156" s="125">
        <v>52069</v>
      </c>
      <c r="L156" s="125">
        <v>20</v>
      </c>
      <c r="M156" s="125">
        <v>7377061</v>
      </c>
      <c r="N156" s="125">
        <v>25778</v>
      </c>
      <c r="O156" s="125">
        <v>0</v>
      </c>
      <c r="P156" s="125">
        <v>203635</v>
      </c>
      <c r="Q156" s="125">
        <v>885605</v>
      </c>
      <c r="R156" s="124">
        <f t="shared" si="13"/>
        <v>17399924</v>
      </c>
      <c r="S156" s="98" t="b">
        <f t="shared" si="14"/>
        <v>1</v>
      </c>
      <c r="T156" s="126" t="s">
        <v>917</v>
      </c>
      <c r="U156" s="127">
        <f t="shared" si="15"/>
        <v>14846640</v>
      </c>
      <c r="V156" s="128">
        <v>11427116</v>
      </c>
      <c r="W156" s="128">
        <v>132239</v>
      </c>
      <c r="X156" s="128">
        <v>51184</v>
      </c>
      <c r="Y156" s="128">
        <v>0</v>
      </c>
      <c r="Z156" s="128">
        <v>15717</v>
      </c>
      <c r="AA156" s="128">
        <v>27</v>
      </c>
      <c r="AB156" s="128">
        <v>206958</v>
      </c>
      <c r="AC156" s="128">
        <v>550709</v>
      </c>
      <c r="AD156" s="128">
        <v>129461</v>
      </c>
      <c r="AE156" s="128">
        <v>15290</v>
      </c>
      <c r="AF156" s="128">
        <v>1096875</v>
      </c>
      <c r="AG156" s="128">
        <v>463130</v>
      </c>
      <c r="AH156" s="128">
        <v>289218</v>
      </c>
      <c r="AI156" s="128">
        <v>280998</v>
      </c>
      <c r="AJ156" s="128">
        <v>62064</v>
      </c>
      <c r="AK156" s="128">
        <v>1008239</v>
      </c>
      <c r="AL156" s="128">
        <v>515739</v>
      </c>
      <c r="AM156" s="129">
        <f t="shared" si="16"/>
        <v>14846640</v>
      </c>
      <c r="AN156" s="98" t="b">
        <f t="shared" si="17"/>
        <v>1</v>
      </c>
    </row>
    <row r="157" spans="1:40" x14ac:dyDescent="0.2">
      <c r="A157" s="122">
        <v>8111</v>
      </c>
      <c r="B157" s="122" t="s">
        <v>485</v>
      </c>
      <c r="C157" s="123" t="s">
        <v>918</v>
      </c>
      <c r="D157" s="123" t="s">
        <v>917</v>
      </c>
      <c r="E157" s="123">
        <v>4</v>
      </c>
      <c r="F157" s="124">
        <f t="shared" si="12"/>
        <v>4326580</v>
      </c>
      <c r="G157" s="125">
        <v>1098628</v>
      </c>
      <c r="H157" s="125">
        <v>61672</v>
      </c>
      <c r="I157" s="125">
        <v>46751</v>
      </c>
      <c r="J157" s="125">
        <v>320551</v>
      </c>
      <c r="K157" s="125">
        <v>796</v>
      </c>
      <c r="L157" s="125">
        <v>0</v>
      </c>
      <c r="M157" s="125">
        <v>2013989</v>
      </c>
      <c r="N157" s="125">
        <v>0</v>
      </c>
      <c r="O157" s="125">
        <v>101202</v>
      </c>
      <c r="P157" s="125">
        <v>376683</v>
      </c>
      <c r="Q157" s="125">
        <v>306308</v>
      </c>
      <c r="R157" s="124">
        <f t="shared" si="13"/>
        <v>4326580</v>
      </c>
      <c r="S157" s="98" t="b">
        <f t="shared" si="14"/>
        <v>1</v>
      </c>
      <c r="T157" s="126" t="s">
        <v>917</v>
      </c>
      <c r="U157" s="127">
        <f t="shared" si="15"/>
        <v>8826007</v>
      </c>
      <c r="V157" s="128">
        <v>7450672</v>
      </c>
      <c r="W157" s="128">
        <v>49658</v>
      </c>
      <c r="X157" s="128">
        <v>77613</v>
      </c>
      <c r="Y157" s="128">
        <v>4964</v>
      </c>
      <c r="Z157" s="128">
        <v>37271</v>
      </c>
      <c r="AA157" s="128">
        <v>188694</v>
      </c>
      <c r="AB157" s="128">
        <v>236905</v>
      </c>
      <c r="AC157" s="128">
        <v>214735</v>
      </c>
      <c r="AD157" s="128">
        <v>172518</v>
      </c>
      <c r="AE157" s="128">
        <v>39659</v>
      </c>
      <c r="AF157" s="128">
        <v>263716</v>
      </c>
      <c r="AG157" s="128">
        <v>50076</v>
      </c>
      <c r="AH157" s="128">
        <v>5637</v>
      </c>
      <c r="AI157" s="128">
        <v>151656</v>
      </c>
      <c r="AJ157" s="128">
        <v>14959</v>
      </c>
      <c r="AK157" s="128">
        <v>305250</v>
      </c>
      <c r="AL157" s="128">
        <v>183434</v>
      </c>
      <c r="AM157" s="129">
        <f t="shared" si="16"/>
        <v>8826007</v>
      </c>
      <c r="AN157" s="98" t="b">
        <f t="shared" si="17"/>
        <v>1</v>
      </c>
    </row>
    <row r="158" spans="1:40" x14ac:dyDescent="0.2">
      <c r="A158" s="122">
        <v>8112</v>
      </c>
      <c r="B158" s="122" t="s">
        <v>486</v>
      </c>
      <c r="C158" s="123" t="s">
        <v>918</v>
      </c>
      <c r="D158" s="123" t="s">
        <v>917</v>
      </c>
      <c r="E158" s="123">
        <v>4</v>
      </c>
      <c r="F158" s="124">
        <f t="shared" si="12"/>
        <v>10967214</v>
      </c>
      <c r="G158" s="125">
        <v>2234007</v>
      </c>
      <c r="H158" s="125">
        <v>96517</v>
      </c>
      <c r="I158" s="125">
        <v>147080</v>
      </c>
      <c r="J158" s="125">
        <v>1049978</v>
      </c>
      <c r="K158" s="125">
        <v>0</v>
      </c>
      <c r="L158" s="125">
        <v>2304</v>
      </c>
      <c r="M158" s="125">
        <v>6706568</v>
      </c>
      <c r="N158" s="125">
        <v>0</v>
      </c>
      <c r="O158" s="125">
        <v>0</v>
      </c>
      <c r="P158" s="125">
        <v>137263</v>
      </c>
      <c r="Q158" s="125">
        <v>593497</v>
      </c>
      <c r="R158" s="124">
        <f t="shared" si="13"/>
        <v>10967214</v>
      </c>
      <c r="S158" s="98" t="b">
        <f t="shared" si="14"/>
        <v>1</v>
      </c>
      <c r="T158" s="126" t="s">
        <v>917</v>
      </c>
      <c r="U158" s="127">
        <f t="shared" si="15"/>
        <v>8999081</v>
      </c>
      <c r="V158" s="128">
        <v>7403078</v>
      </c>
      <c r="W158" s="128">
        <v>23006</v>
      </c>
      <c r="X158" s="128">
        <v>69180</v>
      </c>
      <c r="Y158" s="128">
        <v>0</v>
      </c>
      <c r="Z158" s="128">
        <v>25497</v>
      </c>
      <c r="AA158" s="128">
        <v>110269</v>
      </c>
      <c r="AB158" s="128">
        <v>175658</v>
      </c>
      <c r="AC158" s="128">
        <v>304234</v>
      </c>
      <c r="AD158" s="128">
        <v>29124</v>
      </c>
      <c r="AE158" s="128">
        <v>63389</v>
      </c>
      <c r="AF158" s="128">
        <v>452886</v>
      </c>
      <c r="AG158" s="128">
        <v>176362</v>
      </c>
      <c r="AH158" s="128">
        <v>187688</v>
      </c>
      <c r="AI158" s="128">
        <v>138121</v>
      </c>
      <c r="AJ158" s="128">
        <v>12301</v>
      </c>
      <c r="AK158" s="128">
        <v>12660</v>
      </c>
      <c r="AL158" s="128">
        <v>0</v>
      </c>
      <c r="AM158" s="129">
        <f t="shared" si="16"/>
        <v>8999081</v>
      </c>
      <c r="AN158" s="98" t="b">
        <f t="shared" si="17"/>
        <v>1</v>
      </c>
    </row>
    <row r="159" spans="1:40" x14ac:dyDescent="0.2">
      <c r="A159" s="122">
        <v>8201</v>
      </c>
      <c r="B159" s="122" t="s">
        <v>487</v>
      </c>
      <c r="C159" s="123" t="s">
        <v>918</v>
      </c>
      <c r="D159" s="123" t="s">
        <v>917</v>
      </c>
      <c r="E159" s="123">
        <v>4</v>
      </c>
      <c r="F159" s="124">
        <f t="shared" si="12"/>
        <v>1454651</v>
      </c>
      <c r="G159" s="125">
        <v>181232</v>
      </c>
      <c r="H159" s="125">
        <v>7866</v>
      </c>
      <c r="I159" s="125">
        <v>0</v>
      </c>
      <c r="J159" s="125">
        <v>104475</v>
      </c>
      <c r="K159" s="125">
        <v>0</v>
      </c>
      <c r="L159" s="125">
        <v>0</v>
      </c>
      <c r="M159" s="125">
        <v>868825</v>
      </c>
      <c r="N159" s="125">
        <v>3646</v>
      </c>
      <c r="O159" s="125">
        <v>12596</v>
      </c>
      <c r="P159" s="125">
        <v>157151</v>
      </c>
      <c r="Q159" s="125">
        <v>118860</v>
      </c>
      <c r="R159" s="124">
        <f t="shared" si="13"/>
        <v>1454651</v>
      </c>
      <c r="S159" s="98" t="b">
        <f t="shared" si="14"/>
        <v>1</v>
      </c>
      <c r="T159" s="126" t="s">
        <v>917</v>
      </c>
      <c r="U159" s="127">
        <f t="shared" si="15"/>
        <v>4076188</v>
      </c>
      <c r="V159" s="128">
        <v>2755971</v>
      </c>
      <c r="W159" s="128">
        <v>9990</v>
      </c>
      <c r="X159" s="128">
        <v>12498</v>
      </c>
      <c r="Y159" s="128">
        <v>0</v>
      </c>
      <c r="Z159" s="128">
        <v>3404</v>
      </c>
      <c r="AA159" s="128">
        <v>427059</v>
      </c>
      <c r="AB159" s="128">
        <v>258011</v>
      </c>
      <c r="AC159" s="128">
        <v>202940</v>
      </c>
      <c r="AD159" s="128">
        <v>59444</v>
      </c>
      <c r="AE159" s="128">
        <v>25424</v>
      </c>
      <c r="AF159" s="128">
        <v>73893</v>
      </c>
      <c r="AG159" s="128">
        <v>174458</v>
      </c>
      <c r="AH159" s="128">
        <v>46585</v>
      </c>
      <c r="AI159" s="128">
        <v>26923</v>
      </c>
      <c r="AJ159" s="128">
        <v>44564</v>
      </c>
      <c r="AK159" s="128">
        <v>0</v>
      </c>
      <c r="AL159" s="128">
        <v>0</v>
      </c>
      <c r="AM159" s="129">
        <f t="shared" si="16"/>
        <v>4076188</v>
      </c>
      <c r="AN159" s="98" t="b">
        <f t="shared" si="17"/>
        <v>1</v>
      </c>
    </row>
    <row r="160" spans="1:40" x14ac:dyDescent="0.2">
      <c r="A160" s="122">
        <v>8202</v>
      </c>
      <c r="B160" s="122" t="s">
        <v>488</v>
      </c>
      <c r="C160" s="123" t="s">
        <v>918</v>
      </c>
      <c r="D160" s="123" t="s">
        <v>917</v>
      </c>
      <c r="E160" s="123">
        <v>4</v>
      </c>
      <c r="F160" s="124">
        <f t="shared" si="12"/>
        <v>3500647</v>
      </c>
      <c r="G160" s="125">
        <v>1024896</v>
      </c>
      <c r="H160" s="125">
        <v>47586</v>
      </c>
      <c r="I160" s="125">
        <v>0</v>
      </c>
      <c r="J160" s="125">
        <v>314862</v>
      </c>
      <c r="K160" s="125">
        <v>51</v>
      </c>
      <c r="L160" s="125">
        <v>0</v>
      </c>
      <c r="M160" s="125">
        <v>1770725</v>
      </c>
      <c r="N160" s="125">
        <v>22227</v>
      </c>
      <c r="O160" s="125">
        <v>26</v>
      </c>
      <c r="P160" s="125">
        <v>35853</v>
      </c>
      <c r="Q160" s="125">
        <v>284421</v>
      </c>
      <c r="R160" s="124">
        <f t="shared" si="13"/>
        <v>3500647</v>
      </c>
      <c r="S160" s="98" t="b">
        <f t="shared" si="14"/>
        <v>1</v>
      </c>
      <c r="T160" s="126" t="s">
        <v>917</v>
      </c>
      <c r="U160" s="127">
        <f t="shared" si="15"/>
        <v>5012355</v>
      </c>
      <c r="V160" s="128">
        <v>3932563</v>
      </c>
      <c r="W160" s="128">
        <v>34231</v>
      </c>
      <c r="X160" s="128">
        <v>29339</v>
      </c>
      <c r="Y160" s="128">
        <v>0</v>
      </c>
      <c r="Z160" s="128">
        <v>57056</v>
      </c>
      <c r="AA160" s="128">
        <v>216991</v>
      </c>
      <c r="AB160" s="128">
        <v>179350</v>
      </c>
      <c r="AC160" s="128">
        <v>165618</v>
      </c>
      <c r="AD160" s="128">
        <v>114158</v>
      </c>
      <c r="AE160" s="128">
        <v>1895</v>
      </c>
      <c r="AF160" s="128">
        <v>105455</v>
      </c>
      <c r="AG160" s="128">
        <v>87811</v>
      </c>
      <c r="AH160" s="128">
        <v>134446</v>
      </c>
      <c r="AI160" s="128">
        <v>30853</v>
      </c>
      <c r="AJ160" s="128">
        <v>7335</v>
      </c>
      <c r="AK160" s="128">
        <v>42394</v>
      </c>
      <c r="AL160" s="128">
        <v>0</v>
      </c>
      <c r="AM160" s="129">
        <f t="shared" si="16"/>
        <v>5012355</v>
      </c>
      <c r="AN160" s="98" t="b">
        <f t="shared" si="17"/>
        <v>1</v>
      </c>
    </row>
    <row r="161" spans="1:40" x14ac:dyDescent="0.2">
      <c r="A161" s="122">
        <v>8203</v>
      </c>
      <c r="B161" s="122" t="s">
        <v>489</v>
      </c>
      <c r="C161" s="123" t="s">
        <v>918</v>
      </c>
      <c r="D161" s="123" t="s">
        <v>917</v>
      </c>
      <c r="E161" s="123">
        <v>4</v>
      </c>
      <c r="F161" s="124">
        <f t="shared" si="12"/>
        <v>2023611</v>
      </c>
      <c r="G161" s="125">
        <v>219008</v>
      </c>
      <c r="H161" s="125">
        <v>41896</v>
      </c>
      <c r="I161" s="125">
        <v>2627</v>
      </c>
      <c r="J161" s="125">
        <v>140340</v>
      </c>
      <c r="K161" s="125">
        <v>10450</v>
      </c>
      <c r="L161" s="125">
        <v>0</v>
      </c>
      <c r="M161" s="125">
        <v>1303519</v>
      </c>
      <c r="N161" s="125">
        <v>1151</v>
      </c>
      <c r="O161" s="125">
        <v>35203</v>
      </c>
      <c r="P161" s="125">
        <v>41949</v>
      </c>
      <c r="Q161" s="125">
        <v>227468</v>
      </c>
      <c r="R161" s="124">
        <f t="shared" si="13"/>
        <v>2023611</v>
      </c>
      <c r="S161" s="98" t="b">
        <f t="shared" si="14"/>
        <v>1</v>
      </c>
      <c r="T161" s="126" t="s">
        <v>917</v>
      </c>
      <c r="U161" s="127">
        <f t="shared" si="15"/>
        <v>4637371</v>
      </c>
      <c r="V161" s="128">
        <v>3188048</v>
      </c>
      <c r="W161" s="128">
        <v>5654</v>
      </c>
      <c r="X161" s="128">
        <v>6353</v>
      </c>
      <c r="Y161" s="128">
        <v>1000</v>
      </c>
      <c r="Z161" s="128">
        <v>4402</v>
      </c>
      <c r="AA161" s="128">
        <v>148109</v>
      </c>
      <c r="AB161" s="128">
        <v>156267</v>
      </c>
      <c r="AC161" s="128">
        <v>134883</v>
      </c>
      <c r="AD161" s="128">
        <v>105154</v>
      </c>
      <c r="AE161" s="128">
        <v>13084</v>
      </c>
      <c r="AF161" s="128">
        <v>314223</v>
      </c>
      <c r="AG161" s="128">
        <v>285162</v>
      </c>
      <c r="AH161" s="128">
        <v>50220</v>
      </c>
      <c r="AI161" s="128">
        <v>65839</v>
      </c>
      <c r="AJ161" s="128">
        <v>19305</v>
      </c>
      <c r="AK161" s="128">
        <v>163682</v>
      </c>
      <c r="AL161" s="128">
        <v>0</v>
      </c>
      <c r="AM161" s="129">
        <f t="shared" si="16"/>
        <v>4637371</v>
      </c>
      <c r="AN161" s="98" t="b">
        <f t="shared" si="17"/>
        <v>1</v>
      </c>
    </row>
    <row r="162" spans="1:40" x14ac:dyDescent="0.2">
      <c r="A162" s="122">
        <v>8204</v>
      </c>
      <c r="B162" s="122" t="s">
        <v>490</v>
      </c>
      <c r="C162" s="123" t="s">
        <v>918</v>
      </c>
      <c r="D162" s="123" t="s">
        <v>917</v>
      </c>
      <c r="E162" s="123">
        <v>4</v>
      </c>
      <c r="F162" s="124">
        <f t="shared" si="12"/>
        <v>529042</v>
      </c>
      <c r="G162" s="125">
        <v>60476</v>
      </c>
      <c r="H162" s="125">
        <v>11961</v>
      </c>
      <c r="I162" s="125">
        <v>2644</v>
      </c>
      <c r="J162" s="125">
        <v>51951</v>
      </c>
      <c r="K162" s="125">
        <v>0</v>
      </c>
      <c r="L162" s="125">
        <v>0</v>
      </c>
      <c r="M162" s="125">
        <v>317013</v>
      </c>
      <c r="N162" s="125">
        <v>0</v>
      </c>
      <c r="O162" s="125">
        <v>7751</v>
      </c>
      <c r="P162" s="125">
        <v>51175</v>
      </c>
      <c r="Q162" s="125">
        <v>26071</v>
      </c>
      <c r="R162" s="124">
        <f t="shared" si="13"/>
        <v>529042</v>
      </c>
      <c r="S162" s="98" t="b">
        <f t="shared" si="14"/>
        <v>1</v>
      </c>
      <c r="T162" s="126" t="s">
        <v>917</v>
      </c>
      <c r="U162" s="127">
        <f t="shared" si="15"/>
        <v>2374163</v>
      </c>
      <c r="V162" s="128">
        <v>1754214</v>
      </c>
      <c r="W162" s="128">
        <v>7664</v>
      </c>
      <c r="X162" s="128">
        <v>5279</v>
      </c>
      <c r="Y162" s="128">
        <v>54</v>
      </c>
      <c r="Z162" s="128">
        <v>24005</v>
      </c>
      <c r="AA162" s="128">
        <v>114959</v>
      </c>
      <c r="AB162" s="128">
        <v>86066</v>
      </c>
      <c r="AC162" s="128">
        <v>107886</v>
      </c>
      <c r="AD162" s="128">
        <v>88935</v>
      </c>
      <c r="AE162" s="128">
        <v>7328</v>
      </c>
      <c r="AF162" s="128">
        <v>38912</v>
      </c>
      <c r="AG162" s="128">
        <v>26427</v>
      </c>
      <c r="AH162" s="128">
        <v>32673</v>
      </c>
      <c r="AI162" s="128">
        <v>89071</v>
      </c>
      <c r="AJ162" s="128">
        <v>16576</v>
      </c>
      <c r="AK162" s="128">
        <v>0</v>
      </c>
      <c r="AL162" s="128">
        <v>0</v>
      </c>
      <c r="AM162" s="129">
        <f t="shared" si="16"/>
        <v>2374163</v>
      </c>
      <c r="AN162" s="98" t="b">
        <f t="shared" si="17"/>
        <v>1</v>
      </c>
    </row>
    <row r="163" spans="1:40" x14ac:dyDescent="0.2">
      <c r="A163" s="122">
        <v>8205</v>
      </c>
      <c r="B163" s="122" t="s">
        <v>491</v>
      </c>
      <c r="C163" s="123" t="s">
        <v>918</v>
      </c>
      <c r="D163" s="123" t="s">
        <v>917</v>
      </c>
      <c r="E163" s="123">
        <v>4</v>
      </c>
      <c r="F163" s="124">
        <f t="shared" si="12"/>
        <v>1987344</v>
      </c>
      <c r="G163" s="125">
        <v>406480</v>
      </c>
      <c r="H163" s="125">
        <v>54222</v>
      </c>
      <c r="I163" s="125">
        <v>0</v>
      </c>
      <c r="J163" s="125">
        <v>186934</v>
      </c>
      <c r="K163" s="125">
        <v>0</v>
      </c>
      <c r="L163" s="125">
        <v>0</v>
      </c>
      <c r="M163" s="125">
        <v>1166070</v>
      </c>
      <c r="N163" s="125">
        <v>3150</v>
      </c>
      <c r="O163" s="125">
        <v>9891</v>
      </c>
      <c r="P163" s="125">
        <v>32949</v>
      </c>
      <c r="Q163" s="125">
        <v>127648</v>
      </c>
      <c r="R163" s="124">
        <f t="shared" si="13"/>
        <v>1987344</v>
      </c>
      <c r="S163" s="98" t="b">
        <f t="shared" si="14"/>
        <v>1</v>
      </c>
      <c r="T163" s="126" t="s">
        <v>917</v>
      </c>
      <c r="U163" s="127">
        <f t="shared" si="15"/>
        <v>4095987</v>
      </c>
      <c r="V163" s="128">
        <v>3245575</v>
      </c>
      <c r="W163" s="128">
        <v>8639</v>
      </c>
      <c r="X163" s="128">
        <v>6955</v>
      </c>
      <c r="Y163" s="128">
        <v>9072</v>
      </c>
      <c r="Z163" s="128">
        <v>35867</v>
      </c>
      <c r="AA163" s="128">
        <v>77194</v>
      </c>
      <c r="AB163" s="128">
        <v>134250</v>
      </c>
      <c r="AC163" s="128">
        <v>127166</v>
      </c>
      <c r="AD163" s="128">
        <v>120518</v>
      </c>
      <c r="AE163" s="128">
        <v>57821</v>
      </c>
      <c r="AF163" s="128">
        <v>87898</v>
      </c>
      <c r="AG163" s="128">
        <v>46148</v>
      </c>
      <c r="AH163" s="128">
        <v>25474</v>
      </c>
      <c r="AI163" s="128">
        <v>77732</v>
      </c>
      <c r="AJ163" s="128">
        <v>24334</v>
      </c>
      <c r="AK163" s="128">
        <v>66036</v>
      </c>
      <c r="AL163" s="128">
        <v>23504</v>
      </c>
      <c r="AM163" s="129">
        <f t="shared" si="16"/>
        <v>4095987</v>
      </c>
      <c r="AN163" s="98" t="b">
        <f t="shared" si="17"/>
        <v>1</v>
      </c>
    </row>
    <row r="164" spans="1:40" x14ac:dyDescent="0.2">
      <c r="A164" s="122">
        <v>8206</v>
      </c>
      <c r="B164" s="122" t="s">
        <v>506</v>
      </c>
      <c r="C164" s="123" t="s">
        <v>918</v>
      </c>
      <c r="D164" s="123" t="s">
        <v>917</v>
      </c>
      <c r="E164" s="123">
        <v>4</v>
      </c>
      <c r="F164" s="124">
        <f t="shared" si="12"/>
        <v>1244628</v>
      </c>
      <c r="G164" s="125">
        <v>75795</v>
      </c>
      <c r="H164" s="125">
        <v>6975</v>
      </c>
      <c r="I164" s="125">
        <v>0</v>
      </c>
      <c r="J164" s="125">
        <v>185937</v>
      </c>
      <c r="K164" s="125">
        <v>0</v>
      </c>
      <c r="L164" s="125">
        <v>0</v>
      </c>
      <c r="M164" s="125">
        <v>739709</v>
      </c>
      <c r="N164" s="125">
        <v>0</v>
      </c>
      <c r="O164" s="125">
        <v>0</v>
      </c>
      <c r="P164" s="125">
        <v>75041</v>
      </c>
      <c r="Q164" s="125">
        <v>161171</v>
      </c>
      <c r="R164" s="124">
        <f t="shared" si="13"/>
        <v>1244628</v>
      </c>
      <c r="S164" s="98" t="b">
        <f t="shared" si="14"/>
        <v>1</v>
      </c>
      <c r="T164" s="126" t="s">
        <v>917</v>
      </c>
      <c r="U164" s="127">
        <f t="shared" si="15"/>
        <v>4055892</v>
      </c>
      <c r="V164" s="128">
        <v>2996830</v>
      </c>
      <c r="W164" s="128">
        <v>16270</v>
      </c>
      <c r="X164" s="128">
        <v>34774</v>
      </c>
      <c r="Y164" s="128">
        <v>160</v>
      </c>
      <c r="Z164" s="128">
        <v>17692</v>
      </c>
      <c r="AA164" s="128">
        <v>254088</v>
      </c>
      <c r="AB164" s="128">
        <v>190746</v>
      </c>
      <c r="AC164" s="128">
        <v>138092</v>
      </c>
      <c r="AD164" s="128">
        <v>167398</v>
      </c>
      <c r="AE164" s="128">
        <v>10483</v>
      </c>
      <c r="AF164" s="128">
        <v>89631</v>
      </c>
      <c r="AG164" s="128">
        <v>86043</v>
      </c>
      <c r="AH164" s="128">
        <v>32766</v>
      </c>
      <c r="AI164" s="128">
        <v>12427</v>
      </c>
      <c r="AJ164" s="128">
        <v>42240</v>
      </c>
      <c r="AK164" s="128">
        <v>68340</v>
      </c>
      <c r="AL164" s="128">
        <v>0</v>
      </c>
      <c r="AM164" s="129">
        <f t="shared" si="16"/>
        <v>4055892</v>
      </c>
      <c r="AN164" s="98" t="b">
        <f t="shared" si="17"/>
        <v>1</v>
      </c>
    </row>
    <row r="165" spans="1:40" x14ac:dyDescent="0.2">
      <c r="A165" s="122">
        <v>8207</v>
      </c>
      <c r="B165" s="122" t="s">
        <v>507</v>
      </c>
      <c r="C165" s="123" t="s">
        <v>918</v>
      </c>
      <c r="D165" s="123" t="s">
        <v>917</v>
      </c>
      <c r="E165" s="123">
        <v>4</v>
      </c>
      <c r="F165" s="124">
        <f t="shared" si="12"/>
        <v>489721</v>
      </c>
      <c r="G165" s="125">
        <v>47237</v>
      </c>
      <c r="H165" s="125">
        <v>4538</v>
      </c>
      <c r="I165" s="125">
        <v>0</v>
      </c>
      <c r="J165" s="125">
        <v>43859</v>
      </c>
      <c r="K165" s="125">
        <v>0</v>
      </c>
      <c r="L165" s="125">
        <v>0</v>
      </c>
      <c r="M165" s="125">
        <v>351672</v>
      </c>
      <c r="N165" s="125">
        <v>0</v>
      </c>
      <c r="O165" s="125">
        <v>0</v>
      </c>
      <c r="P165" s="125">
        <v>13168</v>
      </c>
      <c r="Q165" s="125">
        <v>29247</v>
      </c>
      <c r="R165" s="124">
        <f t="shared" si="13"/>
        <v>489721</v>
      </c>
      <c r="S165" s="98" t="b">
        <f t="shared" si="14"/>
        <v>1</v>
      </c>
      <c r="T165" s="126" t="s">
        <v>917</v>
      </c>
      <c r="U165" s="127">
        <f t="shared" si="15"/>
        <v>2253804</v>
      </c>
      <c r="V165" s="128">
        <v>1742971</v>
      </c>
      <c r="W165" s="128">
        <v>13868</v>
      </c>
      <c r="X165" s="128">
        <v>13848</v>
      </c>
      <c r="Y165" s="128">
        <v>8146</v>
      </c>
      <c r="Z165" s="128">
        <v>5517</v>
      </c>
      <c r="AA165" s="128">
        <v>55803</v>
      </c>
      <c r="AB165" s="128">
        <v>111918</v>
      </c>
      <c r="AC165" s="128">
        <v>56938</v>
      </c>
      <c r="AD165" s="128">
        <v>107792</v>
      </c>
      <c r="AE165" s="128">
        <v>4790</v>
      </c>
      <c r="AF165" s="128">
        <v>16471</v>
      </c>
      <c r="AG165" s="128">
        <v>101794</v>
      </c>
      <c r="AH165" s="128">
        <v>20692</v>
      </c>
      <c r="AI165" s="128">
        <v>26542</v>
      </c>
      <c r="AJ165" s="128">
        <v>22146</v>
      </c>
      <c r="AK165" s="128">
        <v>0</v>
      </c>
      <c r="AL165" s="128">
        <v>0</v>
      </c>
      <c r="AM165" s="129">
        <f t="shared" si="16"/>
        <v>2253804</v>
      </c>
      <c r="AN165" s="98" t="b">
        <f t="shared" si="17"/>
        <v>1</v>
      </c>
    </row>
    <row r="166" spans="1:40" x14ac:dyDescent="0.2">
      <c r="A166" s="122">
        <v>8301</v>
      </c>
      <c r="B166" s="122" t="s">
        <v>492</v>
      </c>
      <c r="C166" s="123" t="s">
        <v>918</v>
      </c>
      <c r="D166" s="123" t="s">
        <v>917</v>
      </c>
      <c r="E166" s="123">
        <v>4</v>
      </c>
      <c r="F166" s="124">
        <f t="shared" si="12"/>
        <v>19029184</v>
      </c>
      <c r="G166" s="125">
        <v>4947474</v>
      </c>
      <c r="H166" s="125">
        <v>261978</v>
      </c>
      <c r="I166" s="125">
        <v>362700</v>
      </c>
      <c r="J166" s="125">
        <v>2393383</v>
      </c>
      <c r="K166" s="125">
        <v>13450</v>
      </c>
      <c r="L166" s="125">
        <v>0</v>
      </c>
      <c r="M166" s="125">
        <v>9142178</v>
      </c>
      <c r="N166" s="125">
        <v>16491</v>
      </c>
      <c r="O166" s="125">
        <v>0</v>
      </c>
      <c r="P166" s="125">
        <v>159803</v>
      </c>
      <c r="Q166" s="125">
        <v>1731727</v>
      </c>
      <c r="R166" s="124">
        <f t="shared" si="13"/>
        <v>19029184</v>
      </c>
      <c r="S166" s="98" t="b">
        <f t="shared" si="14"/>
        <v>1</v>
      </c>
      <c r="T166" s="126" t="s">
        <v>917</v>
      </c>
      <c r="U166" s="127">
        <f t="shared" si="15"/>
        <v>22785437</v>
      </c>
      <c r="V166" s="128">
        <v>14925123</v>
      </c>
      <c r="W166" s="128">
        <v>150773</v>
      </c>
      <c r="X166" s="128">
        <v>91653</v>
      </c>
      <c r="Y166" s="128">
        <v>0</v>
      </c>
      <c r="Z166" s="128">
        <v>110258</v>
      </c>
      <c r="AA166" s="128">
        <v>213706</v>
      </c>
      <c r="AB166" s="128">
        <v>321710</v>
      </c>
      <c r="AC166" s="128">
        <v>998159</v>
      </c>
      <c r="AD166" s="128">
        <v>247867</v>
      </c>
      <c r="AE166" s="128">
        <v>98309</v>
      </c>
      <c r="AF166" s="128">
        <v>3620970</v>
      </c>
      <c r="AG166" s="128">
        <v>1944823</v>
      </c>
      <c r="AH166" s="128">
        <v>701</v>
      </c>
      <c r="AI166" s="128">
        <v>225165</v>
      </c>
      <c r="AJ166" s="128">
        <v>179497</v>
      </c>
      <c r="AK166" s="128">
        <v>350613</v>
      </c>
      <c r="AL166" s="128">
        <v>209038</v>
      </c>
      <c r="AM166" s="129">
        <f t="shared" si="16"/>
        <v>22785437</v>
      </c>
      <c r="AN166" s="98" t="b">
        <f t="shared" si="17"/>
        <v>1</v>
      </c>
    </row>
    <row r="167" spans="1:40" x14ac:dyDescent="0.2">
      <c r="A167" s="122">
        <v>8302</v>
      </c>
      <c r="B167" s="122" t="s">
        <v>493</v>
      </c>
      <c r="C167" s="123" t="s">
        <v>918</v>
      </c>
      <c r="D167" s="123" t="s">
        <v>917</v>
      </c>
      <c r="E167" s="123">
        <v>4</v>
      </c>
      <c r="F167" s="124">
        <f t="shared" si="12"/>
        <v>1186307</v>
      </c>
      <c r="G167" s="125">
        <v>36626</v>
      </c>
      <c r="H167" s="125">
        <v>4748</v>
      </c>
      <c r="I167" s="125">
        <v>12047</v>
      </c>
      <c r="J167" s="125">
        <v>45863</v>
      </c>
      <c r="K167" s="125">
        <v>0</v>
      </c>
      <c r="L167" s="125">
        <v>0</v>
      </c>
      <c r="M167" s="125">
        <v>966602</v>
      </c>
      <c r="N167" s="125">
        <v>0</v>
      </c>
      <c r="O167" s="125">
        <v>0</v>
      </c>
      <c r="P167" s="125">
        <v>65205</v>
      </c>
      <c r="Q167" s="125">
        <v>55216</v>
      </c>
      <c r="R167" s="124">
        <f t="shared" si="13"/>
        <v>1186307</v>
      </c>
      <c r="S167" s="98" t="b">
        <f t="shared" si="14"/>
        <v>1</v>
      </c>
      <c r="T167" s="126" t="s">
        <v>917</v>
      </c>
      <c r="U167" s="127">
        <f t="shared" si="15"/>
        <v>1851215</v>
      </c>
      <c r="V167" s="128">
        <v>1573209</v>
      </c>
      <c r="W167" s="128">
        <v>7202</v>
      </c>
      <c r="X167" s="128">
        <v>11549</v>
      </c>
      <c r="Y167" s="128">
        <v>0</v>
      </c>
      <c r="Z167" s="128">
        <v>9885</v>
      </c>
      <c r="AA167" s="128">
        <v>31533</v>
      </c>
      <c r="AB167" s="128">
        <v>25321</v>
      </c>
      <c r="AC167" s="128">
        <v>70924</v>
      </c>
      <c r="AD167" s="128">
        <v>17913</v>
      </c>
      <c r="AE167" s="128">
        <v>2567</v>
      </c>
      <c r="AF167" s="128">
        <v>89732</v>
      </c>
      <c r="AG167" s="128">
        <v>3784</v>
      </c>
      <c r="AH167" s="128">
        <v>35574</v>
      </c>
      <c r="AI167" s="128">
        <v>2537</v>
      </c>
      <c r="AJ167" s="128">
        <v>6987</v>
      </c>
      <c r="AK167" s="128">
        <v>41061</v>
      </c>
      <c r="AL167" s="128">
        <v>41061</v>
      </c>
      <c r="AM167" s="129">
        <f t="shared" si="16"/>
        <v>1851215</v>
      </c>
      <c r="AN167" s="98" t="b">
        <f t="shared" si="17"/>
        <v>1</v>
      </c>
    </row>
    <row r="168" spans="1:40" x14ac:dyDescent="0.2">
      <c r="A168" s="122">
        <v>8303</v>
      </c>
      <c r="B168" s="122" t="s">
        <v>494</v>
      </c>
      <c r="C168" s="123" t="s">
        <v>918</v>
      </c>
      <c r="D168" s="123" t="s">
        <v>917</v>
      </c>
      <c r="E168" s="123">
        <v>4</v>
      </c>
      <c r="F168" s="124">
        <f t="shared" si="12"/>
        <v>3074841</v>
      </c>
      <c r="G168" s="125">
        <v>770668</v>
      </c>
      <c r="H168" s="125">
        <v>22716</v>
      </c>
      <c r="I168" s="125">
        <v>31134</v>
      </c>
      <c r="J168" s="125">
        <v>290083</v>
      </c>
      <c r="K168" s="125">
        <v>2200</v>
      </c>
      <c r="L168" s="125">
        <v>0</v>
      </c>
      <c r="M168" s="125">
        <v>1484581</v>
      </c>
      <c r="N168" s="125">
        <v>0</v>
      </c>
      <c r="O168" s="125">
        <v>16942</v>
      </c>
      <c r="P168" s="125">
        <v>117109</v>
      </c>
      <c r="Q168" s="125">
        <v>339408</v>
      </c>
      <c r="R168" s="124">
        <f t="shared" si="13"/>
        <v>3074841</v>
      </c>
      <c r="S168" s="98" t="b">
        <f t="shared" si="14"/>
        <v>1</v>
      </c>
      <c r="T168" s="126" t="s">
        <v>917</v>
      </c>
      <c r="U168" s="127">
        <f t="shared" si="15"/>
        <v>6004352</v>
      </c>
      <c r="V168" s="128">
        <v>3552141</v>
      </c>
      <c r="W168" s="128">
        <v>23391</v>
      </c>
      <c r="X168" s="128">
        <v>24557</v>
      </c>
      <c r="Y168" s="128">
        <v>0</v>
      </c>
      <c r="Z168" s="128">
        <v>13150</v>
      </c>
      <c r="AA168" s="128">
        <v>134099</v>
      </c>
      <c r="AB168" s="128">
        <v>255805</v>
      </c>
      <c r="AC168" s="128">
        <v>329255</v>
      </c>
      <c r="AD168" s="128">
        <v>112240</v>
      </c>
      <c r="AE168" s="128">
        <v>4130</v>
      </c>
      <c r="AF168" s="128">
        <v>1471853</v>
      </c>
      <c r="AG168" s="128">
        <v>15149</v>
      </c>
      <c r="AH168" s="128">
        <v>42879</v>
      </c>
      <c r="AI168" s="128">
        <v>101156</v>
      </c>
      <c r="AJ168" s="128">
        <v>20443</v>
      </c>
      <c r="AK168" s="128">
        <v>10014</v>
      </c>
      <c r="AL168" s="128">
        <v>10014</v>
      </c>
      <c r="AM168" s="129">
        <f t="shared" si="16"/>
        <v>6004352</v>
      </c>
      <c r="AN168" s="98" t="b">
        <f t="shared" si="17"/>
        <v>1</v>
      </c>
    </row>
    <row r="169" spans="1:40" x14ac:dyDescent="0.2">
      <c r="A169" s="122">
        <v>8304</v>
      </c>
      <c r="B169" s="122" t="s">
        <v>495</v>
      </c>
      <c r="C169" s="123" t="s">
        <v>918</v>
      </c>
      <c r="D169" s="123" t="s">
        <v>917</v>
      </c>
      <c r="E169" s="123">
        <v>4</v>
      </c>
      <c r="F169" s="124">
        <f t="shared" si="12"/>
        <v>2491050</v>
      </c>
      <c r="G169" s="125">
        <v>803433</v>
      </c>
      <c r="H169" s="125">
        <v>38876</v>
      </c>
      <c r="I169" s="125">
        <v>20897</v>
      </c>
      <c r="J169" s="125">
        <v>189618</v>
      </c>
      <c r="K169" s="125">
        <v>50599</v>
      </c>
      <c r="L169" s="125">
        <v>0</v>
      </c>
      <c r="M169" s="125">
        <v>1049532</v>
      </c>
      <c r="N169" s="125">
        <v>47734</v>
      </c>
      <c r="O169" s="125">
        <v>159297</v>
      </c>
      <c r="P169" s="125">
        <v>39157</v>
      </c>
      <c r="Q169" s="125">
        <v>91907</v>
      </c>
      <c r="R169" s="124">
        <f t="shared" si="13"/>
        <v>2491050</v>
      </c>
      <c r="S169" s="98" t="b">
        <f t="shared" si="14"/>
        <v>1</v>
      </c>
      <c r="T169" s="126" t="s">
        <v>917</v>
      </c>
      <c r="U169" s="127">
        <f t="shared" si="15"/>
        <v>3116417</v>
      </c>
      <c r="V169" s="128">
        <v>2509119</v>
      </c>
      <c r="W169" s="128">
        <v>7502</v>
      </c>
      <c r="X169" s="128">
        <v>5569</v>
      </c>
      <c r="Y169" s="128">
        <v>88</v>
      </c>
      <c r="Z169" s="128">
        <v>31717</v>
      </c>
      <c r="AA169" s="128">
        <v>0</v>
      </c>
      <c r="AB169" s="128">
        <v>38502</v>
      </c>
      <c r="AC169" s="128">
        <v>87006</v>
      </c>
      <c r="AD169" s="128">
        <v>36769</v>
      </c>
      <c r="AE169" s="128">
        <v>7267</v>
      </c>
      <c r="AF169" s="128">
        <v>276162</v>
      </c>
      <c r="AG169" s="128">
        <v>59706</v>
      </c>
      <c r="AH169" s="128">
        <v>28594</v>
      </c>
      <c r="AI169" s="128">
        <v>12814</v>
      </c>
      <c r="AJ169" s="128">
        <v>22308</v>
      </c>
      <c r="AK169" s="128">
        <v>81850</v>
      </c>
      <c r="AL169" s="128">
        <v>62414</v>
      </c>
      <c r="AM169" s="129">
        <f t="shared" si="16"/>
        <v>3116417</v>
      </c>
      <c r="AN169" s="98" t="b">
        <f t="shared" si="17"/>
        <v>1</v>
      </c>
    </row>
    <row r="170" spans="1:40" x14ac:dyDescent="0.2">
      <c r="A170" s="122">
        <v>8305</v>
      </c>
      <c r="B170" s="122" t="s">
        <v>496</v>
      </c>
      <c r="C170" s="123" t="s">
        <v>918</v>
      </c>
      <c r="D170" s="123" t="s">
        <v>917</v>
      </c>
      <c r="E170" s="123">
        <v>4</v>
      </c>
      <c r="F170" s="124">
        <f t="shared" si="12"/>
        <v>1997949</v>
      </c>
      <c r="G170" s="125">
        <v>313502</v>
      </c>
      <c r="H170" s="125">
        <v>40961</v>
      </c>
      <c r="I170" s="125">
        <v>31158</v>
      </c>
      <c r="J170" s="125">
        <v>232737</v>
      </c>
      <c r="K170" s="125">
        <v>35751</v>
      </c>
      <c r="L170" s="125">
        <v>0</v>
      </c>
      <c r="M170" s="125">
        <v>1145061</v>
      </c>
      <c r="N170" s="125">
        <v>0</v>
      </c>
      <c r="O170" s="125">
        <v>0</v>
      </c>
      <c r="P170" s="125">
        <v>41379</v>
      </c>
      <c r="Q170" s="125">
        <v>157400</v>
      </c>
      <c r="R170" s="124">
        <f t="shared" si="13"/>
        <v>1997949</v>
      </c>
      <c r="S170" s="98" t="b">
        <f t="shared" si="14"/>
        <v>1</v>
      </c>
      <c r="T170" s="126" t="s">
        <v>917</v>
      </c>
      <c r="U170" s="127">
        <f t="shared" si="15"/>
        <v>3577417</v>
      </c>
      <c r="V170" s="128">
        <v>2636040</v>
      </c>
      <c r="W170" s="128">
        <v>11720</v>
      </c>
      <c r="X170" s="128">
        <v>7105</v>
      </c>
      <c r="Y170" s="128">
        <v>1990</v>
      </c>
      <c r="Z170" s="128">
        <v>45637</v>
      </c>
      <c r="AA170" s="128">
        <v>125065</v>
      </c>
      <c r="AB170" s="128">
        <v>171737</v>
      </c>
      <c r="AC170" s="128">
        <v>177707</v>
      </c>
      <c r="AD170" s="128">
        <v>55673</v>
      </c>
      <c r="AE170" s="128">
        <v>23255</v>
      </c>
      <c r="AF170" s="128">
        <v>35812</v>
      </c>
      <c r="AG170" s="128">
        <v>19007</v>
      </c>
      <c r="AH170" s="128">
        <v>66541</v>
      </c>
      <c r="AI170" s="128">
        <v>101097</v>
      </c>
      <c r="AJ170" s="128">
        <v>86564</v>
      </c>
      <c r="AK170" s="128">
        <v>139124</v>
      </c>
      <c r="AL170" s="128">
        <v>89007</v>
      </c>
      <c r="AM170" s="129">
        <f t="shared" si="16"/>
        <v>3577417</v>
      </c>
      <c r="AN170" s="98" t="b">
        <f t="shared" si="17"/>
        <v>1</v>
      </c>
    </row>
    <row r="171" spans="1:40" x14ac:dyDescent="0.2">
      <c r="A171" s="122">
        <v>8306</v>
      </c>
      <c r="B171" s="122" t="s">
        <v>497</v>
      </c>
      <c r="C171" s="123" t="s">
        <v>918</v>
      </c>
      <c r="D171" s="123" t="s">
        <v>917</v>
      </c>
      <c r="E171" s="123">
        <v>4</v>
      </c>
      <c r="F171" s="124">
        <f t="shared" si="12"/>
        <v>2956990</v>
      </c>
      <c r="G171" s="125">
        <v>1223599</v>
      </c>
      <c r="H171" s="125">
        <v>32248</v>
      </c>
      <c r="I171" s="125">
        <v>18256</v>
      </c>
      <c r="J171" s="125">
        <v>169999</v>
      </c>
      <c r="K171" s="125">
        <v>0</v>
      </c>
      <c r="L171" s="125">
        <v>0</v>
      </c>
      <c r="M171" s="125">
        <v>1231362</v>
      </c>
      <c r="N171" s="125">
        <v>13204</v>
      </c>
      <c r="O171" s="125">
        <v>0</v>
      </c>
      <c r="P171" s="125">
        <v>136249</v>
      </c>
      <c r="Q171" s="125">
        <v>132073</v>
      </c>
      <c r="R171" s="124">
        <f t="shared" si="13"/>
        <v>2956990</v>
      </c>
      <c r="S171" s="98" t="b">
        <f t="shared" si="14"/>
        <v>1</v>
      </c>
      <c r="T171" s="126" t="s">
        <v>917</v>
      </c>
      <c r="U171" s="127">
        <f t="shared" si="15"/>
        <v>3650349</v>
      </c>
      <c r="V171" s="128">
        <v>3006389</v>
      </c>
      <c r="W171" s="128">
        <v>25683</v>
      </c>
      <c r="X171" s="128">
        <v>21991</v>
      </c>
      <c r="Y171" s="128">
        <v>0</v>
      </c>
      <c r="Z171" s="128">
        <v>51841</v>
      </c>
      <c r="AA171" s="128">
        <v>104774</v>
      </c>
      <c r="AB171" s="128">
        <v>72806</v>
      </c>
      <c r="AC171" s="128">
        <v>104161</v>
      </c>
      <c r="AD171" s="128">
        <v>25362</v>
      </c>
      <c r="AE171" s="128">
        <v>4419</v>
      </c>
      <c r="AF171" s="128">
        <v>107136</v>
      </c>
      <c r="AG171" s="128">
        <v>94776</v>
      </c>
      <c r="AH171" s="128">
        <v>30350</v>
      </c>
      <c r="AI171" s="128">
        <v>3445</v>
      </c>
      <c r="AJ171" s="128">
        <v>18606</v>
      </c>
      <c r="AK171" s="128">
        <v>139955</v>
      </c>
      <c r="AL171" s="128">
        <v>65997</v>
      </c>
      <c r="AM171" s="129">
        <f t="shared" si="16"/>
        <v>3650349</v>
      </c>
      <c r="AN171" s="98" t="b">
        <f t="shared" si="17"/>
        <v>1</v>
      </c>
    </row>
    <row r="172" spans="1:40" x14ac:dyDescent="0.2">
      <c r="A172" s="122">
        <v>8307</v>
      </c>
      <c r="B172" s="122" t="s">
        <v>498</v>
      </c>
      <c r="C172" s="123" t="s">
        <v>918</v>
      </c>
      <c r="D172" s="123" t="s">
        <v>917</v>
      </c>
      <c r="E172" s="123">
        <v>4</v>
      </c>
      <c r="F172" s="124">
        <f t="shared" si="12"/>
        <v>1571078</v>
      </c>
      <c r="G172" s="125">
        <v>158515</v>
      </c>
      <c r="H172" s="125">
        <v>6984</v>
      </c>
      <c r="I172" s="125">
        <v>0</v>
      </c>
      <c r="J172" s="125">
        <v>109426</v>
      </c>
      <c r="K172" s="125">
        <v>0</v>
      </c>
      <c r="L172" s="125">
        <v>14157</v>
      </c>
      <c r="M172" s="125">
        <v>1123076</v>
      </c>
      <c r="N172" s="125">
        <v>0</v>
      </c>
      <c r="O172" s="125">
        <v>0</v>
      </c>
      <c r="P172" s="125">
        <v>48215</v>
      </c>
      <c r="Q172" s="125">
        <v>110705</v>
      </c>
      <c r="R172" s="124">
        <f t="shared" si="13"/>
        <v>1571078</v>
      </c>
      <c r="S172" s="98" t="b">
        <f t="shared" si="14"/>
        <v>1</v>
      </c>
      <c r="T172" s="126" t="s">
        <v>917</v>
      </c>
      <c r="U172" s="127">
        <f t="shared" si="15"/>
        <v>1986061</v>
      </c>
      <c r="V172" s="128">
        <v>1539284</v>
      </c>
      <c r="W172" s="128">
        <v>12239</v>
      </c>
      <c r="X172" s="128">
        <v>10246</v>
      </c>
      <c r="Y172" s="128">
        <v>0</v>
      </c>
      <c r="Z172" s="128">
        <v>9773</v>
      </c>
      <c r="AA172" s="128">
        <v>120538</v>
      </c>
      <c r="AB172" s="128">
        <v>96435</v>
      </c>
      <c r="AC172" s="128">
        <v>84099</v>
      </c>
      <c r="AD172" s="128">
        <v>20481</v>
      </c>
      <c r="AE172" s="128">
        <v>3848</v>
      </c>
      <c r="AF172" s="128">
        <v>3685</v>
      </c>
      <c r="AG172" s="128">
        <v>36871</v>
      </c>
      <c r="AH172" s="128">
        <v>29064</v>
      </c>
      <c r="AI172" s="128">
        <v>7781</v>
      </c>
      <c r="AJ172" s="128">
        <v>15009</v>
      </c>
      <c r="AK172" s="128">
        <v>41678</v>
      </c>
      <c r="AL172" s="128">
        <v>0</v>
      </c>
      <c r="AM172" s="129">
        <f t="shared" si="16"/>
        <v>1986061</v>
      </c>
      <c r="AN172" s="98" t="b">
        <f t="shared" si="17"/>
        <v>1</v>
      </c>
    </row>
    <row r="173" spans="1:40" x14ac:dyDescent="0.2">
      <c r="A173" s="122">
        <v>8308</v>
      </c>
      <c r="B173" s="122" t="s">
        <v>499</v>
      </c>
      <c r="C173" s="123" t="s">
        <v>918</v>
      </c>
      <c r="D173" s="123" t="s">
        <v>917</v>
      </c>
      <c r="E173" s="123">
        <v>4</v>
      </c>
      <c r="F173" s="124">
        <f t="shared" si="12"/>
        <v>668346</v>
      </c>
      <c r="G173" s="125">
        <v>30243</v>
      </c>
      <c r="H173" s="125">
        <v>4727</v>
      </c>
      <c r="I173" s="125">
        <v>1473</v>
      </c>
      <c r="J173" s="125">
        <v>28592</v>
      </c>
      <c r="K173" s="125">
        <v>131150</v>
      </c>
      <c r="L173" s="125">
        <v>6032</v>
      </c>
      <c r="M173" s="125">
        <v>357355</v>
      </c>
      <c r="N173" s="125">
        <v>95</v>
      </c>
      <c r="O173" s="125">
        <v>718</v>
      </c>
      <c r="P173" s="125">
        <v>29683</v>
      </c>
      <c r="Q173" s="125">
        <v>78278</v>
      </c>
      <c r="R173" s="124">
        <f t="shared" si="13"/>
        <v>668346</v>
      </c>
      <c r="S173" s="98" t="b">
        <f t="shared" si="14"/>
        <v>1</v>
      </c>
      <c r="T173" s="126" t="s">
        <v>917</v>
      </c>
      <c r="U173" s="127">
        <f t="shared" si="15"/>
        <v>1708091</v>
      </c>
      <c r="V173" s="128">
        <v>1367759</v>
      </c>
      <c r="W173" s="128">
        <v>11020</v>
      </c>
      <c r="X173" s="128">
        <v>11351</v>
      </c>
      <c r="Y173" s="128">
        <v>0</v>
      </c>
      <c r="Z173" s="128">
        <v>19483</v>
      </c>
      <c r="AA173" s="128">
        <v>80173</v>
      </c>
      <c r="AB173" s="128">
        <v>82291</v>
      </c>
      <c r="AC173" s="128">
        <v>54460</v>
      </c>
      <c r="AD173" s="128">
        <v>14437</v>
      </c>
      <c r="AE173" s="128">
        <v>7342</v>
      </c>
      <c r="AF173" s="128">
        <v>12818</v>
      </c>
      <c r="AG173" s="128">
        <v>0</v>
      </c>
      <c r="AH173" s="128">
        <v>29301</v>
      </c>
      <c r="AI173" s="128">
        <v>20748</v>
      </c>
      <c r="AJ173" s="128">
        <v>19954</v>
      </c>
      <c r="AK173" s="128">
        <v>62281</v>
      </c>
      <c r="AL173" s="128">
        <v>40585</v>
      </c>
      <c r="AM173" s="129">
        <f t="shared" si="16"/>
        <v>1708091</v>
      </c>
      <c r="AN173" s="98" t="b">
        <f t="shared" si="17"/>
        <v>1</v>
      </c>
    </row>
    <row r="174" spans="1:40" x14ac:dyDescent="0.2">
      <c r="A174" s="122">
        <v>8309</v>
      </c>
      <c r="B174" s="122" t="s">
        <v>500</v>
      </c>
      <c r="C174" s="123" t="s">
        <v>918</v>
      </c>
      <c r="D174" s="123" t="s">
        <v>917</v>
      </c>
      <c r="E174" s="123">
        <v>4</v>
      </c>
      <c r="F174" s="124">
        <f t="shared" si="12"/>
        <v>667620</v>
      </c>
      <c r="G174" s="125">
        <v>81974</v>
      </c>
      <c r="H174" s="125">
        <v>2887</v>
      </c>
      <c r="I174" s="125">
        <v>52</v>
      </c>
      <c r="J174" s="125">
        <v>136301</v>
      </c>
      <c r="K174" s="125">
        <v>0</v>
      </c>
      <c r="L174" s="125">
        <v>0</v>
      </c>
      <c r="M174" s="125">
        <v>375071</v>
      </c>
      <c r="N174" s="125">
        <v>0</v>
      </c>
      <c r="O174" s="125">
        <v>0</v>
      </c>
      <c r="P174" s="125">
        <v>10644</v>
      </c>
      <c r="Q174" s="125">
        <v>60691</v>
      </c>
      <c r="R174" s="124">
        <f t="shared" si="13"/>
        <v>667620</v>
      </c>
      <c r="S174" s="98" t="b">
        <f t="shared" si="14"/>
        <v>1</v>
      </c>
      <c r="T174" s="126" t="s">
        <v>917</v>
      </c>
      <c r="U174" s="127">
        <f t="shared" si="15"/>
        <v>2103331</v>
      </c>
      <c r="V174" s="128">
        <v>1721409</v>
      </c>
      <c r="W174" s="128">
        <v>4502</v>
      </c>
      <c r="X174" s="128">
        <v>8531</v>
      </c>
      <c r="Y174" s="128">
        <v>0</v>
      </c>
      <c r="Z174" s="128">
        <v>1234</v>
      </c>
      <c r="AA174" s="128">
        <v>101435</v>
      </c>
      <c r="AB174" s="128">
        <v>38311</v>
      </c>
      <c r="AC174" s="128">
        <v>63577</v>
      </c>
      <c r="AD174" s="128">
        <v>52163</v>
      </c>
      <c r="AE174" s="128">
        <v>2202</v>
      </c>
      <c r="AF174" s="128">
        <v>11946</v>
      </c>
      <c r="AG174" s="128">
        <v>2608</v>
      </c>
      <c r="AH174" s="128">
        <v>16743</v>
      </c>
      <c r="AI174" s="128">
        <v>22471</v>
      </c>
      <c r="AJ174" s="128">
        <v>7881</v>
      </c>
      <c r="AK174" s="128">
        <v>89548</v>
      </c>
      <c r="AL174" s="128">
        <v>15164</v>
      </c>
      <c r="AM174" s="129">
        <f t="shared" si="16"/>
        <v>2103331</v>
      </c>
      <c r="AN174" s="98" t="b">
        <f t="shared" si="17"/>
        <v>1</v>
      </c>
    </row>
    <row r="175" spans="1:40" x14ac:dyDescent="0.2">
      <c r="A175" s="122">
        <v>8310</v>
      </c>
      <c r="B175" s="122" t="s">
        <v>501</v>
      </c>
      <c r="C175" s="123" t="s">
        <v>918</v>
      </c>
      <c r="D175" s="123" t="s">
        <v>917</v>
      </c>
      <c r="E175" s="123">
        <v>4</v>
      </c>
      <c r="F175" s="124">
        <f t="shared" si="12"/>
        <v>452324</v>
      </c>
      <c r="G175" s="125">
        <v>46888</v>
      </c>
      <c r="H175" s="125">
        <v>1881</v>
      </c>
      <c r="I175" s="125">
        <v>0</v>
      </c>
      <c r="J175" s="125">
        <v>56836</v>
      </c>
      <c r="K175" s="125">
        <v>23525</v>
      </c>
      <c r="L175" s="125">
        <v>0</v>
      </c>
      <c r="M175" s="125">
        <v>283324</v>
      </c>
      <c r="N175" s="125">
        <v>0</v>
      </c>
      <c r="O175" s="125">
        <v>0</v>
      </c>
      <c r="P175" s="125">
        <v>11235</v>
      </c>
      <c r="Q175" s="125">
        <v>28635</v>
      </c>
      <c r="R175" s="124">
        <f t="shared" si="13"/>
        <v>452324</v>
      </c>
      <c r="S175" s="98" t="b">
        <f t="shared" si="14"/>
        <v>1</v>
      </c>
      <c r="T175" s="126" t="s">
        <v>917</v>
      </c>
      <c r="U175" s="127">
        <f t="shared" si="15"/>
        <v>1498310</v>
      </c>
      <c r="V175" s="128">
        <v>1184122</v>
      </c>
      <c r="W175" s="128">
        <v>3581</v>
      </c>
      <c r="X175" s="128">
        <v>3815</v>
      </c>
      <c r="Y175" s="128">
        <v>0</v>
      </c>
      <c r="Z175" s="128">
        <v>15746</v>
      </c>
      <c r="AA175" s="128">
        <v>12849</v>
      </c>
      <c r="AB175" s="128">
        <v>33456</v>
      </c>
      <c r="AC175" s="128">
        <v>42588</v>
      </c>
      <c r="AD175" s="128">
        <v>29968</v>
      </c>
      <c r="AE175" s="128">
        <v>9868</v>
      </c>
      <c r="AF175" s="128">
        <v>8153</v>
      </c>
      <c r="AG175" s="128">
        <v>35798</v>
      </c>
      <c r="AH175" s="128">
        <v>2046</v>
      </c>
      <c r="AI175" s="128">
        <v>61838</v>
      </c>
      <c r="AJ175" s="128">
        <v>29924</v>
      </c>
      <c r="AK175" s="128">
        <v>62645</v>
      </c>
      <c r="AL175" s="128">
        <v>23295</v>
      </c>
      <c r="AM175" s="129">
        <f t="shared" si="16"/>
        <v>1498310</v>
      </c>
      <c r="AN175" s="98" t="b">
        <f t="shared" si="17"/>
        <v>1</v>
      </c>
    </row>
    <row r="176" spans="1:40" x14ac:dyDescent="0.2">
      <c r="A176" s="122">
        <v>8311</v>
      </c>
      <c r="B176" s="122" t="s">
        <v>502</v>
      </c>
      <c r="C176" s="123" t="s">
        <v>918</v>
      </c>
      <c r="D176" s="123" t="s">
        <v>917</v>
      </c>
      <c r="E176" s="123">
        <v>4</v>
      </c>
      <c r="F176" s="124">
        <f t="shared" si="12"/>
        <v>1378199</v>
      </c>
      <c r="G176" s="125">
        <v>319066</v>
      </c>
      <c r="H176" s="125">
        <v>11256</v>
      </c>
      <c r="I176" s="125">
        <v>0</v>
      </c>
      <c r="J176" s="125">
        <v>185688</v>
      </c>
      <c r="K176" s="125">
        <v>0</v>
      </c>
      <c r="L176" s="125">
        <v>0</v>
      </c>
      <c r="M176" s="125">
        <v>738205</v>
      </c>
      <c r="N176" s="125">
        <v>1914</v>
      </c>
      <c r="O176" s="125">
        <v>0</v>
      </c>
      <c r="P176" s="125">
        <v>13893</v>
      </c>
      <c r="Q176" s="125">
        <v>108177</v>
      </c>
      <c r="R176" s="124">
        <f t="shared" si="13"/>
        <v>1378199</v>
      </c>
      <c r="S176" s="98" t="b">
        <f t="shared" si="14"/>
        <v>1</v>
      </c>
      <c r="T176" s="126" t="s">
        <v>917</v>
      </c>
      <c r="U176" s="127">
        <f t="shared" si="15"/>
        <v>2524959</v>
      </c>
      <c r="V176" s="128">
        <v>1909571</v>
      </c>
      <c r="W176" s="128">
        <v>16723</v>
      </c>
      <c r="X176" s="128">
        <v>20692</v>
      </c>
      <c r="Y176" s="128">
        <v>0</v>
      </c>
      <c r="Z176" s="128">
        <v>20886</v>
      </c>
      <c r="AA176" s="128">
        <v>108517</v>
      </c>
      <c r="AB176" s="128">
        <v>108787</v>
      </c>
      <c r="AC176" s="128">
        <v>177123</v>
      </c>
      <c r="AD176" s="128">
        <v>38667</v>
      </c>
      <c r="AE176" s="128">
        <v>11937</v>
      </c>
      <c r="AF176" s="128">
        <v>43106</v>
      </c>
      <c r="AG176" s="128">
        <v>68488</v>
      </c>
      <c r="AH176" s="128">
        <v>19660</v>
      </c>
      <c r="AI176" s="128">
        <v>31445</v>
      </c>
      <c r="AJ176" s="128">
        <v>24187</v>
      </c>
      <c r="AK176" s="128">
        <v>0</v>
      </c>
      <c r="AL176" s="128">
        <v>0</v>
      </c>
      <c r="AM176" s="129">
        <f t="shared" si="16"/>
        <v>2524959</v>
      </c>
      <c r="AN176" s="98" t="b">
        <f t="shared" si="17"/>
        <v>1</v>
      </c>
    </row>
    <row r="177" spans="1:40" x14ac:dyDescent="0.2">
      <c r="A177" s="122">
        <v>8312</v>
      </c>
      <c r="B177" s="122" t="s">
        <v>503</v>
      </c>
      <c r="C177" s="123" t="s">
        <v>918</v>
      </c>
      <c r="D177" s="123" t="s">
        <v>917</v>
      </c>
      <c r="E177" s="123">
        <v>4</v>
      </c>
      <c r="F177" s="124">
        <f t="shared" si="12"/>
        <v>1715121</v>
      </c>
      <c r="G177" s="125">
        <v>495115</v>
      </c>
      <c r="H177" s="125">
        <v>16967</v>
      </c>
      <c r="I177" s="125">
        <v>6183</v>
      </c>
      <c r="J177" s="125">
        <v>223060</v>
      </c>
      <c r="K177" s="125">
        <v>0</v>
      </c>
      <c r="L177" s="125">
        <v>0</v>
      </c>
      <c r="M177" s="125">
        <v>841263</v>
      </c>
      <c r="N177" s="125">
        <v>4094</v>
      </c>
      <c r="O177" s="125">
        <v>0</v>
      </c>
      <c r="P177" s="125">
        <v>40295</v>
      </c>
      <c r="Q177" s="125">
        <v>88144</v>
      </c>
      <c r="R177" s="124">
        <f t="shared" si="13"/>
        <v>1715121</v>
      </c>
      <c r="S177" s="98" t="b">
        <f t="shared" si="14"/>
        <v>1</v>
      </c>
      <c r="T177" s="126" t="s">
        <v>917</v>
      </c>
      <c r="U177" s="127">
        <f t="shared" si="15"/>
        <v>3296883</v>
      </c>
      <c r="V177" s="128">
        <v>2502594</v>
      </c>
      <c r="W177" s="128">
        <v>17421</v>
      </c>
      <c r="X177" s="128">
        <v>13421</v>
      </c>
      <c r="Y177" s="128">
        <v>0</v>
      </c>
      <c r="Z177" s="128">
        <v>23086</v>
      </c>
      <c r="AA177" s="128">
        <v>71070</v>
      </c>
      <c r="AB177" s="128">
        <v>118733</v>
      </c>
      <c r="AC177" s="128">
        <v>142215</v>
      </c>
      <c r="AD177" s="128">
        <v>101366</v>
      </c>
      <c r="AE177" s="128">
        <v>8341</v>
      </c>
      <c r="AF177" s="128">
        <v>119572</v>
      </c>
      <c r="AG177" s="128">
        <v>111586</v>
      </c>
      <c r="AH177" s="128">
        <v>73040</v>
      </c>
      <c r="AI177" s="128">
        <v>5035</v>
      </c>
      <c r="AJ177" s="128">
        <v>6771</v>
      </c>
      <c r="AK177" s="128">
        <v>44316</v>
      </c>
      <c r="AL177" s="128">
        <v>0</v>
      </c>
      <c r="AM177" s="129">
        <f t="shared" si="16"/>
        <v>3296883</v>
      </c>
      <c r="AN177" s="98" t="b">
        <f t="shared" si="17"/>
        <v>1</v>
      </c>
    </row>
    <row r="178" spans="1:40" x14ac:dyDescent="0.2">
      <c r="A178" s="122">
        <v>8313</v>
      </c>
      <c r="B178" s="122" t="s">
        <v>504</v>
      </c>
      <c r="C178" s="123" t="s">
        <v>918</v>
      </c>
      <c r="D178" s="123" t="s">
        <v>917</v>
      </c>
      <c r="E178" s="123">
        <v>4</v>
      </c>
      <c r="F178" s="124">
        <f t="shared" si="12"/>
        <v>2235964</v>
      </c>
      <c r="G178" s="125">
        <v>159296</v>
      </c>
      <c r="H178" s="125">
        <v>16266</v>
      </c>
      <c r="I178" s="125">
        <v>0</v>
      </c>
      <c r="J178" s="125">
        <v>784364</v>
      </c>
      <c r="K178" s="125">
        <v>29992</v>
      </c>
      <c r="L178" s="125">
        <v>0</v>
      </c>
      <c r="M178" s="125">
        <v>1021107</v>
      </c>
      <c r="N178" s="125">
        <v>360</v>
      </c>
      <c r="O178" s="125">
        <v>0</v>
      </c>
      <c r="P178" s="125">
        <v>65032</v>
      </c>
      <c r="Q178" s="125">
        <v>159547</v>
      </c>
      <c r="R178" s="124">
        <f t="shared" si="13"/>
        <v>2235964</v>
      </c>
      <c r="S178" s="98" t="b">
        <f t="shared" si="14"/>
        <v>1</v>
      </c>
      <c r="T178" s="126" t="s">
        <v>917</v>
      </c>
      <c r="U178" s="127">
        <f t="shared" si="15"/>
        <v>3731833</v>
      </c>
      <c r="V178" s="128">
        <v>2785040</v>
      </c>
      <c r="W178" s="128">
        <v>13304</v>
      </c>
      <c r="X178" s="128">
        <v>8737</v>
      </c>
      <c r="Y178" s="128">
        <v>0</v>
      </c>
      <c r="Z178" s="128">
        <v>64921</v>
      </c>
      <c r="AA178" s="128">
        <v>59267</v>
      </c>
      <c r="AB178" s="128">
        <v>117274</v>
      </c>
      <c r="AC178" s="128">
        <v>233443</v>
      </c>
      <c r="AD178" s="128">
        <v>39015</v>
      </c>
      <c r="AE178" s="128">
        <v>120</v>
      </c>
      <c r="AF178" s="128">
        <v>75171</v>
      </c>
      <c r="AG178" s="128">
        <v>109513</v>
      </c>
      <c r="AH178" s="128">
        <v>62667</v>
      </c>
      <c r="AI178" s="128">
        <v>31977</v>
      </c>
      <c r="AJ178" s="128">
        <v>37649</v>
      </c>
      <c r="AK178" s="128">
        <v>137817</v>
      </c>
      <c r="AL178" s="128">
        <v>0</v>
      </c>
      <c r="AM178" s="129">
        <f t="shared" si="16"/>
        <v>3731833</v>
      </c>
      <c r="AN178" s="98" t="b">
        <f t="shared" si="17"/>
        <v>1</v>
      </c>
    </row>
    <row r="179" spans="1:40" x14ac:dyDescent="0.2">
      <c r="A179" s="122">
        <v>8314</v>
      </c>
      <c r="B179" s="122" t="s">
        <v>505</v>
      </c>
      <c r="C179" s="123" t="s">
        <v>918</v>
      </c>
      <c r="D179" s="123" t="s">
        <v>917</v>
      </c>
      <c r="E179" s="123">
        <v>4</v>
      </c>
      <c r="F179" s="124">
        <f t="shared" si="12"/>
        <v>890508</v>
      </c>
      <c r="G179" s="125">
        <v>417131</v>
      </c>
      <c r="H179" s="125">
        <v>3816</v>
      </c>
      <c r="I179" s="125">
        <v>0</v>
      </c>
      <c r="J179" s="125">
        <v>38074</v>
      </c>
      <c r="K179" s="125">
        <v>0</v>
      </c>
      <c r="L179" s="125">
        <v>0</v>
      </c>
      <c r="M179" s="125">
        <v>236732</v>
      </c>
      <c r="N179" s="125">
        <v>0</v>
      </c>
      <c r="O179" s="125">
        <v>151013</v>
      </c>
      <c r="P179" s="125">
        <v>22572</v>
      </c>
      <c r="Q179" s="125">
        <v>21170</v>
      </c>
      <c r="R179" s="124">
        <f t="shared" si="13"/>
        <v>890508</v>
      </c>
      <c r="S179" s="98" t="b">
        <f t="shared" si="14"/>
        <v>1</v>
      </c>
      <c r="T179" s="126" t="s">
        <v>917</v>
      </c>
      <c r="U179" s="127">
        <f t="shared" si="15"/>
        <v>2726751</v>
      </c>
      <c r="V179" s="128">
        <v>2053603</v>
      </c>
      <c r="W179" s="128">
        <v>3958</v>
      </c>
      <c r="X179" s="128">
        <v>11033</v>
      </c>
      <c r="Y179" s="128">
        <v>0</v>
      </c>
      <c r="Z179" s="128">
        <v>9962</v>
      </c>
      <c r="AA179" s="128">
        <v>116457</v>
      </c>
      <c r="AB179" s="128">
        <v>50811</v>
      </c>
      <c r="AC179" s="128">
        <v>141433</v>
      </c>
      <c r="AD179" s="128">
        <v>45782</v>
      </c>
      <c r="AE179" s="128">
        <v>12503</v>
      </c>
      <c r="AF179" s="128">
        <v>98394</v>
      </c>
      <c r="AG179" s="128">
        <v>152128</v>
      </c>
      <c r="AH179" s="128">
        <v>28541</v>
      </c>
      <c r="AI179" s="128">
        <v>3229</v>
      </c>
      <c r="AJ179" s="128">
        <v>15215</v>
      </c>
      <c r="AK179" s="128">
        <v>28521</v>
      </c>
      <c r="AL179" s="128">
        <v>14837</v>
      </c>
      <c r="AM179" s="129">
        <f t="shared" si="16"/>
        <v>2726751</v>
      </c>
      <c r="AN179" s="98" t="b">
        <f t="shared" si="17"/>
        <v>1</v>
      </c>
    </row>
    <row r="180" spans="1:40" x14ac:dyDescent="0.2">
      <c r="A180" s="122">
        <v>9101</v>
      </c>
      <c r="B180" s="122" t="s">
        <v>509</v>
      </c>
      <c r="C180" s="123" t="s">
        <v>918</v>
      </c>
      <c r="D180" s="123" t="s">
        <v>917</v>
      </c>
      <c r="E180" s="123">
        <v>4</v>
      </c>
      <c r="F180" s="124">
        <f t="shared" si="12"/>
        <v>28311687</v>
      </c>
      <c r="G180" s="125">
        <v>7968587</v>
      </c>
      <c r="H180" s="125">
        <v>626527</v>
      </c>
      <c r="I180" s="125">
        <v>184708</v>
      </c>
      <c r="J180" s="125">
        <v>3516579</v>
      </c>
      <c r="K180" s="125">
        <v>498638</v>
      </c>
      <c r="L180" s="125">
        <v>10965</v>
      </c>
      <c r="M180" s="125">
        <v>11507759</v>
      </c>
      <c r="N180" s="125">
        <v>78381</v>
      </c>
      <c r="O180" s="125">
        <v>54194</v>
      </c>
      <c r="P180" s="125">
        <v>409796</v>
      </c>
      <c r="Q180" s="125">
        <v>3455553</v>
      </c>
      <c r="R180" s="124">
        <f t="shared" si="13"/>
        <v>28311687</v>
      </c>
      <c r="S180" s="98" t="b">
        <f t="shared" si="14"/>
        <v>1</v>
      </c>
      <c r="T180" s="126" t="s">
        <v>917</v>
      </c>
      <c r="U180" s="127">
        <f t="shared" si="15"/>
        <v>26982087</v>
      </c>
      <c r="V180" s="128">
        <v>18870870</v>
      </c>
      <c r="W180" s="128">
        <v>92811</v>
      </c>
      <c r="X180" s="128">
        <v>55286</v>
      </c>
      <c r="Y180" s="128">
        <v>0</v>
      </c>
      <c r="Z180" s="128">
        <v>244297</v>
      </c>
      <c r="AA180" s="128">
        <v>86150</v>
      </c>
      <c r="AB180" s="128">
        <v>253518</v>
      </c>
      <c r="AC180" s="128">
        <v>902274</v>
      </c>
      <c r="AD180" s="128">
        <v>401582</v>
      </c>
      <c r="AE180" s="128">
        <v>284998</v>
      </c>
      <c r="AF180" s="128">
        <v>1722295</v>
      </c>
      <c r="AG180" s="128">
        <v>1601448</v>
      </c>
      <c r="AH180" s="128">
        <v>599123</v>
      </c>
      <c r="AI180" s="128">
        <v>1065729</v>
      </c>
      <c r="AJ180" s="128">
        <v>506161</v>
      </c>
      <c r="AK180" s="128">
        <v>1032192</v>
      </c>
      <c r="AL180" s="128">
        <v>440453</v>
      </c>
      <c r="AM180" s="129">
        <f t="shared" si="16"/>
        <v>26982087</v>
      </c>
      <c r="AN180" s="98" t="b">
        <f t="shared" si="17"/>
        <v>1</v>
      </c>
    </row>
    <row r="181" spans="1:40" x14ac:dyDescent="0.2">
      <c r="A181" s="122">
        <v>9102</v>
      </c>
      <c r="B181" s="122" t="s">
        <v>510</v>
      </c>
      <c r="C181" s="123" t="s">
        <v>918</v>
      </c>
      <c r="D181" s="123" t="s">
        <v>917</v>
      </c>
      <c r="E181" s="123">
        <v>4</v>
      </c>
      <c r="F181" s="124">
        <f t="shared" si="12"/>
        <v>1131081</v>
      </c>
      <c r="G181" s="125">
        <v>121451</v>
      </c>
      <c r="H181" s="125">
        <v>16427</v>
      </c>
      <c r="I181" s="125">
        <v>0</v>
      </c>
      <c r="J181" s="125">
        <v>98860</v>
      </c>
      <c r="K181" s="125">
        <v>0</v>
      </c>
      <c r="L181" s="125">
        <v>0</v>
      </c>
      <c r="M181" s="125">
        <v>733698</v>
      </c>
      <c r="N181" s="125">
        <v>0</v>
      </c>
      <c r="O181" s="125">
        <v>0</v>
      </c>
      <c r="P181" s="125">
        <v>35098</v>
      </c>
      <c r="Q181" s="125">
        <v>125547</v>
      </c>
      <c r="R181" s="124">
        <f t="shared" si="13"/>
        <v>1131081</v>
      </c>
      <c r="S181" s="98" t="b">
        <f t="shared" si="14"/>
        <v>1</v>
      </c>
      <c r="T181" s="126" t="s">
        <v>917</v>
      </c>
      <c r="U181" s="127">
        <f t="shared" si="15"/>
        <v>3644245</v>
      </c>
      <c r="V181" s="128">
        <v>3010480</v>
      </c>
      <c r="W181" s="128">
        <v>21037</v>
      </c>
      <c r="X181" s="128">
        <v>19287</v>
      </c>
      <c r="Y181" s="128">
        <v>185</v>
      </c>
      <c r="Z181" s="128">
        <v>15406</v>
      </c>
      <c r="AA181" s="128">
        <v>29130</v>
      </c>
      <c r="AB181" s="128">
        <v>72060</v>
      </c>
      <c r="AC181" s="128">
        <v>190056</v>
      </c>
      <c r="AD181" s="128">
        <v>56400</v>
      </c>
      <c r="AE181" s="128">
        <v>7761</v>
      </c>
      <c r="AF181" s="128">
        <v>8892</v>
      </c>
      <c r="AG181" s="128">
        <v>101603</v>
      </c>
      <c r="AH181" s="128">
        <v>54830</v>
      </c>
      <c r="AI181" s="128">
        <v>84613</v>
      </c>
      <c r="AJ181" s="128">
        <v>22877</v>
      </c>
      <c r="AK181" s="128">
        <v>93940</v>
      </c>
      <c r="AL181" s="128">
        <v>63664</v>
      </c>
      <c r="AM181" s="129">
        <f t="shared" si="16"/>
        <v>3644245</v>
      </c>
      <c r="AN181" s="98" t="b">
        <f t="shared" si="17"/>
        <v>1</v>
      </c>
    </row>
    <row r="182" spans="1:40" x14ac:dyDescent="0.2">
      <c r="A182" s="122">
        <v>9103</v>
      </c>
      <c r="B182" s="122" t="s">
        <v>511</v>
      </c>
      <c r="C182" s="123" t="s">
        <v>918</v>
      </c>
      <c r="D182" s="123" t="s">
        <v>917</v>
      </c>
      <c r="E182" s="123">
        <v>4</v>
      </c>
      <c r="F182" s="124">
        <f t="shared" si="12"/>
        <v>1841028</v>
      </c>
      <c r="G182" s="125">
        <v>554865</v>
      </c>
      <c r="H182" s="125">
        <v>18699</v>
      </c>
      <c r="I182" s="125">
        <v>546</v>
      </c>
      <c r="J182" s="125">
        <v>230770</v>
      </c>
      <c r="K182" s="125">
        <v>0</v>
      </c>
      <c r="L182" s="125">
        <v>204</v>
      </c>
      <c r="M182" s="125">
        <v>830806</v>
      </c>
      <c r="N182" s="125">
        <v>0</v>
      </c>
      <c r="O182" s="125">
        <v>20571</v>
      </c>
      <c r="P182" s="125">
        <v>39467</v>
      </c>
      <c r="Q182" s="125">
        <v>145100</v>
      </c>
      <c r="R182" s="124">
        <f t="shared" si="13"/>
        <v>1841028</v>
      </c>
      <c r="S182" s="98" t="b">
        <f t="shared" si="14"/>
        <v>1</v>
      </c>
      <c r="T182" s="126" t="s">
        <v>917</v>
      </c>
      <c r="U182" s="127">
        <f t="shared" si="15"/>
        <v>3228704</v>
      </c>
      <c r="V182" s="128">
        <v>2462427</v>
      </c>
      <c r="W182" s="128">
        <v>14234</v>
      </c>
      <c r="X182" s="128">
        <v>11311</v>
      </c>
      <c r="Y182" s="128">
        <v>0</v>
      </c>
      <c r="Z182" s="128">
        <v>12109</v>
      </c>
      <c r="AA182" s="128">
        <v>66321</v>
      </c>
      <c r="AB182" s="128">
        <v>72481</v>
      </c>
      <c r="AC182" s="128">
        <v>183527</v>
      </c>
      <c r="AD182" s="128">
        <v>22346</v>
      </c>
      <c r="AE182" s="128">
        <v>11984</v>
      </c>
      <c r="AF182" s="128">
        <v>226275</v>
      </c>
      <c r="AG182" s="128">
        <v>51617</v>
      </c>
      <c r="AH182" s="128">
        <v>261</v>
      </c>
      <c r="AI182" s="128">
        <v>61009</v>
      </c>
      <c r="AJ182" s="128">
        <v>26146</v>
      </c>
      <c r="AK182" s="128">
        <v>124668</v>
      </c>
      <c r="AL182" s="128">
        <v>66922</v>
      </c>
      <c r="AM182" s="129">
        <f t="shared" si="16"/>
        <v>3228704</v>
      </c>
      <c r="AN182" s="98" t="b">
        <f t="shared" si="17"/>
        <v>1</v>
      </c>
    </row>
    <row r="183" spans="1:40" x14ac:dyDescent="0.2">
      <c r="A183" s="122">
        <v>9104</v>
      </c>
      <c r="B183" s="122" t="s">
        <v>512</v>
      </c>
      <c r="C183" s="123" t="s">
        <v>918</v>
      </c>
      <c r="D183" s="123" t="s">
        <v>917</v>
      </c>
      <c r="E183" s="123">
        <v>4</v>
      </c>
      <c r="F183" s="124">
        <f t="shared" si="12"/>
        <v>443011</v>
      </c>
      <c r="G183" s="125">
        <v>25499</v>
      </c>
      <c r="H183" s="125">
        <v>10130</v>
      </c>
      <c r="I183" s="125">
        <v>0</v>
      </c>
      <c r="J183" s="125">
        <v>84282</v>
      </c>
      <c r="K183" s="125">
        <v>0</v>
      </c>
      <c r="L183" s="125">
        <v>0</v>
      </c>
      <c r="M183" s="125">
        <v>275999</v>
      </c>
      <c r="N183" s="125">
        <v>0</v>
      </c>
      <c r="O183" s="125">
        <v>0</v>
      </c>
      <c r="P183" s="125">
        <v>1956</v>
      </c>
      <c r="Q183" s="125">
        <v>45145</v>
      </c>
      <c r="R183" s="124">
        <f t="shared" si="13"/>
        <v>443011</v>
      </c>
      <c r="S183" s="98" t="b">
        <f t="shared" si="14"/>
        <v>1</v>
      </c>
      <c r="T183" s="126" t="s">
        <v>917</v>
      </c>
      <c r="U183" s="127">
        <f t="shared" si="15"/>
        <v>1680975</v>
      </c>
      <c r="V183" s="128">
        <v>1264305</v>
      </c>
      <c r="W183" s="128">
        <v>12573</v>
      </c>
      <c r="X183" s="128">
        <v>1574</v>
      </c>
      <c r="Y183" s="128">
        <v>0</v>
      </c>
      <c r="Z183" s="128">
        <v>2700</v>
      </c>
      <c r="AA183" s="128">
        <v>94884</v>
      </c>
      <c r="AB183" s="128">
        <v>23474</v>
      </c>
      <c r="AC183" s="128">
        <v>68504</v>
      </c>
      <c r="AD183" s="128">
        <v>117831</v>
      </c>
      <c r="AE183" s="128">
        <v>1529</v>
      </c>
      <c r="AF183" s="128">
        <v>18668</v>
      </c>
      <c r="AG183" s="128">
        <v>50271</v>
      </c>
      <c r="AH183" s="128">
        <v>318</v>
      </c>
      <c r="AI183" s="128">
        <v>41313</v>
      </c>
      <c r="AJ183" s="128">
        <v>11325</v>
      </c>
      <c r="AK183" s="128">
        <v>0</v>
      </c>
      <c r="AL183" s="128">
        <v>0</v>
      </c>
      <c r="AM183" s="129">
        <f t="shared" si="16"/>
        <v>1680975</v>
      </c>
      <c r="AN183" s="98" t="b">
        <f t="shared" si="17"/>
        <v>1</v>
      </c>
    </row>
    <row r="184" spans="1:40" x14ac:dyDescent="0.2">
      <c r="A184" s="122">
        <v>9105</v>
      </c>
      <c r="B184" s="122" t="s">
        <v>513</v>
      </c>
      <c r="C184" s="123" t="s">
        <v>918</v>
      </c>
      <c r="D184" s="123" t="s">
        <v>917</v>
      </c>
      <c r="E184" s="123">
        <v>4</v>
      </c>
      <c r="F184" s="124">
        <f t="shared" si="12"/>
        <v>1939234</v>
      </c>
      <c r="G184" s="125">
        <v>491547</v>
      </c>
      <c r="H184" s="125">
        <v>34042</v>
      </c>
      <c r="I184" s="125">
        <v>0</v>
      </c>
      <c r="J184" s="125">
        <v>218635</v>
      </c>
      <c r="K184" s="125">
        <v>0</v>
      </c>
      <c r="L184" s="125">
        <v>5</v>
      </c>
      <c r="M184" s="125">
        <v>1005907</v>
      </c>
      <c r="N184" s="125">
        <v>2048</v>
      </c>
      <c r="O184" s="125">
        <v>6604</v>
      </c>
      <c r="P184" s="125">
        <v>61546</v>
      </c>
      <c r="Q184" s="125">
        <v>118900</v>
      </c>
      <c r="R184" s="124">
        <f t="shared" si="13"/>
        <v>1939234</v>
      </c>
      <c r="S184" s="98" t="b">
        <f t="shared" si="14"/>
        <v>1</v>
      </c>
      <c r="T184" s="126" t="s">
        <v>917</v>
      </c>
      <c r="U184" s="127">
        <f t="shared" si="15"/>
        <v>3352785</v>
      </c>
      <c r="V184" s="128">
        <v>2490399</v>
      </c>
      <c r="W184" s="128">
        <v>16914</v>
      </c>
      <c r="X184" s="128">
        <v>16992</v>
      </c>
      <c r="Y184" s="128">
        <v>0</v>
      </c>
      <c r="Z184" s="128">
        <v>11298</v>
      </c>
      <c r="AA184" s="128">
        <v>148133</v>
      </c>
      <c r="AB184" s="128">
        <v>112903</v>
      </c>
      <c r="AC184" s="128">
        <v>143600</v>
      </c>
      <c r="AD184" s="128">
        <v>54282</v>
      </c>
      <c r="AE184" s="128">
        <v>838</v>
      </c>
      <c r="AF184" s="128">
        <v>83011</v>
      </c>
      <c r="AG184" s="128">
        <v>74899</v>
      </c>
      <c r="AH184" s="128">
        <v>117042</v>
      </c>
      <c r="AI184" s="128">
        <v>5147</v>
      </c>
      <c r="AJ184" s="128">
        <v>24488</v>
      </c>
      <c r="AK184" s="128">
        <v>194955</v>
      </c>
      <c r="AL184" s="128">
        <v>74304</v>
      </c>
      <c r="AM184" s="129">
        <f t="shared" si="16"/>
        <v>3352785</v>
      </c>
      <c r="AN184" s="98" t="b">
        <f t="shared" si="17"/>
        <v>1</v>
      </c>
    </row>
    <row r="185" spans="1:40" x14ac:dyDescent="0.2">
      <c r="A185" s="122">
        <v>9106</v>
      </c>
      <c r="B185" s="122" t="s">
        <v>514</v>
      </c>
      <c r="C185" s="123" t="s">
        <v>918</v>
      </c>
      <c r="D185" s="123" t="s">
        <v>917</v>
      </c>
      <c r="E185" s="123">
        <v>4</v>
      </c>
      <c r="F185" s="124">
        <f t="shared" si="12"/>
        <v>722329</v>
      </c>
      <c r="G185" s="125">
        <v>38285</v>
      </c>
      <c r="H185" s="125">
        <v>13000</v>
      </c>
      <c r="I185" s="125">
        <v>0</v>
      </c>
      <c r="J185" s="125">
        <v>60312</v>
      </c>
      <c r="K185" s="125">
        <v>0</v>
      </c>
      <c r="L185" s="125">
        <v>2110</v>
      </c>
      <c r="M185" s="125">
        <v>516623</v>
      </c>
      <c r="N185" s="125">
        <v>681</v>
      </c>
      <c r="O185" s="125">
        <v>0</v>
      </c>
      <c r="P185" s="125">
        <v>31200</v>
      </c>
      <c r="Q185" s="125">
        <v>60118</v>
      </c>
      <c r="R185" s="124">
        <f t="shared" si="13"/>
        <v>722329</v>
      </c>
      <c r="S185" s="98" t="b">
        <f t="shared" si="14"/>
        <v>1</v>
      </c>
      <c r="T185" s="126" t="s">
        <v>917</v>
      </c>
      <c r="U185" s="127">
        <f t="shared" si="15"/>
        <v>2449530</v>
      </c>
      <c r="V185" s="128">
        <v>2017151</v>
      </c>
      <c r="W185" s="128">
        <v>7120</v>
      </c>
      <c r="X185" s="128">
        <v>6691</v>
      </c>
      <c r="Y185" s="128">
        <v>0</v>
      </c>
      <c r="Z185" s="128">
        <v>0</v>
      </c>
      <c r="AA185" s="128">
        <v>731</v>
      </c>
      <c r="AB185" s="128">
        <v>14480</v>
      </c>
      <c r="AC185" s="128">
        <v>181716</v>
      </c>
      <c r="AD185" s="128">
        <v>1955</v>
      </c>
      <c r="AE185" s="128">
        <v>168</v>
      </c>
      <c r="AF185" s="128">
        <v>24579</v>
      </c>
      <c r="AG185" s="128">
        <v>124057</v>
      </c>
      <c r="AH185" s="128">
        <v>7879</v>
      </c>
      <c r="AI185" s="128">
        <v>14020</v>
      </c>
      <c r="AJ185" s="128">
        <v>4477</v>
      </c>
      <c r="AK185" s="128">
        <v>72128</v>
      </c>
      <c r="AL185" s="128">
        <v>0</v>
      </c>
      <c r="AM185" s="129">
        <f t="shared" si="16"/>
        <v>2449530</v>
      </c>
      <c r="AN185" s="98" t="b">
        <f t="shared" si="17"/>
        <v>1</v>
      </c>
    </row>
    <row r="186" spans="1:40" x14ac:dyDescent="0.2">
      <c r="A186" s="122">
        <v>9107</v>
      </c>
      <c r="B186" s="122" t="s">
        <v>515</v>
      </c>
      <c r="C186" s="123" t="s">
        <v>918</v>
      </c>
      <c r="D186" s="123" t="s">
        <v>917</v>
      </c>
      <c r="E186" s="123">
        <v>4</v>
      </c>
      <c r="F186" s="124">
        <f t="shared" si="12"/>
        <v>1129422</v>
      </c>
      <c r="G186" s="125">
        <v>193070</v>
      </c>
      <c r="H186" s="125">
        <v>14343</v>
      </c>
      <c r="I186" s="125">
        <v>6513</v>
      </c>
      <c r="J186" s="125">
        <v>72938</v>
      </c>
      <c r="K186" s="125">
        <v>0</v>
      </c>
      <c r="L186" s="125">
        <v>0</v>
      </c>
      <c r="M186" s="125">
        <v>670105</v>
      </c>
      <c r="N186" s="125">
        <v>16195</v>
      </c>
      <c r="O186" s="125">
        <v>0</v>
      </c>
      <c r="P186" s="125">
        <v>68274</v>
      </c>
      <c r="Q186" s="125">
        <v>87984</v>
      </c>
      <c r="R186" s="124">
        <f t="shared" si="13"/>
        <v>1129422</v>
      </c>
      <c r="S186" s="98" t="b">
        <f t="shared" si="14"/>
        <v>1</v>
      </c>
      <c r="T186" s="126" t="s">
        <v>917</v>
      </c>
      <c r="U186" s="127">
        <f t="shared" si="15"/>
        <v>2533812</v>
      </c>
      <c r="V186" s="128">
        <v>2101574</v>
      </c>
      <c r="W186" s="128">
        <v>22134</v>
      </c>
      <c r="X186" s="128">
        <v>13424</v>
      </c>
      <c r="Y186" s="128">
        <v>0</v>
      </c>
      <c r="Z186" s="128">
        <v>0</v>
      </c>
      <c r="AA186" s="128">
        <v>18028</v>
      </c>
      <c r="AB186" s="128">
        <v>31301</v>
      </c>
      <c r="AC186" s="128">
        <v>147277</v>
      </c>
      <c r="AD186" s="128">
        <v>8191</v>
      </c>
      <c r="AE186" s="128">
        <v>1115</v>
      </c>
      <c r="AF186" s="128">
        <v>6843</v>
      </c>
      <c r="AG186" s="128">
        <v>80085</v>
      </c>
      <c r="AH186" s="128">
        <v>0</v>
      </c>
      <c r="AI186" s="128">
        <v>20347</v>
      </c>
      <c r="AJ186" s="128">
        <v>34619</v>
      </c>
      <c r="AK186" s="128">
        <v>161546</v>
      </c>
      <c r="AL186" s="128">
        <v>41556</v>
      </c>
      <c r="AM186" s="129">
        <f t="shared" si="16"/>
        <v>2533812</v>
      </c>
      <c r="AN186" s="98" t="b">
        <f t="shared" si="17"/>
        <v>1</v>
      </c>
    </row>
    <row r="187" spans="1:40" x14ac:dyDescent="0.2">
      <c r="A187" s="122">
        <v>9108</v>
      </c>
      <c r="B187" s="122" t="s">
        <v>516</v>
      </c>
      <c r="C187" s="123" t="s">
        <v>918</v>
      </c>
      <c r="D187" s="123" t="s">
        <v>917</v>
      </c>
      <c r="E187" s="123">
        <v>4</v>
      </c>
      <c r="F187" s="124">
        <f t="shared" si="12"/>
        <v>5853466</v>
      </c>
      <c r="G187" s="125">
        <v>1166537</v>
      </c>
      <c r="H187" s="125">
        <v>58883</v>
      </c>
      <c r="I187" s="125">
        <v>155752</v>
      </c>
      <c r="J187" s="125">
        <v>782168</v>
      </c>
      <c r="K187" s="125">
        <v>0</v>
      </c>
      <c r="L187" s="125">
        <v>0</v>
      </c>
      <c r="M187" s="125">
        <v>3006874</v>
      </c>
      <c r="N187" s="125">
        <v>41576</v>
      </c>
      <c r="O187" s="125">
        <v>74627</v>
      </c>
      <c r="P187" s="125">
        <v>85005</v>
      </c>
      <c r="Q187" s="125">
        <v>482044</v>
      </c>
      <c r="R187" s="124">
        <f t="shared" si="13"/>
        <v>5853466</v>
      </c>
      <c r="S187" s="98" t="b">
        <f t="shared" si="14"/>
        <v>1</v>
      </c>
      <c r="T187" s="126" t="s">
        <v>917</v>
      </c>
      <c r="U187" s="127">
        <f t="shared" si="15"/>
        <v>5620298</v>
      </c>
      <c r="V187" s="128">
        <v>4024407</v>
      </c>
      <c r="W187" s="128">
        <v>16447</v>
      </c>
      <c r="X187" s="128">
        <v>11673</v>
      </c>
      <c r="Y187" s="128">
        <v>0</v>
      </c>
      <c r="Z187" s="128">
        <v>36883</v>
      </c>
      <c r="AA187" s="128">
        <v>206999</v>
      </c>
      <c r="AB187" s="128">
        <v>163194</v>
      </c>
      <c r="AC187" s="128">
        <v>298687</v>
      </c>
      <c r="AD187" s="128">
        <v>140739</v>
      </c>
      <c r="AE187" s="128">
        <v>56246</v>
      </c>
      <c r="AF187" s="128">
        <v>183016</v>
      </c>
      <c r="AG187" s="128">
        <v>287266</v>
      </c>
      <c r="AH187" s="128">
        <v>111939</v>
      </c>
      <c r="AI187" s="128">
        <v>24609</v>
      </c>
      <c r="AJ187" s="128">
        <v>65786</v>
      </c>
      <c r="AK187" s="128">
        <v>48647</v>
      </c>
      <c r="AL187" s="128">
        <v>0</v>
      </c>
      <c r="AM187" s="129">
        <f t="shared" si="16"/>
        <v>5620298</v>
      </c>
      <c r="AN187" s="98" t="b">
        <f t="shared" si="17"/>
        <v>1</v>
      </c>
    </row>
    <row r="188" spans="1:40" x14ac:dyDescent="0.2">
      <c r="A188" s="122">
        <v>9109</v>
      </c>
      <c r="B188" s="122" t="s">
        <v>517</v>
      </c>
      <c r="C188" s="123" t="s">
        <v>918</v>
      </c>
      <c r="D188" s="123" t="s">
        <v>917</v>
      </c>
      <c r="E188" s="123">
        <v>4</v>
      </c>
      <c r="F188" s="124">
        <f t="shared" si="12"/>
        <v>1814967</v>
      </c>
      <c r="G188" s="125">
        <v>235988</v>
      </c>
      <c r="H188" s="125">
        <v>21509</v>
      </c>
      <c r="I188" s="125">
        <v>0</v>
      </c>
      <c r="J188" s="125">
        <v>191999</v>
      </c>
      <c r="K188" s="125">
        <v>0</v>
      </c>
      <c r="L188" s="125">
        <v>0</v>
      </c>
      <c r="M188" s="125">
        <v>1014079</v>
      </c>
      <c r="N188" s="125">
        <v>32906</v>
      </c>
      <c r="O188" s="125">
        <v>3388</v>
      </c>
      <c r="P188" s="125">
        <v>12360</v>
      </c>
      <c r="Q188" s="125">
        <v>302738</v>
      </c>
      <c r="R188" s="124">
        <f t="shared" si="13"/>
        <v>1814967</v>
      </c>
      <c r="S188" s="98" t="b">
        <f t="shared" si="14"/>
        <v>1</v>
      </c>
      <c r="T188" s="126" t="s">
        <v>917</v>
      </c>
      <c r="U188" s="127">
        <f t="shared" si="15"/>
        <v>4580275</v>
      </c>
      <c r="V188" s="128">
        <v>3400807</v>
      </c>
      <c r="W188" s="128">
        <v>28182</v>
      </c>
      <c r="X188" s="128">
        <v>16839</v>
      </c>
      <c r="Y188" s="128">
        <v>716</v>
      </c>
      <c r="Z188" s="128">
        <v>23522</v>
      </c>
      <c r="AA188" s="128">
        <v>237689</v>
      </c>
      <c r="AB188" s="128">
        <v>160553</v>
      </c>
      <c r="AC188" s="128">
        <v>202516</v>
      </c>
      <c r="AD188" s="128">
        <v>23586</v>
      </c>
      <c r="AE188" s="128">
        <v>30447</v>
      </c>
      <c r="AF188" s="128">
        <v>259514</v>
      </c>
      <c r="AG188" s="128">
        <v>172307</v>
      </c>
      <c r="AH188" s="128">
        <v>17696</v>
      </c>
      <c r="AI188" s="128">
        <v>13769</v>
      </c>
      <c r="AJ188" s="128">
        <v>68747</v>
      </c>
      <c r="AK188" s="128">
        <v>28591</v>
      </c>
      <c r="AL188" s="128">
        <v>15164</v>
      </c>
      <c r="AM188" s="129">
        <f t="shared" si="16"/>
        <v>4580275</v>
      </c>
      <c r="AN188" s="98" t="b">
        <f t="shared" si="17"/>
        <v>1</v>
      </c>
    </row>
    <row r="189" spans="1:40" x14ac:dyDescent="0.2">
      <c r="A189" s="122">
        <v>9110</v>
      </c>
      <c r="B189" s="122" t="s">
        <v>518</v>
      </c>
      <c r="C189" s="123" t="s">
        <v>918</v>
      </c>
      <c r="D189" s="123" t="s">
        <v>917</v>
      </c>
      <c r="E189" s="123">
        <v>4</v>
      </c>
      <c r="F189" s="124">
        <f t="shared" si="12"/>
        <v>605991</v>
      </c>
      <c r="G189" s="125">
        <v>142721</v>
      </c>
      <c r="H189" s="125">
        <v>2762</v>
      </c>
      <c r="I189" s="125">
        <v>0</v>
      </c>
      <c r="J189" s="125">
        <v>27567</v>
      </c>
      <c r="K189" s="125">
        <v>0</v>
      </c>
      <c r="L189" s="125">
        <v>0</v>
      </c>
      <c r="M189" s="125">
        <v>364728</v>
      </c>
      <c r="N189" s="125">
        <v>9758</v>
      </c>
      <c r="O189" s="125">
        <v>0</v>
      </c>
      <c r="P189" s="125">
        <v>6335</v>
      </c>
      <c r="Q189" s="125">
        <v>52120</v>
      </c>
      <c r="R189" s="124">
        <f t="shared" si="13"/>
        <v>605991</v>
      </c>
      <c r="S189" s="98" t="b">
        <f t="shared" si="14"/>
        <v>1</v>
      </c>
      <c r="T189" s="126" t="s">
        <v>917</v>
      </c>
      <c r="U189" s="127">
        <f t="shared" si="15"/>
        <v>1857006</v>
      </c>
      <c r="V189" s="128">
        <v>1766092</v>
      </c>
      <c r="W189" s="128">
        <v>7107</v>
      </c>
      <c r="X189" s="128">
        <v>11417</v>
      </c>
      <c r="Y189" s="128">
        <v>44</v>
      </c>
      <c r="Z189" s="128">
        <v>9000</v>
      </c>
      <c r="AA189" s="128">
        <v>0</v>
      </c>
      <c r="AB189" s="128">
        <v>25667</v>
      </c>
      <c r="AC189" s="128">
        <v>11602</v>
      </c>
      <c r="AD189" s="128">
        <v>0</v>
      </c>
      <c r="AE189" s="128">
        <v>16450</v>
      </c>
      <c r="AF189" s="128">
        <v>1218</v>
      </c>
      <c r="AG189" s="128">
        <v>39659</v>
      </c>
      <c r="AH189" s="128">
        <v>0</v>
      </c>
      <c r="AI189" s="128">
        <v>3778</v>
      </c>
      <c r="AJ189" s="128">
        <v>2020</v>
      </c>
      <c r="AK189" s="128">
        <v>0</v>
      </c>
      <c r="AL189" s="128">
        <v>0</v>
      </c>
      <c r="AM189" s="129">
        <f t="shared" si="16"/>
        <v>1857006</v>
      </c>
      <c r="AN189" s="98" t="b">
        <f t="shared" si="17"/>
        <v>1</v>
      </c>
    </row>
    <row r="190" spans="1:40" x14ac:dyDescent="0.2">
      <c r="A190" s="122">
        <v>9111</v>
      </c>
      <c r="B190" s="122" t="s">
        <v>519</v>
      </c>
      <c r="C190" s="123" t="s">
        <v>918</v>
      </c>
      <c r="D190" s="123" t="s">
        <v>917</v>
      </c>
      <c r="E190" s="123">
        <v>4</v>
      </c>
      <c r="F190" s="124">
        <f t="shared" si="12"/>
        <v>1779933</v>
      </c>
      <c r="G190" s="125">
        <v>189048</v>
      </c>
      <c r="H190" s="125">
        <v>39442</v>
      </c>
      <c r="I190" s="125">
        <v>0</v>
      </c>
      <c r="J190" s="125">
        <v>203460</v>
      </c>
      <c r="K190" s="125">
        <v>0</v>
      </c>
      <c r="L190" s="125">
        <v>180</v>
      </c>
      <c r="M190" s="125">
        <v>1119452</v>
      </c>
      <c r="N190" s="125">
        <v>33327</v>
      </c>
      <c r="O190" s="125">
        <v>0</v>
      </c>
      <c r="P190" s="125">
        <v>17348</v>
      </c>
      <c r="Q190" s="125">
        <v>177676</v>
      </c>
      <c r="R190" s="124">
        <f t="shared" si="13"/>
        <v>1779933</v>
      </c>
      <c r="S190" s="98" t="b">
        <f t="shared" si="14"/>
        <v>1</v>
      </c>
      <c r="T190" s="126" t="s">
        <v>917</v>
      </c>
      <c r="U190" s="127">
        <f t="shared" si="15"/>
        <v>4914506</v>
      </c>
      <c r="V190" s="128">
        <v>4079529</v>
      </c>
      <c r="W190" s="128">
        <v>8252</v>
      </c>
      <c r="X190" s="128">
        <v>4952</v>
      </c>
      <c r="Y190" s="128">
        <v>0</v>
      </c>
      <c r="Z190" s="128">
        <v>7484</v>
      </c>
      <c r="AA190" s="128">
        <v>27288</v>
      </c>
      <c r="AB190" s="128">
        <v>126736</v>
      </c>
      <c r="AC190" s="128">
        <v>246412</v>
      </c>
      <c r="AD190" s="128">
        <v>22459</v>
      </c>
      <c r="AE190" s="128">
        <v>21319</v>
      </c>
      <c r="AF190" s="128">
        <v>236932</v>
      </c>
      <c r="AG190" s="128">
        <v>67464</v>
      </c>
      <c r="AH190" s="128">
        <v>45334</v>
      </c>
      <c r="AI190" s="128">
        <v>22371</v>
      </c>
      <c r="AJ190" s="128">
        <v>24382</v>
      </c>
      <c r="AK190" s="128">
        <v>18038</v>
      </c>
      <c r="AL190" s="128">
        <v>18038</v>
      </c>
      <c r="AM190" s="129">
        <f t="shared" si="16"/>
        <v>4914506</v>
      </c>
      <c r="AN190" s="98" t="b">
        <f t="shared" si="17"/>
        <v>1</v>
      </c>
    </row>
    <row r="191" spans="1:40" x14ac:dyDescent="0.2">
      <c r="A191" s="122">
        <v>9112</v>
      </c>
      <c r="B191" s="122" t="s">
        <v>520</v>
      </c>
      <c r="C191" s="123" t="s">
        <v>918</v>
      </c>
      <c r="D191" s="123" t="s">
        <v>917</v>
      </c>
      <c r="E191" s="123">
        <v>4</v>
      </c>
      <c r="F191" s="124">
        <f t="shared" si="12"/>
        <v>6447720</v>
      </c>
      <c r="G191" s="125">
        <v>804413</v>
      </c>
      <c r="H191" s="125">
        <v>102230</v>
      </c>
      <c r="I191" s="125">
        <v>89772</v>
      </c>
      <c r="J191" s="125">
        <v>472675</v>
      </c>
      <c r="K191" s="125">
        <v>0</v>
      </c>
      <c r="L191" s="125">
        <v>0</v>
      </c>
      <c r="M191" s="125">
        <v>4326325</v>
      </c>
      <c r="N191" s="125">
        <v>0</v>
      </c>
      <c r="O191" s="125">
        <v>119299</v>
      </c>
      <c r="P191" s="125">
        <v>49608</v>
      </c>
      <c r="Q191" s="125">
        <v>483398</v>
      </c>
      <c r="R191" s="124">
        <f t="shared" si="13"/>
        <v>6447720</v>
      </c>
      <c r="S191" s="98" t="b">
        <f t="shared" si="14"/>
        <v>1</v>
      </c>
      <c r="T191" s="126" t="s">
        <v>917</v>
      </c>
      <c r="U191" s="127">
        <f t="shared" si="15"/>
        <v>7317191</v>
      </c>
      <c r="V191" s="128">
        <v>5035830</v>
      </c>
      <c r="W191" s="128">
        <v>31940</v>
      </c>
      <c r="X191" s="128">
        <v>26338</v>
      </c>
      <c r="Y191" s="128">
        <v>5316</v>
      </c>
      <c r="Z191" s="128">
        <v>56249</v>
      </c>
      <c r="AA191" s="128">
        <v>72577</v>
      </c>
      <c r="AB191" s="128">
        <v>127315</v>
      </c>
      <c r="AC191" s="128">
        <v>446580</v>
      </c>
      <c r="AD191" s="128">
        <v>84960</v>
      </c>
      <c r="AE191" s="128">
        <v>10470</v>
      </c>
      <c r="AF191" s="128">
        <v>1067913</v>
      </c>
      <c r="AG191" s="128">
        <v>188235</v>
      </c>
      <c r="AH191" s="128">
        <v>97841</v>
      </c>
      <c r="AI191" s="128">
        <v>29164</v>
      </c>
      <c r="AJ191" s="128">
        <v>15058</v>
      </c>
      <c r="AK191" s="128">
        <v>244144</v>
      </c>
      <c r="AL191" s="128">
        <v>106183</v>
      </c>
      <c r="AM191" s="129">
        <f t="shared" si="16"/>
        <v>7317191</v>
      </c>
      <c r="AN191" s="98" t="b">
        <f t="shared" si="17"/>
        <v>1</v>
      </c>
    </row>
    <row r="192" spans="1:40" x14ac:dyDescent="0.2">
      <c r="A192" s="122">
        <v>9113</v>
      </c>
      <c r="B192" s="122" t="s">
        <v>521</v>
      </c>
      <c r="C192" s="123" t="s">
        <v>918</v>
      </c>
      <c r="D192" s="123" t="s">
        <v>917</v>
      </c>
      <c r="E192" s="123">
        <v>4</v>
      </c>
      <c r="F192" s="124">
        <f t="shared" si="12"/>
        <v>675638</v>
      </c>
      <c r="G192" s="125">
        <v>60105</v>
      </c>
      <c r="H192" s="125">
        <v>3069</v>
      </c>
      <c r="I192" s="125">
        <v>41058</v>
      </c>
      <c r="J192" s="125">
        <v>66383</v>
      </c>
      <c r="K192" s="125">
        <v>0</v>
      </c>
      <c r="L192" s="125">
        <v>0</v>
      </c>
      <c r="M192" s="125">
        <v>273538</v>
      </c>
      <c r="N192" s="125">
        <v>408</v>
      </c>
      <c r="O192" s="125">
        <v>20425</v>
      </c>
      <c r="P192" s="125">
        <v>24545</v>
      </c>
      <c r="Q192" s="125">
        <v>186107</v>
      </c>
      <c r="R192" s="124">
        <f t="shared" si="13"/>
        <v>675638</v>
      </c>
      <c r="S192" s="98" t="b">
        <f t="shared" si="14"/>
        <v>1</v>
      </c>
      <c r="T192" s="126" t="s">
        <v>917</v>
      </c>
      <c r="U192" s="127">
        <f t="shared" si="15"/>
        <v>2466186</v>
      </c>
      <c r="V192" s="128">
        <v>1825856</v>
      </c>
      <c r="W192" s="128">
        <v>8202</v>
      </c>
      <c r="X192" s="128">
        <v>1539</v>
      </c>
      <c r="Y192" s="128">
        <v>0</v>
      </c>
      <c r="Z192" s="128">
        <v>18622</v>
      </c>
      <c r="AA192" s="128">
        <v>85806</v>
      </c>
      <c r="AB192" s="128">
        <v>58992</v>
      </c>
      <c r="AC192" s="128">
        <v>157968</v>
      </c>
      <c r="AD192" s="128">
        <v>105755</v>
      </c>
      <c r="AE192" s="128">
        <v>416</v>
      </c>
      <c r="AF192" s="128">
        <v>67177</v>
      </c>
      <c r="AG192" s="128">
        <v>30766</v>
      </c>
      <c r="AH192" s="128">
        <v>53196</v>
      </c>
      <c r="AI192" s="128">
        <v>13091</v>
      </c>
      <c r="AJ192" s="128">
        <v>12659</v>
      </c>
      <c r="AK192" s="128">
        <v>45623</v>
      </c>
      <c r="AL192" s="128">
        <v>0</v>
      </c>
      <c r="AM192" s="129">
        <f t="shared" si="16"/>
        <v>2466186</v>
      </c>
      <c r="AN192" s="98" t="b">
        <f t="shared" si="17"/>
        <v>1</v>
      </c>
    </row>
    <row r="193" spans="1:40" x14ac:dyDescent="0.2">
      <c r="A193" s="122">
        <v>9114</v>
      </c>
      <c r="B193" s="122" t="s">
        <v>522</v>
      </c>
      <c r="C193" s="123" t="s">
        <v>918</v>
      </c>
      <c r="D193" s="123" t="s">
        <v>917</v>
      </c>
      <c r="E193" s="123">
        <v>4</v>
      </c>
      <c r="F193" s="124">
        <f t="shared" si="12"/>
        <v>1729324</v>
      </c>
      <c r="G193" s="125">
        <v>403802</v>
      </c>
      <c r="H193" s="125">
        <v>3367</v>
      </c>
      <c r="I193" s="125">
        <v>36261</v>
      </c>
      <c r="J193" s="125">
        <v>170032</v>
      </c>
      <c r="K193" s="125">
        <v>0</v>
      </c>
      <c r="L193" s="125">
        <v>0</v>
      </c>
      <c r="M193" s="125">
        <v>930861</v>
      </c>
      <c r="N193" s="125">
        <v>2977</v>
      </c>
      <c r="O193" s="125">
        <v>9422</v>
      </c>
      <c r="P193" s="125">
        <v>5033</v>
      </c>
      <c r="Q193" s="125">
        <v>167569</v>
      </c>
      <c r="R193" s="124">
        <f t="shared" si="13"/>
        <v>1729324</v>
      </c>
      <c r="S193" s="98" t="b">
        <f t="shared" si="14"/>
        <v>1</v>
      </c>
      <c r="T193" s="126" t="s">
        <v>917</v>
      </c>
      <c r="U193" s="127">
        <f t="shared" si="15"/>
        <v>3549323</v>
      </c>
      <c r="V193" s="128">
        <v>2633471</v>
      </c>
      <c r="W193" s="128">
        <v>13971</v>
      </c>
      <c r="X193" s="128">
        <v>7651</v>
      </c>
      <c r="Y193" s="128">
        <v>0</v>
      </c>
      <c r="Z193" s="128">
        <v>13371</v>
      </c>
      <c r="AA193" s="128">
        <v>39247</v>
      </c>
      <c r="AB193" s="128">
        <v>93899</v>
      </c>
      <c r="AC193" s="128">
        <v>121973</v>
      </c>
      <c r="AD193" s="128">
        <v>16673</v>
      </c>
      <c r="AE193" s="128">
        <v>13934</v>
      </c>
      <c r="AF193" s="128">
        <v>266519</v>
      </c>
      <c r="AG193" s="128">
        <v>94726</v>
      </c>
      <c r="AH193" s="128">
        <v>43475</v>
      </c>
      <c r="AI193" s="128">
        <v>74100</v>
      </c>
      <c r="AJ193" s="128">
        <v>18539</v>
      </c>
      <c r="AK193" s="128">
        <v>242014</v>
      </c>
      <c r="AL193" s="128">
        <v>100996</v>
      </c>
      <c r="AM193" s="129">
        <f t="shared" si="16"/>
        <v>3549323</v>
      </c>
      <c r="AN193" s="98" t="b">
        <f t="shared" si="17"/>
        <v>1</v>
      </c>
    </row>
    <row r="194" spans="1:40" x14ac:dyDescent="0.2">
      <c r="A194" s="122">
        <v>9115</v>
      </c>
      <c r="B194" s="122" t="s">
        <v>523</v>
      </c>
      <c r="C194" s="123" t="s">
        <v>918</v>
      </c>
      <c r="D194" s="123" t="s">
        <v>917</v>
      </c>
      <c r="E194" s="123">
        <v>4</v>
      </c>
      <c r="F194" s="124">
        <f t="shared" si="12"/>
        <v>4455773</v>
      </c>
      <c r="G194" s="125">
        <v>600975</v>
      </c>
      <c r="H194" s="125">
        <v>92684</v>
      </c>
      <c r="I194" s="125">
        <v>195963</v>
      </c>
      <c r="J194" s="125">
        <v>700221</v>
      </c>
      <c r="K194" s="125">
        <v>236237</v>
      </c>
      <c r="L194" s="125">
        <v>0</v>
      </c>
      <c r="M194" s="125">
        <v>1922506</v>
      </c>
      <c r="N194" s="125">
        <v>10840</v>
      </c>
      <c r="O194" s="125">
        <v>86328</v>
      </c>
      <c r="P194" s="125">
        <v>55276</v>
      </c>
      <c r="Q194" s="125">
        <v>554743</v>
      </c>
      <c r="R194" s="124">
        <f t="shared" si="13"/>
        <v>4455773</v>
      </c>
      <c r="S194" s="98" t="b">
        <f t="shared" si="14"/>
        <v>1</v>
      </c>
      <c r="T194" s="126" t="s">
        <v>917</v>
      </c>
      <c r="U194" s="127">
        <f t="shared" si="15"/>
        <v>8684340</v>
      </c>
      <c r="V194" s="128">
        <v>6272375</v>
      </c>
      <c r="W194" s="128">
        <v>40519</v>
      </c>
      <c r="X194" s="128">
        <v>35781</v>
      </c>
      <c r="Y194" s="128">
        <v>0</v>
      </c>
      <c r="Z194" s="128">
        <v>136390</v>
      </c>
      <c r="AA194" s="128">
        <v>386795</v>
      </c>
      <c r="AB194" s="128">
        <v>389515</v>
      </c>
      <c r="AC194" s="128">
        <v>283494</v>
      </c>
      <c r="AD194" s="128">
        <v>364002</v>
      </c>
      <c r="AE194" s="128">
        <v>25383</v>
      </c>
      <c r="AF194" s="128">
        <v>282449</v>
      </c>
      <c r="AG194" s="128">
        <v>372275</v>
      </c>
      <c r="AH194" s="128">
        <v>94138</v>
      </c>
      <c r="AI194" s="128">
        <v>116888</v>
      </c>
      <c r="AJ194" s="128">
        <v>15087</v>
      </c>
      <c r="AK194" s="128">
        <v>39887</v>
      </c>
      <c r="AL194" s="128">
        <v>18038</v>
      </c>
      <c r="AM194" s="129">
        <f t="shared" si="16"/>
        <v>8684340</v>
      </c>
      <c r="AN194" s="98" t="b">
        <f t="shared" si="17"/>
        <v>1</v>
      </c>
    </row>
    <row r="195" spans="1:40" x14ac:dyDescent="0.2">
      <c r="A195" s="122">
        <v>9116</v>
      </c>
      <c r="B195" s="122" t="s">
        <v>524</v>
      </c>
      <c r="C195" s="123" t="s">
        <v>918</v>
      </c>
      <c r="D195" s="123" t="s">
        <v>917</v>
      </c>
      <c r="E195" s="123">
        <v>4</v>
      </c>
      <c r="F195" s="124">
        <f t="shared" si="12"/>
        <v>549163</v>
      </c>
      <c r="G195" s="125">
        <v>40233</v>
      </c>
      <c r="H195" s="125">
        <v>1351</v>
      </c>
      <c r="I195" s="125">
        <v>0</v>
      </c>
      <c r="J195" s="125">
        <v>47092</v>
      </c>
      <c r="K195" s="125">
        <v>0</v>
      </c>
      <c r="L195" s="125">
        <v>851</v>
      </c>
      <c r="M195" s="125">
        <v>294560</v>
      </c>
      <c r="N195" s="125">
        <v>178</v>
      </c>
      <c r="O195" s="125">
        <v>38534</v>
      </c>
      <c r="P195" s="125">
        <v>49632</v>
      </c>
      <c r="Q195" s="125">
        <v>76732</v>
      </c>
      <c r="R195" s="124">
        <f t="shared" si="13"/>
        <v>549163</v>
      </c>
      <c r="S195" s="98" t="b">
        <f t="shared" si="14"/>
        <v>1</v>
      </c>
      <c r="T195" s="126" t="s">
        <v>917</v>
      </c>
      <c r="U195" s="127">
        <f t="shared" si="15"/>
        <v>2595370</v>
      </c>
      <c r="V195" s="128">
        <v>2254809</v>
      </c>
      <c r="W195" s="128">
        <v>16411</v>
      </c>
      <c r="X195" s="128">
        <v>17233</v>
      </c>
      <c r="Y195" s="128">
        <v>941</v>
      </c>
      <c r="Z195" s="128">
        <v>0</v>
      </c>
      <c r="AA195" s="128">
        <v>7853</v>
      </c>
      <c r="AB195" s="128">
        <v>49644</v>
      </c>
      <c r="AC195" s="128">
        <v>182160</v>
      </c>
      <c r="AD195" s="128">
        <v>747</v>
      </c>
      <c r="AE195" s="128">
        <v>1679</v>
      </c>
      <c r="AF195" s="128">
        <v>53330</v>
      </c>
      <c r="AG195" s="128">
        <v>26970</v>
      </c>
      <c r="AH195" s="128">
        <v>40497</v>
      </c>
      <c r="AI195" s="128">
        <v>5040</v>
      </c>
      <c r="AJ195" s="128">
        <v>5344</v>
      </c>
      <c r="AK195" s="128">
        <v>64193</v>
      </c>
      <c r="AL195" s="128">
        <v>64193</v>
      </c>
      <c r="AM195" s="129">
        <f t="shared" si="16"/>
        <v>2595370</v>
      </c>
      <c r="AN195" s="98" t="b">
        <f t="shared" si="17"/>
        <v>1</v>
      </c>
    </row>
    <row r="196" spans="1:40" x14ac:dyDescent="0.2">
      <c r="A196" s="122">
        <v>9117</v>
      </c>
      <c r="B196" s="122" t="s">
        <v>525</v>
      </c>
      <c r="C196" s="123" t="s">
        <v>918</v>
      </c>
      <c r="D196" s="123" t="s">
        <v>917</v>
      </c>
      <c r="E196" s="123">
        <v>4</v>
      </c>
      <c r="F196" s="124">
        <f t="shared" si="12"/>
        <v>734912</v>
      </c>
      <c r="G196" s="125">
        <v>46029</v>
      </c>
      <c r="H196" s="125">
        <v>9617</v>
      </c>
      <c r="I196" s="125">
        <v>0</v>
      </c>
      <c r="J196" s="125">
        <v>88993</v>
      </c>
      <c r="K196" s="125">
        <v>0</v>
      </c>
      <c r="L196" s="125">
        <v>0</v>
      </c>
      <c r="M196" s="125">
        <v>466096</v>
      </c>
      <c r="N196" s="125">
        <v>0</v>
      </c>
      <c r="O196" s="125">
        <v>0</v>
      </c>
      <c r="P196" s="125">
        <v>18153</v>
      </c>
      <c r="Q196" s="125">
        <v>106024</v>
      </c>
      <c r="R196" s="124">
        <f t="shared" si="13"/>
        <v>734912</v>
      </c>
      <c r="S196" s="98" t="b">
        <f t="shared" si="14"/>
        <v>1</v>
      </c>
      <c r="T196" s="126" t="s">
        <v>917</v>
      </c>
      <c r="U196" s="127">
        <f t="shared" si="15"/>
        <v>2434495</v>
      </c>
      <c r="V196" s="128">
        <v>1896612</v>
      </c>
      <c r="W196" s="128">
        <v>19428</v>
      </c>
      <c r="X196" s="128">
        <v>15666</v>
      </c>
      <c r="Y196" s="128">
        <v>0</v>
      </c>
      <c r="Z196" s="128">
        <v>0</v>
      </c>
      <c r="AA196" s="128">
        <v>10371</v>
      </c>
      <c r="AB196" s="128">
        <v>35154</v>
      </c>
      <c r="AC196" s="128">
        <v>164646</v>
      </c>
      <c r="AD196" s="128">
        <v>15771</v>
      </c>
      <c r="AE196" s="128">
        <v>7298</v>
      </c>
      <c r="AF196" s="128">
        <v>12549</v>
      </c>
      <c r="AG196" s="128">
        <v>150216</v>
      </c>
      <c r="AH196" s="128">
        <v>104034</v>
      </c>
      <c r="AI196" s="128">
        <v>20368</v>
      </c>
      <c r="AJ196" s="128">
        <v>25790</v>
      </c>
      <c r="AK196" s="128">
        <v>26780</v>
      </c>
      <c r="AL196" s="128">
        <v>0</v>
      </c>
      <c r="AM196" s="129">
        <f t="shared" si="16"/>
        <v>2434495</v>
      </c>
      <c r="AN196" s="98" t="b">
        <f t="shared" si="17"/>
        <v>1</v>
      </c>
    </row>
    <row r="197" spans="1:40" x14ac:dyDescent="0.2">
      <c r="A197" s="122">
        <v>9118</v>
      </c>
      <c r="B197" s="122" t="s">
        <v>526</v>
      </c>
      <c r="C197" s="123" t="s">
        <v>918</v>
      </c>
      <c r="D197" s="123" t="s">
        <v>917</v>
      </c>
      <c r="E197" s="123">
        <v>4</v>
      </c>
      <c r="F197" s="124">
        <f t="shared" si="12"/>
        <v>543894</v>
      </c>
      <c r="G197" s="125">
        <v>48690</v>
      </c>
      <c r="H197" s="125">
        <v>4560</v>
      </c>
      <c r="I197" s="125">
        <v>0</v>
      </c>
      <c r="J197" s="125">
        <v>66465</v>
      </c>
      <c r="K197" s="125">
        <v>0</v>
      </c>
      <c r="L197" s="125">
        <v>0</v>
      </c>
      <c r="M197" s="125">
        <v>369366</v>
      </c>
      <c r="N197" s="125">
        <v>0</v>
      </c>
      <c r="O197" s="125">
        <v>0</v>
      </c>
      <c r="P197" s="125">
        <v>6059</v>
      </c>
      <c r="Q197" s="125">
        <v>48754</v>
      </c>
      <c r="R197" s="124">
        <f t="shared" si="13"/>
        <v>543894</v>
      </c>
      <c r="S197" s="98" t="b">
        <f t="shared" si="14"/>
        <v>1</v>
      </c>
      <c r="T197" s="126" t="s">
        <v>917</v>
      </c>
      <c r="U197" s="127">
        <f t="shared" si="15"/>
        <v>2268699</v>
      </c>
      <c r="V197" s="128">
        <v>1891797</v>
      </c>
      <c r="W197" s="128">
        <v>4890</v>
      </c>
      <c r="X197" s="128">
        <v>3086</v>
      </c>
      <c r="Y197" s="128">
        <v>0</v>
      </c>
      <c r="Z197" s="128">
        <v>4850</v>
      </c>
      <c r="AA197" s="128">
        <v>50901</v>
      </c>
      <c r="AB197" s="128">
        <v>88872</v>
      </c>
      <c r="AC197" s="128">
        <v>99196</v>
      </c>
      <c r="AD197" s="128">
        <v>20698</v>
      </c>
      <c r="AE197" s="128">
        <v>1048</v>
      </c>
      <c r="AF197" s="128">
        <v>52168</v>
      </c>
      <c r="AG197" s="128">
        <v>43825</v>
      </c>
      <c r="AH197" s="128">
        <v>0</v>
      </c>
      <c r="AI197" s="128">
        <v>8186</v>
      </c>
      <c r="AJ197" s="128">
        <v>15134</v>
      </c>
      <c r="AK197" s="128">
        <v>0</v>
      </c>
      <c r="AL197" s="128">
        <v>0</v>
      </c>
      <c r="AM197" s="129">
        <f t="shared" si="16"/>
        <v>2268699</v>
      </c>
      <c r="AN197" s="98" t="b">
        <f t="shared" si="17"/>
        <v>1</v>
      </c>
    </row>
    <row r="198" spans="1:40" x14ac:dyDescent="0.2">
      <c r="A198" s="122">
        <v>9119</v>
      </c>
      <c r="B198" s="122" t="s">
        <v>527</v>
      </c>
      <c r="C198" s="123" t="s">
        <v>918</v>
      </c>
      <c r="D198" s="123" t="s">
        <v>917</v>
      </c>
      <c r="E198" s="123">
        <v>4</v>
      </c>
      <c r="F198" s="124">
        <f t="shared" ref="F198:F261" si="18">SUMPRODUCT(G198:Q198,$G$3:$Q$3)</f>
        <v>2736798</v>
      </c>
      <c r="G198" s="125">
        <v>336007</v>
      </c>
      <c r="H198" s="125">
        <v>8388</v>
      </c>
      <c r="I198" s="125">
        <v>1484</v>
      </c>
      <c r="J198" s="125">
        <v>267542</v>
      </c>
      <c r="K198" s="125">
        <v>0</v>
      </c>
      <c r="L198" s="125">
        <v>0</v>
      </c>
      <c r="M198" s="125">
        <v>1928922</v>
      </c>
      <c r="N198" s="125">
        <v>3013</v>
      </c>
      <c r="O198" s="125">
        <v>0</v>
      </c>
      <c r="P198" s="125">
        <v>2466</v>
      </c>
      <c r="Q198" s="125">
        <v>188976</v>
      </c>
      <c r="R198" s="124">
        <f t="shared" ref="R198:R261" si="19">SUM(G198:Q198)</f>
        <v>2736798</v>
      </c>
      <c r="S198" s="98" t="b">
        <f t="shared" ref="S198:S261" si="20">R198=F198</f>
        <v>1</v>
      </c>
      <c r="T198" s="126" t="s">
        <v>917</v>
      </c>
      <c r="U198" s="127">
        <f t="shared" ref="U198:U261" si="21">SUMPRODUCT(V198:AL198,$V$3:$AL$3)</f>
        <v>4304165</v>
      </c>
      <c r="V198" s="128">
        <v>3213722</v>
      </c>
      <c r="W198" s="128">
        <v>22258</v>
      </c>
      <c r="X198" s="128">
        <v>21956</v>
      </c>
      <c r="Y198" s="128">
        <v>180</v>
      </c>
      <c r="Z198" s="128">
        <v>25912</v>
      </c>
      <c r="AA198" s="128">
        <v>280645</v>
      </c>
      <c r="AB198" s="128">
        <v>177703</v>
      </c>
      <c r="AC198" s="128">
        <v>247874</v>
      </c>
      <c r="AD198" s="128">
        <v>86814</v>
      </c>
      <c r="AE198" s="128">
        <v>35342</v>
      </c>
      <c r="AF198" s="128">
        <v>73537</v>
      </c>
      <c r="AG198" s="128">
        <v>49895</v>
      </c>
      <c r="AH198" s="128">
        <v>50055</v>
      </c>
      <c r="AI198" s="128">
        <v>49261</v>
      </c>
      <c r="AJ198" s="128">
        <v>25138</v>
      </c>
      <c r="AK198" s="128">
        <v>55600</v>
      </c>
      <c r="AL198" s="128">
        <v>23299</v>
      </c>
      <c r="AM198" s="129">
        <f t="shared" ref="AM198:AM261" si="22">+V198-W198-X198+Y198+Z198+AA198+AB198+AC198+AD198+AE198+AF198+AG198+AH198+AI198+AJ198+AK198-AL198</f>
        <v>4304165</v>
      </c>
      <c r="AN198" s="98" t="b">
        <f t="shared" ref="AN198:AN261" si="23">AM198=U198</f>
        <v>1</v>
      </c>
    </row>
    <row r="199" spans="1:40" x14ac:dyDescent="0.2">
      <c r="A199" s="122">
        <v>9120</v>
      </c>
      <c r="B199" s="122" t="s">
        <v>528</v>
      </c>
      <c r="C199" s="123" t="s">
        <v>918</v>
      </c>
      <c r="D199" s="123" t="s">
        <v>917</v>
      </c>
      <c r="E199" s="123">
        <v>4</v>
      </c>
      <c r="F199" s="124">
        <f t="shared" si="18"/>
        <v>7061951</v>
      </c>
      <c r="G199" s="125">
        <v>1796457</v>
      </c>
      <c r="H199" s="125">
        <v>73954</v>
      </c>
      <c r="I199" s="125">
        <v>35222</v>
      </c>
      <c r="J199" s="125">
        <v>596192</v>
      </c>
      <c r="K199" s="125">
        <v>183934</v>
      </c>
      <c r="L199" s="125">
        <v>87006</v>
      </c>
      <c r="M199" s="125">
        <v>3658770</v>
      </c>
      <c r="N199" s="125">
        <v>4662</v>
      </c>
      <c r="O199" s="125">
        <v>70909</v>
      </c>
      <c r="P199" s="125">
        <v>68529</v>
      </c>
      <c r="Q199" s="125">
        <v>486316</v>
      </c>
      <c r="R199" s="124">
        <f t="shared" si="19"/>
        <v>7061951</v>
      </c>
      <c r="S199" s="98" t="b">
        <f t="shared" si="20"/>
        <v>1</v>
      </c>
      <c r="T199" s="126" t="s">
        <v>917</v>
      </c>
      <c r="U199" s="127">
        <f t="shared" si="21"/>
        <v>8741759</v>
      </c>
      <c r="V199" s="128">
        <v>6414470</v>
      </c>
      <c r="W199" s="128">
        <v>16607</v>
      </c>
      <c r="X199" s="128">
        <v>11000</v>
      </c>
      <c r="Y199" s="128">
        <v>0</v>
      </c>
      <c r="Z199" s="128">
        <v>35353</v>
      </c>
      <c r="AA199" s="128">
        <v>472275</v>
      </c>
      <c r="AB199" s="128">
        <v>261405</v>
      </c>
      <c r="AC199" s="128">
        <v>488944</v>
      </c>
      <c r="AD199" s="128">
        <v>168708</v>
      </c>
      <c r="AE199" s="128">
        <v>50504</v>
      </c>
      <c r="AF199" s="128">
        <v>267039</v>
      </c>
      <c r="AG199" s="128">
        <v>382247</v>
      </c>
      <c r="AH199" s="128">
        <v>147218</v>
      </c>
      <c r="AI199" s="128">
        <v>43039</v>
      </c>
      <c r="AJ199" s="128">
        <v>38164</v>
      </c>
      <c r="AK199" s="128">
        <v>0</v>
      </c>
      <c r="AL199" s="128">
        <v>0</v>
      </c>
      <c r="AM199" s="129">
        <f t="shared" si="22"/>
        <v>8741759</v>
      </c>
      <c r="AN199" s="98" t="b">
        <f t="shared" si="23"/>
        <v>1</v>
      </c>
    </row>
    <row r="200" spans="1:40" x14ac:dyDescent="0.2">
      <c r="A200" s="122">
        <v>9121</v>
      </c>
      <c r="B200" s="122" t="s">
        <v>529</v>
      </c>
      <c r="C200" s="123" t="s">
        <v>918</v>
      </c>
      <c r="D200" s="123" t="s">
        <v>917</v>
      </c>
      <c r="E200" s="123">
        <v>4</v>
      </c>
      <c r="F200" s="124">
        <f t="shared" si="18"/>
        <v>1215072</v>
      </c>
      <c r="G200" s="125">
        <v>54229</v>
      </c>
      <c r="H200" s="125">
        <v>3866</v>
      </c>
      <c r="I200" s="125">
        <v>178</v>
      </c>
      <c r="J200" s="125">
        <v>61431</v>
      </c>
      <c r="K200" s="125">
        <v>0</v>
      </c>
      <c r="L200" s="125">
        <v>86969</v>
      </c>
      <c r="M200" s="125">
        <v>814116</v>
      </c>
      <c r="N200" s="125">
        <v>0</v>
      </c>
      <c r="O200" s="125">
        <v>0</v>
      </c>
      <c r="P200" s="125">
        <v>74512</v>
      </c>
      <c r="Q200" s="125">
        <v>119771</v>
      </c>
      <c r="R200" s="124">
        <f t="shared" si="19"/>
        <v>1215072</v>
      </c>
      <c r="S200" s="98" t="b">
        <f t="shared" si="20"/>
        <v>1</v>
      </c>
      <c r="T200" s="126" t="s">
        <v>917</v>
      </c>
      <c r="U200" s="127">
        <f t="shared" si="21"/>
        <v>1579070</v>
      </c>
      <c r="V200" s="128">
        <v>1222874</v>
      </c>
      <c r="W200" s="128">
        <v>6399</v>
      </c>
      <c r="X200" s="128">
        <v>1505</v>
      </c>
      <c r="Y200" s="128">
        <v>0</v>
      </c>
      <c r="Z200" s="128">
        <v>15000</v>
      </c>
      <c r="AA200" s="128">
        <v>5937</v>
      </c>
      <c r="AB200" s="128">
        <v>22967</v>
      </c>
      <c r="AC200" s="128">
        <v>92279</v>
      </c>
      <c r="AD200" s="128">
        <v>47992</v>
      </c>
      <c r="AE200" s="128">
        <v>12919</v>
      </c>
      <c r="AF200" s="128">
        <v>29076</v>
      </c>
      <c r="AG200" s="128">
        <v>43384</v>
      </c>
      <c r="AH200" s="128">
        <v>45628</v>
      </c>
      <c r="AI200" s="128">
        <v>2125</v>
      </c>
      <c r="AJ200" s="128">
        <v>20735</v>
      </c>
      <c r="AK200" s="128">
        <v>75486</v>
      </c>
      <c r="AL200" s="128">
        <v>49428</v>
      </c>
      <c r="AM200" s="129">
        <f t="shared" si="22"/>
        <v>1579070</v>
      </c>
      <c r="AN200" s="98" t="b">
        <f t="shared" si="23"/>
        <v>1</v>
      </c>
    </row>
    <row r="201" spans="1:40" x14ac:dyDescent="0.2">
      <c r="A201" s="122">
        <v>9201</v>
      </c>
      <c r="B201" s="122" t="s">
        <v>530</v>
      </c>
      <c r="C201" s="123" t="s">
        <v>918</v>
      </c>
      <c r="D201" s="123" t="s">
        <v>917</v>
      </c>
      <c r="E201" s="123">
        <v>4</v>
      </c>
      <c r="F201" s="124">
        <f t="shared" si="18"/>
        <v>3954719</v>
      </c>
      <c r="G201" s="125">
        <v>460493</v>
      </c>
      <c r="H201" s="125">
        <v>54084</v>
      </c>
      <c r="I201" s="125">
        <v>70371</v>
      </c>
      <c r="J201" s="125">
        <v>478228</v>
      </c>
      <c r="K201" s="125">
        <v>169675</v>
      </c>
      <c r="L201" s="125">
        <v>0</v>
      </c>
      <c r="M201" s="125">
        <v>2416342</v>
      </c>
      <c r="N201" s="125">
        <v>2200</v>
      </c>
      <c r="O201" s="125">
        <v>0</v>
      </c>
      <c r="P201" s="125">
        <v>22702</v>
      </c>
      <c r="Q201" s="125">
        <v>280624</v>
      </c>
      <c r="R201" s="124">
        <f t="shared" si="19"/>
        <v>3954719</v>
      </c>
      <c r="S201" s="98" t="b">
        <f t="shared" si="20"/>
        <v>1</v>
      </c>
      <c r="T201" s="126" t="s">
        <v>917</v>
      </c>
      <c r="U201" s="127">
        <f t="shared" si="21"/>
        <v>6964164</v>
      </c>
      <c r="V201" s="128">
        <v>5339315</v>
      </c>
      <c r="W201" s="128">
        <v>27011</v>
      </c>
      <c r="X201" s="128">
        <v>18271</v>
      </c>
      <c r="Y201" s="128">
        <v>3865</v>
      </c>
      <c r="Z201" s="128">
        <v>71644</v>
      </c>
      <c r="AA201" s="128">
        <v>217916</v>
      </c>
      <c r="AB201" s="128">
        <v>112077</v>
      </c>
      <c r="AC201" s="128">
        <v>423567</v>
      </c>
      <c r="AD201" s="128">
        <v>99097</v>
      </c>
      <c r="AE201" s="128">
        <v>500</v>
      </c>
      <c r="AF201" s="128">
        <v>192632</v>
      </c>
      <c r="AG201" s="128">
        <v>326454</v>
      </c>
      <c r="AH201" s="128">
        <v>45412</v>
      </c>
      <c r="AI201" s="128">
        <v>20064</v>
      </c>
      <c r="AJ201" s="128">
        <v>35671</v>
      </c>
      <c r="AK201" s="128">
        <v>240073</v>
      </c>
      <c r="AL201" s="128">
        <v>118841</v>
      </c>
      <c r="AM201" s="129">
        <f t="shared" si="22"/>
        <v>6964164</v>
      </c>
      <c r="AN201" s="98" t="b">
        <f t="shared" si="23"/>
        <v>1</v>
      </c>
    </row>
    <row r="202" spans="1:40" x14ac:dyDescent="0.2">
      <c r="A202" s="122">
        <v>9202</v>
      </c>
      <c r="B202" s="122" t="s">
        <v>531</v>
      </c>
      <c r="C202" s="123" t="s">
        <v>918</v>
      </c>
      <c r="D202" s="123" t="s">
        <v>917</v>
      </c>
      <c r="E202" s="123">
        <v>4</v>
      </c>
      <c r="F202" s="124">
        <f t="shared" si="18"/>
        <v>2562078</v>
      </c>
      <c r="G202" s="125">
        <v>913837</v>
      </c>
      <c r="H202" s="125">
        <v>29884</v>
      </c>
      <c r="I202" s="125">
        <v>18104</v>
      </c>
      <c r="J202" s="125">
        <v>256791</v>
      </c>
      <c r="K202" s="125">
        <v>0</v>
      </c>
      <c r="L202" s="125">
        <v>0</v>
      </c>
      <c r="M202" s="125">
        <v>934001</v>
      </c>
      <c r="N202" s="125">
        <v>21680</v>
      </c>
      <c r="O202" s="125">
        <v>0</v>
      </c>
      <c r="P202" s="125">
        <v>65185</v>
      </c>
      <c r="Q202" s="125">
        <v>322596</v>
      </c>
      <c r="R202" s="124">
        <f t="shared" si="19"/>
        <v>2562078</v>
      </c>
      <c r="S202" s="98" t="b">
        <f t="shared" si="20"/>
        <v>1</v>
      </c>
      <c r="T202" s="126" t="s">
        <v>917</v>
      </c>
      <c r="U202" s="127">
        <f t="shared" si="21"/>
        <v>2984873</v>
      </c>
      <c r="V202" s="128">
        <v>2159517</v>
      </c>
      <c r="W202" s="128">
        <v>8148</v>
      </c>
      <c r="X202" s="128">
        <v>6201</v>
      </c>
      <c r="Y202" s="128">
        <v>1180</v>
      </c>
      <c r="Z202" s="128">
        <v>25307</v>
      </c>
      <c r="AA202" s="128">
        <v>123359</v>
      </c>
      <c r="AB202" s="128">
        <v>187931</v>
      </c>
      <c r="AC202" s="128">
        <v>171322</v>
      </c>
      <c r="AD202" s="128">
        <v>61540</v>
      </c>
      <c r="AE202" s="128">
        <v>2777</v>
      </c>
      <c r="AF202" s="128">
        <v>36781</v>
      </c>
      <c r="AG202" s="128">
        <v>26031</v>
      </c>
      <c r="AH202" s="128">
        <v>81951</v>
      </c>
      <c r="AI202" s="128">
        <v>85742</v>
      </c>
      <c r="AJ202" s="128">
        <v>22438</v>
      </c>
      <c r="AK202" s="128">
        <v>31705</v>
      </c>
      <c r="AL202" s="128">
        <v>18359</v>
      </c>
      <c r="AM202" s="129">
        <f t="shared" si="22"/>
        <v>2984873</v>
      </c>
      <c r="AN202" s="98" t="b">
        <f t="shared" si="23"/>
        <v>1</v>
      </c>
    </row>
    <row r="203" spans="1:40" x14ac:dyDescent="0.2">
      <c r="A203" s="122">
        <v>9203</v>
      </c>
      <c r="B203" s="122" t="s">
        <v>532</v>
      </c>
      <c r="C203" s="123" t="s">
        <v>918</v>
      </c>
      <c r="D203" s="123" t="s">
        <v>917</v>
      </c>
      <c r="E203" s="123">
        <v>4</v>
      </c>
      <c r="F203" s="124">
        <f t="shared" si="18"/>
        <v>1411263</v>
      </c>
      <c r="G203" s="125">
        <v>199381</v>
      </c>
      <c r="H203" s="125">
        <v>41870</v>
      </c>
      <c r="I203" s="125">
        <v>389</v>
      </c>
      <c r="J203" s="125">
        <v>120054</v>
      </c>
      <c r="K203" s="125">
        <v>0</v>
      </c>
      <c r="L203" s="125">
        <v>0</v>
      </c>
      <c r="M203" s="125">
        <v>800519</v>
      </c>
      <c r="N203" s="125">
        <v>74075</v>
      </c>
      <c r="O203" s="125">
        <v>25546</v>
      </c>
      <c r="P203" s="125">
        <v>134</v>
      </c>
      <c r="Q203" s="125">
        <v>149295</v>
      </c>
      <c r="R203" s="124">
        <f t="shared" si="19"/>
        <v>1411263</v>
      </c>
      <c r="S203" s="98" t="b">
        <f t="shared" si="20"/>
        <v>1</v>
      </c>
      <c r="T203" s="126" t="s">
        <v>917</v>
      </c>
      <c r="U203" s="127">
        <f t="shared" si="21"/>
        <v>2975795</v>
      </c>
      <c r="V203" s="128">
        <v>2415208</v>
      </c>
      <c r="W203" s="128">
        <v>17609</v>
      </c>
      <c r="X203" s="128">
        <v>18713</v>
      </c>
      <c r="Y203" s="128">
        <v>0</v>
      </c>
      <c r="Z203" s="128">
        <v>8859</v>
      </c>
      <c r="AA203" s="128">
        <v>31764</v>
      </c>
      <c r="AB203" s="128">
        <v>72265</v>
      </c>
      <c r="AC203" s="128">
        <v>132700</v>
      </c>
      <c r="AD203" s="128">
        <v>60961</v>
      </c>
      <c r="AE203" s="128">
        <v>837</v>
      </c>
      <c r="AF203" s="128">
        <v>121033</v>
      </c>
      <c r="AG203" s="128">
        <v>90230</v>
      </c>
      <c r="AH203" s="128">
        <v>51273</v>
      </c>
      <c r="AI203" s="128">
        <v>3385</v>
      </c>
      <c r="AJ203" s="128">
        <v>23602</v>
      </c>
      <c r="AK203" s="128">
        <v>0</v>
      </c>
      <c r="AL203" s="128">
        <v>0</v>
      </c>
      <c r="AM203" s="129">
        <f t="shared" si="22"/>
        <v>2975795</v>
      </c>
      <c r="AN203" s="98" t="b">
        <f t="shared" si="23"/>
        <v>1</v>
      </c>
    </row>
    <row r="204" spans="1:40" x14ac:dyDescent="0.2">
      <c r="A204" s="122">
        <v>9204</v>
      </c>
      <c r="B204" s="122" t="s">
        <v>533</v>
      </c>
      <c r="C204" s="123" t="s">
        <v>918</v>
      </c>
      <c r="D204" s="123" t="s">
        <v>917</v>
      </c>
      <c r="E204" s="123">
        <v>4</v>
      </c>
      <c r="F204" s="124">
        <f t="shared" si="18"/>
        <v>398432</v>
      </c>
      <c r="G204" s="125">
        <v>44276</v>
      </c>
      <c r="H204" s="125">
        <v>2910</v>
      </c>
      <c r="I204" s="125">
        <v>0</v>
      </c>
      <c r="J204" s="125">
        <v>51504</v>
      </c>
      <c r="K204" s="125">
        <v>0</v>
      </c>
      <c r="L204" s="125">
        <v>0</v>
      </c>
      <c r="M204" s="125">
        <v>215989</v>
      </c>
      <c r="N204" s="125">
        <v>0</v>
      </c>
      <c r="O204" s="125">
        <v>1952</v>
      </c>
      <c r="P204" s="125">
        <v>19344</v>
      </c>
      <c r="Q204" s="125">
        <v>62457</v>
      </c>
      <c r="R204" s="124">
        <f t="shared" si="19"/>
        <v>398432</v>
      </c>
      <c r="S204" s="98" t="b">
        <f t="shared" si="20"/>
        <v>1</v>
      </c>
      <c r="T204" s="126" t="s">
        <v>917</v>
      </c>
      <c r="U204" s="127">
        <f t="shared" si="21"/>
        <v>2147972</v>
      </c>
      <c r="V204" s="128">
        <v>1603865</v>
      </c>
      <c r="W204" s="128">
        <v>13874</v>
      </c>
      <c r="X204" s="128">
        <v>7259</v>
      </c>
      <c r="Y204" s="128">
        <v>0</v>
      </c>
      <c r="Z204" s="128">
        <v>21837</v>
      </c>
      <c r="AA204" s="128">
        <v>69958</v>
      </c>
      <c r="AB204" s="128">
        <v>70460</v>
      </c>
      <c r="AC204" s="128">
        <v>139624</v>
      </c>
      <c r="AD204" s="128">
        <v>49622</v>
      </c>
      <c r="AE204" s="128">
        <v>915</v>
      </c>
      <c r="AF204" s="128">
        <v>8599</v>
      </c>
      <c r="AG204" s="128">
        <v>27122</v>
      </c>
      <c r="AH204" s="128">
        <v>841</v>
      </c>
      <c r="AI204" s="128">
        <v>45669</v>
      </c>
      <c r="AJ204" s="128">
        <v>24609</v>
      </c>
      <c r="AK204" s="128">
        <v>219199</v>
      </c>
      <c r="AL204" s="128">
        <v>113215</v>
      </c>
      <c r="AM204" s="129">
        <f t="shared" si="22"/>
        <v>2147972</v>
      </c>
      <c r="AN204" s="98" t="b">
        <f t="shared" si="23"/>
        <v>1</v>
      </c>
    </row>
    <row r="205" spans="1:40" x14ac:dyDescent="0.2">
      <c r="A205" s="122">
        <v>9205</v>
      </c>
      <c r="B205" s="122" t="s">
        <v>508</v>
      </c>
      <c r="C205" s="123" t="s">
        <v>918</v>
      </c>
      <c r="D205" s="123" t="s">
        <v>917</v>
      </c>
      <c r="E205" s="123">
        <v>4</v>
      </c>
      <c r="F205" s="124">
        <f t="shared" si="18"/>
        <v>605083</v>
      </c>
      <c r="G205" s="125">
        <v>50440</v>
      </c>
      <c r="H205" s="125">
        <v>12852</v>
      </c>
      <c r="I205" s="125">
        <v>0</v>
      </c>
      <c r="J205" s="125">
        <v>73675</v>
      </c>
      <c r="K205" s="125">
        <v>1528</v>
      </c>
      <c r="L205" s="125">
        <v>4361</v>
      </c>
      <c r="M205" s="125">
        <v>350846</v>
      </c>
      <c r="N205" s="125">
        <v>20922</v>
      </c>
      <c r="O205" s="125">
        <v>40689</v>
      </c>
      <c r="P205" s="125">
        <v>1318</v>
      </c>
      <c r="Q205" s="125">
        <v>48452</v>
      </c>
      <c r="R205" s="124">
        <f t="shared" si="19"/>
        <v>605083</v>
      </c>
      <c r="S205" s="98" t="b">
        <f t="shared" si="20"/>
        <v>1</v>
      </c>
      <c r="T205" s="126" t="s">
        <v>917</v>
      </c>
      <c r="U205" s="127">
        <f t="shared" si="21"/>
        <v>2542682</v>
      </c>
      <c r="V205" s="128">
        <v>1589620</v>
      </c>
      <c r="W205" s="128">
        <v>2427</v>
      </c>
      <c r="X205" s="128">
        <v>2630</v>
      </c>
      <c r="Y205" s="128">
        <v>0</v>
      </c>
      <c r="Z205" s="128">
        <v>15145</v>
      </c>
      <c r="AA205" s="128">
        <v>240778</v>
      </c>
      <c r="AB205" s="128">
        <v>93103</v>
      </c>
      <c r="AC205" s="128">
        <v>357153</v>
      </c>
      <c r="AD205" s="128">
        <v>28171</v>
      </c>
      <c r="AE205" s="128">
        <v>10000</v>
      </c>
      <c r="AF205" s="128">
        <v>10240</v>
      </c>
      <c r="AG205" s="128">
        <v>80575</v>
      </c>
      <c r="AH205" s="128">
        <v>71918</v>
      </c>
      <c r="AI205" s="128">
        <v>26285</v>
      </c>
      <c r="AJ205" s="128">
        <v>24751</v>
      </c>
      <c r="AK205" s="128">
        <v>0</v>
      </c>
      <c r="AL205" s="128">
        <v>0</v>
      </c>
      <c r="AM205" s="129">
        <f t="shared" si="22"/>
        <v>2542682</v>
      </c>
      <c r="AN205" s="98" t="b">
        <f t="shared" si="23"/>
        <v>1</v>
      </c>
    </row>
    <row r="206" spans="1:40" x14ac:dyDescent="0.2">
      <c r="A206" s="122">
        <v>9206</v>
      </c>
      <c r="B206" s="122" t="s">
        <v>534</v>
      </c>
      <c r="C206" s="123" t="s">
        <v>918</v>
      </c>
      <c r="D206" s="123" t="s">
        <v>917</v>
      </c>
      <c r="E206" s="123">
        <v>4</v>
      </c>
      <c r="F206" s="124">
        <f t="shared" si="18"/>
        <v>822114</v>
      </c>
      <c r="G206" s="125">
        <v>80387</v>
      </c>
      <c r="H206" s="125">
        <v>9838</v>
      </c>
      <c r="I206" s="125">
        <v>930</v>
      </c>
      <c r="J206" s="125">
        <v>59981</v>
      </c>
      <c r="K206" s="125">
        <v>0</v>
      </c>
      <c r="L206" s="125">
        <v>0</v>
      </c>
      <c r="M206" s="125">
        <v>558579</v>
      </c>
      <c r="N206" s="125">
        <v>879</v>
      </c>
      <c r="O206" s="125">
        <v>12252</v>
      </c>
      <c r="P206" s="125">
        <v>50323</v>
      </c>
      <c r="Q206" s="125">
        <v>48945</v>
      </c>
      <c r="R206" s="124">
        <f t="shared" si="19"/>
        <v>822114</v>
      </c>
      <c r="S206" s="98" t="b">
        <f t="shared" si="20"/>
        <v>1</v>
      </c>
      <c r="T206" s="126" t="s">
        <v>917</v>
      </c>
      <c r="U206" s="127">
        <f t="shared" si="21"/>
        <v>1935451</v>
      </c>
      <c r="V206" s="128">
        <v>1621644</v>
      </c>
      <c r="W206" s="128">
        <v>9239</v>
      </c>
      <c r="X206" s="128">
        <v>5714</v>
      </c>
      <c r="Y206" s="128">
        <v>0</v>
      </c>
      <c r="Z206" s="128">
        <v>27758</v>
      </c>
      <c r="AA206" s="128">
        <v>37468</v>
      </c>
      <c r="AB206" s="128">
        <v>58054</v>
      </c>
      <c r="AC206" s="128">
        <v>66241</v>
      </c>
      <c r="AD206" s="128">
        <v>28483</v>
      </c>
      <c r="AE206" s="128">
        <v>11945</v>
      </c>
      <c r="AF206" s="128">
        <v>24226</v>
      </c>
      <c r="AG206" s="128">
        <v>32611</v>
      </c>
      <c r="AH206" s="128">
        <v>22547</v>
      </c>
      <c r="AI206" s="128">
        <v>5280</v>
      </c>
      <c r="AJ206" s="128">
        <v>14147</v>
      </c>
      <c r="AK206" s="128">
        <v>0</v>
      </c>
      <c r="AL206" s="128">
        <v>0</v>
      </c>
      <c r="AM206" s="129">
        <f t="shared" si="22"/>
        <v>1935451</v>
      </c>
      <c r="AN206" s="98" t="b">
        <f t="shared" si="23"/>
        <v>1</v>
      </c>
    </row>
    <row r="207" spans="1:40" x14ac:dyDescent="0.2">
      <c r="A207" s="122">
        <v>9207</v>
      </c>
      <c r="B207" s="122" t="s">
        <v>535</v>
      </c>
      <c r="C207" s="123" t="s">
        <v>918</v>
      </c>
      <c r="D207" s="123" t="s">
        <v>917</v>
      </c>
      <c r="E207" s="123">
        <v>4</v>
      </c>
      <c r="F207" s="124">
        <f t="shared" si="18"/>
        <v>657142</v>
      </c>
      <c r="G207" s="125">
        <v>108720</v>
      </c>
      <c r="H207" s="125">
        <v>11365</v>
      </c>
      <c r="I207" s="125">
        <v>10965</v>
      </c>
      <c r="J207" s="125">
        <v>42343</v>
      </c>
      <c r="K207" s="125">
        <v>0</v>
      </c>
      <c r="L207" s="125">
        <v>0</v>
      </c>
      <c r="M207" s="125">
        <v>432070</v>
      </c>
      <c r="N207" s="125">
        <v>3</v>
      </c>
      <c r="O207" s="125">
        <v>0</v>
      </c>
      <c r="P207" s="125">
        <v>24734</v>
      </c>
      <c r="Q207" s="125">
        <v>26942</v>
      </c>
      <c r="R207" s="124">
        <f t="shared" si="19"/>
        <v>657142</v>
      </c>
      <c r="S207" s="98" t="b">
        <f t="shared" si="20"/>
        <v>1</v>
      </c>
      <c r="T207" s="126" t="s">
        <v>917</v>
      </c>
      <c r="U207" s="127">
        <f t="shared" si="21"/>
        <v>2480308</v>
      </c>
      <c r="V207" s="128">
        <v>1765151</v>
      </c>
      <c r="W207" s="128">
        <v>13597</v>
      </c>
      <c r="X207" s="128">
        <v>9237</v>
      </c>
      <c r="Y207" s="128">
        <v>1522</v>
      </c>
      <c r="Z207" s="128">
        <v>13035</v>
      </c>
      <c r="AA207" s="128">
        <v>222630</v>
      </c>
      <c r="AB207" s="128">
        <v>116103</v>
      </c>
      <c r="AC207" s="128">
        <v>178379</v>
      </c>
      <c r="AD207" s="128">
        <v>56442</v>
      </c>
      <c r="AE207" s="128">
        <v>14889</v>
      </c>
      <c r="AF207" s="128">
        <v>24125</v>
      </c>
      <c r="AG207" s="128">
        <v>18082</v>
      </c>
      <c r="AH207" s="128">
        <v>5020</v>
      </c>
      <c r="AI207" s="128">
        <v>14351</v>
      </c>
      <c r="AJ207" s="128">
        <v>12404</v>
      </c>
      <c r="AK207" s="128">
        <v>61009</v>
      </c>
      <c r="AL207" s="128">
        <v>0</v>
      </c>
      <c r="AM207" s="129">
        <f t="shared" si="22"/>
        <v>2480308</v>
      </c>
      <c r="AN207" s="98" t="b">
        <f t="shared" si="23"/>
        <v>1</v>
      </c>
    </row>
    <row r="208" spans="1:40" x14ac:dyDescent="0.2">
      <c r="A208" s="122">
        <v>9208</v>
      </c>
      <c r="B208" s="122" t="s">
        <v>536</v>
      </c>
      <c r="C208" s="123" t="s">
        <v>918</v>
      </c>
      <c r="D208" s="123" t="s">
        <v>917</v>
      </c>
      <c r="E208" s="123">
        <v>4</v>
      </c>
      <c r="F208" s="124">
        <f t="shared" si="18"/>
        <v>853750</v>
      </c>
      <c r="G208" s="125">
        <v>49580</v>
      </c>
      <c r="H208" s="125">
        <v>9020</v>
      </c>
      <c r="I208" s="125">
        <v>0</v>
      </c>
      <c r="J208" s="125">
        <v>92556</v>
      </c>
      <c r="K208" s="125">
        <v>0</v>
      </c>
      <c r="L208" s="125">
        <v>30861</v>
      </c>
      <c r="M208" s="125">
        <v>472631</v>
      </c>
      <c r="N208" s="125">
        <v>0</v>
      </c>
      <c r="O208" s="125">
        <v>0</v>
      </c>
      <c r="P208" s="125">
        <v>59028</v>
      </c>
      <c r="Q208" s="125">
        <v>140074</v>
      </c>
      <c r="R208" s="124">
        <f t="shared" si="19"/>
        <v>853750</v>
      </c>
      <c r="S208" s="98" t="b">
        <f t="shared" si="20"/>
        <v>1</v>
      </c>
      <c r="T208" s="126" t="s">
        <v>917</v>
      </c>
      <c r="U208" s="127">
        <f t="shared" si="21"/>
        <v>2870268</v>
      </c>
      <c r="V208" s="128">
        <v>2556393</v>
      </c>
      <c r="W208" s="128">
        <v>5883</v>
      </c>
      <c r="X208" s="128">
        <v>5768</v>
      </c>
      <c r="Y208" s="128">
        <v>311</v>
      </c>
      <c r="Z208" s="128">
        <v>4018</v>
      </c>
      <c r="AA208" s="128">
        <v>81505</v>
      </c>
      <c r="AB208" s="128">
        <v>74039</v>
      </c>
      <c r="AC208" s="128">
        <v>50618</v>
      </c>
      <c r="AD208" s="128">
        <v>16846</v>
      </c>
      <c r="AE208" s="128">
        <v>14490</v>
      </c>
      <c r="AF208" s="128">
        <v>17416</v>
      </c>
      <c r="AG208" s="128">
        <v>40398</v>
      </c>
      <c r="AH208" s="128">
        <v>0</v>
      </c>
      <c r="AI208" s="128">
        <v>6145</v>
      </c>
      <c r="AJ208" s="128">
        <v>19740</v>
      </c>
      <c r="AK208" s="128">
        <v>0</v>
      </c>
      <c r="AL208" s="128">
        <v>0</v>
      </c>
      <c r="AM208" s="129">
        <f t="shared" si="22"/>
        <v>2870268</v>
      </c>
      <c r="AN208" s="98" t="b">
        <f t="shared" si="23"/>
        <v>1</v>
      </c>
    </row>
    <row r="209" spans="1:40" x14ac:dyDescent="0.2">
      <c r="A209" s="122">
        <v>9209</v>
      </c>
      <c r="B209" s="122" t="s">
        <v>537</v>
      </c>
      <c r="C209" s="123" t="s">
        <v>918</v>
      </c>
      <c r="D209" s="123" t="s">
        <v>917</v>
      </c>
      <c r="E209" s="123">
        <v>4</v>
      </c>
      <c r="F209" s="124">
        <f t="shared" si="18"/>
        <v>1052710</v>
      </c>
      <c r="G209" s="125">
        <v>482604</v>
      </c>
      <c r="H209" s="125">
        <v>9972</v>
      </c>
      <c r="I209" s="125">
        <v>63</v>
      </c>
      <c r="J209" s="125">
        <v>87583</v>
      </c>
      <c r="K209" s="125">
        <v>0</v>
      </c>
      <c r="L209" s="125">
        <v>0</v>
      </c>
      <c r="M209" s="125">
        <v>388060</v>
      </c>
      <c r="N209" s="125">
        <v>0</v>
      </c>
      <c r="O209" s="125">
        <v>0</v>
      </c>
      <c r="P209" s="125">
        <v>2626</v>
      </c>
      <c r="Q209" s="125">
        <v>81802</v>
      </c>
      <c r="R209" s="124">
        <f t="shared" si="19"/>
        <v>1052710</v>
      </c>
      <c r="S209" s="98" t="b">
        <f t="shared" si="20"/>
        <v>1</v>
      </c>
      <c r="T209" s="126" t="s">
        <v>917</v>
      </c>
      <c r="U209" s="127">
        <f t="shared" si="21"/>
        <v>2135889</v>
      </c>
      <c r="V209" s="128">
        <v>1709931</v>
      </c>
      <c r="W209" s="128">
        <v>6168</v>
      </c>
      <c r="X209" s="128">
        <v>4513</v>
      </c>
      <c r="Y209" s="128">
        <v>0</v>
      </c>
      <c r="Z209" s="128">
        <v>29270</v>
      </c>
      <c r="AA209" s="128">
        <v>82154</v>
      </c>
      <c r="AB209" s="128">
        <v>76632</v>
      </c>
      <c r="AC209" s="128">
        <v>55055</v>
      </c>
      <c r="AD209" s="128">
        <v>19893</v>
      </c>
      <c r="AE209" s="128">
        <v>3576</v>
      </c>
      <c r="AF209" s="128">
        <v>17224</v>
      </c>
      <c r="AG209" s="128">
        <v>39133</v>
      </c>
      <c r="AH209" s="128">
        <v>0</v>
      </c>
      <c r="AI209" s="128">
        <v>63630</v>
      </c>
      <c r="AJ209" s="128">
        <v>8415</v>
      </c>
      <c r="AK209" s="128">
        <v>80997</v>
      </c>
      <c r="AL209" s="128">
        <v>39340</v>
      </c>
      <c r="AM209" s="129">
        <f t="shared" si="22"/>
        <v>2135889</v>
      </c>
      <c r="AN209" s="98" t="b">
        <f t="shared" si="23"/>
        <v>1</v>
      </c>
    </row>
    <row r="210" spans="1:40" x14ac:dyDescent="0.2">
      <c r="A210" s="122">
        <v>9210</v>
      </c>
      <c r="B210" s="122" t="s">
        <v>538</v>
      </c>
      <c r="C210" s="123" t="s">
        <v>918</v>
      </c>
      <c r="D210" s="123" t="s">
        <v>917</v>
      </c>
      <c r="E210" s="123">
        <v>4</v>
      </c>
      <c r="F210" s="124">
        <f t="shared" si="18"/>
        <v>1191983</v>
      </c>
      <c r="G210" s="125">
        <v>247687</v>
      </c>
      <c r="H210" s="125">
        <v>17179</v>
      </c>
      <c r="I210" s="125">
        <v>0</v>
      </c>
      <c r="J210" s="125">
        <v>113416</v>
      </c>
      <c r="K210" s="125">
        <v>0</v>
      </c>
      <c r="L210" s="125">
        <v>0</v>
      </c>
      <c r="M210" s="125">
        <v>685268</v>
      </c>
      <c r="N210" s="125">
        <v>5540</v>
      </c>
      <c r="O210" s="125">
        <v>246</v>
      </c>
      <c r="P210" s="125">
        <v>9582</v>
      </c>
      <c r="Q210" s="125">
        <v>113065</v>
      </c>
      <c r="R210" s="124">
        <f t="shared" si="19"/>
        <v>1191983</v>
      </c>
      <c r="S210" s="98" t="b">
        <f t="shared" si="20"/>
        <v>1</v>
      </c>
      <c r="T210" s="126" t="s">
        <v>917</v>
      </c>
      <c r="U210" s="127">
        <f t="shared" si="21"/>
        <v>3288447</v>
      </c>
      <c r="V210" s="128">
        <v>2586686</v>
      </c>
      <c r="W210" s="128">
        <v>21605</v>
      </c>
      <c r="X210" s="128">
        <v>18157</v>
      </c>
      <c r="Y210" s="128">
        <v>0</v>
      </c>
      <c r="Z210" s="128">
        <v>7974</v>
      </c>
      <c r="AA210" s="128">
        <v>104199</v>
      </c>
      <c r="AB210" s="128">
        <v>119450</v>
      </c>
      <c r="AC210" s="128">
        <v>153206</v>
      </c>
      <c r="AD210" s="128">
        <v>10522</v>
      </c>
      <c r="AE210" s="128">
        <v>11343</v>
      </c>
      <c r="AF210" s="128">
        <v>116071</v>
      </c>
      <c r="AG210" s="128">
        <v>109075</v>
      </c>
      <c r="AH210" s="128">
        <v>66397</v>
      </c>
      <c r="AI210" s="128">
        <v>1600</v>
      </c>
      <c r="AJ210" s="128">
        <v>25048</v>
      </c>
      <c r="AK210" s="128">
        <v>36014</v>
      </c>
      <c r="AL210" s="128">
        <v>19376</v>
      </c>
      <c r="AM210" s="129">
        <f t="shared" si="22"/>
        <v>3288447</v>
      </c>
      <c r="AN210" s="98" t="b">
        <f t="shared" si="23"/>
        <v>1</v>
      </c>
    </row>
    <row r="211" spans="1:40" x14ac:dyDescent="0.2">
      <c r="A211" s="122">
        <v>9211</v>
      </c>
      <c r="B211" s="122" t="s">
        <v>539</v>
      </c>
      <c r="C211" s="123" t="s">
        <v>918</v>
      </c>
      <c r="D211" s="123" t="s">
        <v>917</v>
      </c>
      <c r="E211" s="123">
        <v>4</v>
      </c>
      <c r="F211" s="124">
        <f t="shared" si="18"/>
        <v>2867899</v>
      </c>
      <c r="G211" s="125">
        <v>311443</v>
      </c>
      <c r="H211" s="125">
        <v>29078</v>
      </c>
      <c r="I211" s="125">
        <v>0</v>
      </c>
      <c r="J211" s="125">
        <v>702315</v>
      </c>
      <c r="K211" s="125">
        <v>0</v>
      </c>
      <c r="L211" s="125">
        <v>0</v>
      </c>
      <c r="M211" s="125">
        <v>1444116</v>
      </c>
      <c r="N211" s="125">
        <v>0</v>
      </c>
      <c r="O211" s="125">
        <v>0</v>
      </c>
      <c r="P211" s="125">
        <v>80785</v>
      </c>
      <c r="Q211" s="125">
        <v>300162</v>
      </c>
      <c r="R211" s="124">
        <f t="shared" si="19"/>
        <v>2867899</v>
      </c>
      <c r="S211" s="98" t="b">
        <f t="shared" si="20"/>
        <v>1</v>
      </c>
      <c r="T211" s="126" t="s">
        <v>917</v>
      </c>
      <c r="U211" s="127">
        <f t="shared" si="21"/>
        <v>4608298</v>
      </c>
      <c r="V211" s="128">
        <v>3216848</v>
      </c>
      <c r="W211" s="128">
        <v>7002</v>
      </c>
      <c r="X211" s="128">
        <v>8684</v>
      </c>
      <c r="Y211" s="128">
        <v>0</v>
      </c>
      <c r="Z211" s="128">
        <v>83191</v>
      </c>
      <c r="AA211" s="128">
        <v>199646</v>
      </c>
      <c r="AB211" s="128">
        <v>201396</v>
      </c>
      <c r="AC211" s="128">
        <v>244830</v>
      </c>
      <c r="AD211" s="128">
        <v>81079</v>
      </c>
      <c r="AE211" s="128">
        <v>2047</v>
      </c>
      <c r="AF211" s="128">
        <v>19327</v>
      </c>
      <c r="AG211" s="128">
        <v>339556</v>
      </c>
      <c r="AH211" s="128">
        <v>29820</v>
      </c>
      <c r="AI211" s="128">
        <v>7793</v>
      </c>
      <c r="AJ211" s="128">
        <v>34930</v>
      </c>
      <c r="AK211" s="128">
        <v>299605</v>
      </c>
      <c r="AL211" s="128">
        <v>136084</v>
      </c>
      <c r="AM211" s="129">
        <f t="shared" si="22"/>
        <v>4608298</v>
      </c>
      <c r="AN211" s="98" t="b">
        <f t="shared" si="23"/>
        <v>1</v>
      </c>
    </row>
    <row r="212" spans="1:40" x14ac:dyDescent="0.2">
      <c r="A212" s="122">
        <v>10101</v>
      </c>
      <c r="B212" s="122" t="s">
        <v>540</v>
      </c>
      <c r="C212" s="123" t="s">
        <v>918</v>
      </c>
      <c r="D212" s="123" t="s">
        <v>917</v>
      </c>
      <c r="E212" s="123">
        <v>4</v>
      </c>
      <c r="F212" s="124">
        <f t="shared" si="18"/>
        <v>36287835</v>
      </c>
      <c r="G212" s="125">
        <v>12272158</v>
      </c>
      <c r="H212" s="125">
        <v>730520</v>
      </c>
      <c r="I212" s="125">
        <v>685974</v>
      </c>
      <c r="J212" s="125">
        <v>3228023</v>
      </c>
      <c r="K212" s="125">
        <v>1573949</v>
      </c>
      <c r="L212" s="125">
        <v>0</v>
      </c>
      <c r="M212" s="125">
        <v>13402432</v>
      </c>
      <c r="N212" s="125">
        <v>392210</v>
      </c>
      <c r="O212" s="125">
        <v>0</v>
      </c>
      <c r="P212" s="125">
        <v>250231</v>
      </c>
      <c r="Q212" s="125">
        <v>3752338</v>
      </c>
      <c r="R212" s="124">
        <f t="shared" si="19"/>
        <v>36287835</v>
      </c>
      <c r="S212" s="98" t="b">
        <f t="shared" si="20"/>
        <v>1</v>
      </c>
      <c r="T212" s="126" t="s">
        <v>917</v>
      </c>
      <c r="U212" s="127">
        <f t="shared" si="21"/>
        <v>30188690</v>
      </c>
      <c r="V212" s="128">
        <v>19882315</v>
      </c>
      <c r="W212" s="128">
        <v>125779</v>
      </c>
      <c r="X212" s="128">
        <v>132451</v>
      </c>
      <c r="Y212" s="128">
        <v>3972</v>
      </c>
      <c r="Z212" s="128">
        <v>115985</v>
      </c>
      <c r="AA212" s="128">
        <v>246556</v>
      </c>
      <c r="AB212" s="128">
        <v>610052</v>
      </c>
      <c r="AC212" s="128">
        <v>1478458</v>
      </c>
      <c r="AD212" s="128">
        <v>1827692</v>
      </c>
      <c r="AE212" s="128">
        <v>149340</v>
      </c>
      <c r="AF212" s="128">
        <v>3526561</v>
      </c>
      <c r="AG212" s="128">
        <v>1029933</v>
      </c>
      <c r="AH212" s="128">
        <v>377234</v>
      </c>
      <c r="AI212" s="128">
        <v>640059</v>
      </c>
      <c r="AJ212" s="128">
        <v>130704</v>
      </c>
      <c r="AK212" s="128">
        <v>697721</v>
      </c>
      <c r="AL212" s="128">
        <v>269662</v>
      </c>
      <c r="AM212" s="129">
        <f t="shared" si="22"/>
        <v>30188690</v>
      </c>
      <c r="AN212" s="98" t="b">
        <f t="shared" si="23"/>
        <v>1</v>
      </c>
    </row>
    <row r="213" spans="1:40" x14ac:dyDescent="0.2">
      <c r="A213" s="122">
        <v>10102</v>
      </c>
      <c r="B213" s="122" t="s">
        <v>541</v>
      </c>
      <c r="C213" s="123" t="s">
        <v>918</v>
      </c>
      <c r="D213" s="123" t="s">
        <v>917</v>
      </c>
      <c r="E213" s="123">
        <v>4</v>
      </c>
      <c r="F213" s="124">
        <f t="shared" si="18"/>
        <v>3116881</v>
      </c>
      <c r="G213" s="125">
        <v>1460675</v>
      </c>
      <c r="H213" s="125">
        <v>26723</v>
      </c>
      <c r="I213" s="125">
        <v>1976</v>
      </c>
      <c r="J213" s="125">
        <v>248321</v>
      </c>
      <c r="K213" s="125">
        <v>4516</v>
      </c>
      <c r="L213" s="125">
        <v>2784</v>
      </c>
      <c r="M213" s="125">
        <v>1103185</v>
      </c>
      <c r="N213" s="125">
        <v>0</v>
      </c>
      <c r="O213" s="125">
        <v>0</v>
      </c>
      <c r="P213" s="125">
        <v>81409</v>
      </c>
      <c r="Q213" s="125">
        <v>187292</v>
      </c>
      <c r="R213" s="124">
        <f t="shared" si="19"/>
        <v>3116881</v>
      </c>
      <c r="S213" s="98" t="b">
        <f t="shared" si="20"/>
        <v>1</v>
      </c>
      <c r="T213" s="126" t="s">
        <v>917</v>
      </c>
      <c r="U213" s="127">
        <f t="shared" si="21"/>
        <v>4506311</v>
      </c>
      <c r="V213" s="128">
        <v>3256959</v>
      </c>
      <c r="W213" s="128">
        <v>10255</v>
      </c>
      <c r="X213" s="128">
        <v>10187</v>
      </c>
      <c r="Y213" s="128">
        <v>781</v>
      </c>
      <c r="Z213" s="128">
        <v>11767</v>
      </c>
      <c r="AA213" s="128">
        <v>159639</v>
      </c>
      <c r="AB213" s="128">
        <v>147006</v>
      </c>
      <c r="AC213" s="128">
        <v>207088</v>
      </c>
      <c r="AD213" s="128">
        <v>76015</v>
      </c>
      <c r="AE213" s="128">
        <v>2288</v>
      </c>
      <c r="AF213" s="128">
        <v>230855</v>
      </c>
      <c r="AG213" s="128">
        <v>106287</v>
      </c>
      <c r="AH213" s="128">
        <v>47975</v>
      </c>
      <c r="AI213" s="128">
        <v>118088</v>
      </c>
      <c r="AJ213" s="128">
        <v>29418</v>
      </c>
      <c r="AK213" s="128">
        <v>230585</v>
      </c>
      <c r="AL213" s="128">
        <v>97998</v>
      </c>
      <c r="AM213" s="129">
        <f t="shared" si="22"/>
        <v>4506311</v>
      </c>
      <c r="AN213" s="98" t="b">
        <f t="shared" si="23"/>
        <v>1</v>
      </c>
    </row>
    <row r="214" spans="1:40" x14ac:dyDescent="0.2">
      <c r="A214" s="122">
        <v>10103</v>
      </c>
      <c r="B214" s="122" t="s">
        <v>542</v>
      </c>
      <c r="C214" s="123" t="s">
        <v>918</v>
      </c>
      <c r="D214" s="123" t="s">
        <v>917</v>
      </c>
      <c r="E214" s="123">
        <v>4</v>
      </c>
      <c r="F214" s="124">
        <f t="shared" si="18"/>
        <v>453583</v>
      </c>
      <c r="G214" s="125">
        <v>145357</v>
      </c>
      <c r="H214" s="125">
        <v>3745</v>
      </c>
      <c r="I214" s="125">
        <v>0</v>
      </c>
      <c r="J214" s="125">
        <v>31385</v>
      </c>
      <c r="K214" s="125">
        <v>0</v>
      </c>
      <c r="L214" s="125">
        <v>0</v>
      </c>
      <c r="M214" s="125">
        <v>229067</v>
      </c>
      <c r="N214" s="125">
        <v>0</v>
      </c>
      <c r="O214" s="125">
        <v>0</v>
      </c>
      <c r="P214" s="125">
        <v>36494</v>
      </c>
      <c r="Q214" s="125">
        <v>7535</v>
      </c>
      <c r="R214" s="124">
        <f t="shared" si="19"/>
        <v>453583</v>
      </c>
      <c r="S214" s="98" t="b">
        <f t="shared" si="20"/>
        <v>1</v>
      </c>
      <c r="T214" s="126" t="s">
        <v>917</v>
      </c>
      <c r="U214" s="127">
        <f t="shared" si="21"/>
        <v>2224587</v>
      </c>
      <c r="V214" s="128">
        <v>1327862</v>
      </c>
      <c r="W214" s="128">
        <v>9312</v>
      </c>
      <c r="X214" s="128">
        <v>5555</v>
      </c>
      <c r="Y214" s="128">
        <v>0</v>
      </c>
      <c r="Z214" s="128">
        <v>4505</v>
      </c>
      <c r="AA214" s="128">
        <v>99428</v>
      </c>
      <c r="AB214" s="128">
        <v>34325</v>
      </c>
      <c r="AC214" s="128">
        <v>78429</v>
      </c>
      <c r="AD214" s="128">
        <v>39069</v>
      </c>
      <c r="AE214" s="128">
        <v>17401</v>
      </c>
      <c r="AF214" s="128">
        <v>201745</v>
      </c>
      <c r="AG214" s="128">
        <v>20697</v>
      </c>
      <c r="AH214" s="128">
        <v>42069</v>
      </c>
      <c r="AI214" s="128">
        <v>372598</v>
      </c>
      <c r="AJ214" s="128">
        <v>1326</v>
      </c>
      <c r="AK214" s="128">
        <v>0</v>
      </c>
      <c r="AL214" s="128">
        <v>0</v>
      </c>
      <c r="AM214" s="129">
        <f t="shared" si="22"/>
        <v>2224587</v>
      </c>
      <c r="AN214" s="98" t="b">
        <f t="shared" si="23"/>
        <v>1</v>
      </c>
    </row>
    <row r="215" spans="1:40" x14ac:dyDescent="0.2">
      <c r="A215" s="122">
        <v>10104</v>
      </c>
      <c r="B215" s="122" t="s">
        <v>543</v>
      </c>
      <c r="C215" s="123" t="s">
        <v>918</v>
      </c>
      <c r="D215" s="123" t="s">
        <v>917</v>
      </c>
      <c r="E215" s="123">
        <v>4</v>
      </c>
      <c r="F215" s="124">
        <f t="shared" si="18"/>
        <v>822758</v>
      </c>
      <c r="G215" s="125">
        <v>78432</v>
      </c>
      <c r="H215" s="125">
        <v>9057</v>
      </c>
      <c r="I215" s="125">
        <v>0</v>
      </c>
      <c r="J215" s="125">
        <v>64730</v>
      </c>
      <c r="K215" s="125">
        <v>0</v>
      </c>
      <c r="L215" s="125">
        <v>0</v>
      </c>
      <c r="M215" s="125">
        <v>576684</v>
      </c>
      <c r="N215" s="125">
        <v>0</v>
      </c>
      <c r="O215" s="125">
        <v>0</v>
      </c>
      <c r="P215" s="125">
        <v>12826</v>
      </c>
      <c r="Q215" s="125">
        <v>81029</v>
      </c>
      <c r="R215" s="124">
        <f t="shared" si="19"/>
        <v>822758</v>
      </c>
      <c r="S215" s="98" t="b">
        <f t="shared" si="20"/>
        <v>1</v>
      </c>
      <c r="T215" s="126" t="s">
        <v>917</v>
      </c>
      <c r="U215" s="127">
        <f t="shared" si="21"/>
        <v>2237654</v>
      </c>
      <c r="V215" s="128">
        <v>1887695</v>
      </c>
      <c r="W215" s="128">
        <v>14108</v>
      </c>
      <c r="X215" s="128">
        <v>6566</v>
      </c>
      <c r="Y215" s="128">
        <v>3491</v>
      </c>
      <c r="Z215" s="128">
        <v>28913</v>
      </c>
      <c r="AA215" s="128">
        <v>60015</v>
      </c>
      <c r="AB215" s="128">
        <v>72803</v>
      </c>
      <c r="AC215" s="128">
        <v>86479</v>
      </c>
      <c r="AD215" s="128">
        <v>14528</v>
      </c>
      <c r="AE215" s="128">
        <v>7862</v>
      </c>
      <c r="AF215" s="128">
        <v>22635</v>
      </c>
      <c r="AG215" s="128">
        <v>2787</v>
      </c>
      <c r="AH215" s="128">
        <v>16718</v>
      </c>
      <c r="AI215" s="128">
        <v>10315</v>
      </c>
      <c r="AJ215" s="128">
        <v>25651</v>
      </c>
      <c r="AK215" s="128">
        <v>58869</v>
      </c>
      <c r="AL215" s="128">
        <v>40433</v>
      </c>
      <c r="AM215" s="129">
        <f t="shared" si="22"/>
        <v>2237654</v>
      </c>
      <c r="AN215" s="98" t="b">
        <f t="shared" si="23"/>
        <v>1</v>
      </c>
    </row>
    <row r="216" spans="1:40" x14ac:dyDescent="0.2">
      <c r="A216" s="122">
        <v>10105</v>
      </c>
      <c r="B216" s="122" t="s">
        <v>544</v>
      </c>
      <c r="C216" s="123" t="s">
        <v>918</v>
      </c>
      <c r="D216" s="123" t="s">
        <v>917</v>
      </c>
      <c r="E216" s="123">
        <v>4</v>
      </c>
      <c r="F216" s="124">
        <f t="shared" si="18"/>
        <v>3800482</v>
      </c>
      <c r="G216" s="125">
        <v>865113</v>
      </c>
      <c r="H216" s="125">
        <v>30115</v>
      </c>
      <c r="I216" s="125">
        <v>46895</v>
      </c>
      <c r="J216" s="125">
        <v>372188</v>
      </c>
      <c r="K216" s="125">
        <v>30531</v>
      </c>
      <c r="L216" s="125">
        <v>0</v>
      </c>
      <c r="M216" s="125">
        <v>1828210</v>
      </c>
      <c r="N216" s="125">
        <v>273548</v>
      </c>
      <c r="O216" s="125">
        <v>4454</v>
      </c>
      <c r="P216" s="125">
        <v>33273</v>
      </c>
      <c r="Q216" s="125">
        <v>316155</v>
      </c>
      <c r="R216" s="124">
        <f t="shared" si="19"/>
        <v>3800482</v>
      </c>
      <c r="S216" s="98" t="b">
        <f t="shared" si="20"/>
        <v>1</v>
      </c>
      <c r="T216" s="126" t="s">
        <v>917</v>
      </c>
      <c r="U216" s="127">
        <f t="shared" si="21"/>
        <v>2578253</v>
      </c>
      <c r="V216" s="128">
        <v>2002391</v>
      </c>
      <c r="W216" s="128">
        <v>4935</v>
      </c>
      <c r="X216" s="128">
        <v>4327</v>
      </c>
      <c r="Y216" s="128">
        <v>0</v>
      </c>
      <c r="Z216" s="128">
        <v>30542</v>
      </c>
      <c r="AA216" s="128">
        <v>3895</v>
      </c>
      <c r="AB216" s="128">
        <v>65105</v>
      </c>
      <c r="AC216" s="128">
        <v>151571</v>
      </c>
      <c r="AD216" s="128">
        <v>10569</v>
      </c>
      <c r="AE216" s="128">
        <v>0</v>
      </c>
      <c r="AF216" s="128">
        <v>34310</v>
      </c>
      <c r="AG216" s="128">
        <v>52449</v>
      </c>
      <c r="AH216" s="128">
        <v>107519</v>
      </c>
      <c r="AI216" s="128">
        <v>67299</v>
      </c>
      <c r="AJ216" s="128">
        <v>42788</v>
      </c>
      <c r="AK216" s="128">
        <v>42961</v>
      </c>
      <c r="AL216" s="128">
        <v>23884</v>
      </c>
      <c r="AM216" s="129">
        <f t="shared" si="22"/>
        <v>2578253</v>
      </c>
      <c r="AN216" s="98" t="b">
        <f t="shared" si="23"/>
        <v>1</v>
      </c>
    </row>
    <row r="217" spans="1:40" x14ac:dyDescent="0.2">
      <c r="A217" s="122">
        <v>10106</v>
      </c>
      <c r="B217" s="122" t="s">
        <v>545</v>
      </c>
      <c r="C217" s="123" t="s">
        <v>918</v>
      </c>
      <c r="D217" s="123" t="s">
        <v>917</v>
      </c>
      <c r="E217" s="123">
        <v>4</v>
      </c>
      <c r="F217" s="124">
        <f t="shared" si="18"/>
        <v>1374152</v>
      </c>
      <c r="G217" s="125">
        <v>116961</v>
      </c>
      <c r="H217" s="125">
        <v>17564</v>
      </c>
      <c r="I217" s="125">
        <v>0</v>
      </c>
      <c r="J217" s="125">
        <v>92506</v>
      </c>
      <c r="K217" s="125">
        <v>0</v>
      </c>
      <c r="L217" s="125">
        <v>22</v>
      </c>
      <c r="M217" s="125">
        <v>1001305</v>
      </c>
      <c r="N217" s="125">
        <v>0</v>
      </c>
      <c r="O217" s="125">
        <v>0</v>
      </c>
      <c r="P217" s="125">
        <v>50823</v>
      </c>
      <c r="Q217" s="125">
        <v>94971</v>
      </c>
      <c r="R217" s="124">
        <f t="shared" si="19"/>
        <v>1374152</v>
      </c>
      <c r="S217" s="98" t="b">
        <f t="shared" si="20"/>
        <v>1</v>
      </c>
      <c r="T217" s="126" t="s">
        <v>917</v>
      </c>
      <c r="U217" s="127">
        <f t="shared" si="21"/>
        <v>2549984</v>
      </c>
      <c r="V217" s="128">
        <v>1905232</v>
      </c>
      <c r="W217" s="128">
        <v>6715</v>
      </c>
      <c r="X217" s="128">
        <v>13342</v>
      </c>
      <c r="Y217" s="128">
        <v>0</v>
      </c>
      <c r="Z217" s="128">
        <v>0</v>
      </c>
      <c r="AA217" s="128">
        <v>26928</v>
      </c>
      <c r="AB217" s="128">
        <v>67746</v>
      </c>
      <c r="AC217" s="128">
        <v>151622</v>
      </c>
      <c r="AD217" s="128">
        <v>69393</v>
      </c>
      <c r="AE217" s="128">
        <v>0</v>
      </c>
      <c r="AF217" s="128">
        <v>14999</v>
      </c>
      <c r="AG217" s="128">
        <v>46232</v>
      </c>
      <c r="AH217" s="128">
        <v>51450</v>
      </c>
      <c r="AI217" s="128">
        <v>193027</v>
      </c>
      <c r="AJ217" s="128">
        <v>3008</v>
      </c>
      <c r="AK217" s="128">
        <v>40404</v>
      </c>
      <c r="AL217" s="128">
        <v>0</v>
      </c>
      <c r="AM217" s="129">
        <f t="shared" si="22"/>
        <v>2549984</v>
      </c>
      <c r="AN217" s="98" t="b">
        <f t="shared" si="23"/>
        <v>1</v>
      </c>
    </row>
    <row r="218" spans="1:40" x14ac:dyDescent="0.2">
      <c r="A218" s="122">
        <v>10107</v>
      </c>
      <c r="B218" s="122" t="s">
        <v>546</v>
      </c>
      <c r="C218" s="123" t="s">
        <v>918</v>
      </c>
      <c r="D218" s="123" t="s">
        <v>917</v>
      </c>
      <c r="E218" s="123">
        <v>4</v>
      </c>
      <c r="F218" s="124">
        <f t="shared" si="18"/>
        <v>2556091</v>
      </c>
      <c r="G218" s="125">
        <v>554559</v>
      </c>
      <c r="H218" s="125">
        <v>14749</v>
      </c>
      <c r="I218" s="125">
        <v>0</v>
      </c>
      <c r="J218" s="125">
        <v>225444</v>
      </c>
      <c r="K218" s="125">
        <v>0</v>
      </c>
      <c r="L218" s="125">
        <v>0</v>
      </c>
      <c r="M218" s="125">
        <v>1362671</v>
      </c>
      <c r="N218" s="125">
        <v>20613</v>
      </c>
      <c r="O218" s="125">
        <v>0</v>
      </c>
      <c r="P218" s="125">
        <v>89205</v>
      </c>
      <c r="Q218" s="125">
        <v>288850</v>
      </c>
      <c r="R218" s="124">
        <f t="shared" si="19"/>
        <v>2556091</v>
      </c>
      <c r="S218" s="98" t="b">
        <f t="shared" si="20"/>
        <v>1</v>
      </c>
      <c r="T218" s="126" t="s">
        <v>917</v>
      </c>
      <c r="U218" s="127">
        <f t="shared" si="21"/>
        <v>4089126</v>
      </c>
      <c r="V218" s="128">
        <v>3299117</v>
      </c>
      <c r="W218" s="128">
        <v>20681</v>
      </c>
      <c r="X218" s="128">
        <v>21171</v>
      </c>
      <c r="Y218" s="128">
        <v>15140</v>
      </c>
      <c r="Z218" s="128">
        <v>46588</v>
      </c>
      <c r="AA218" s="128">
        <v>111558</v>
      </c>
      <c r="AB218" s="128">
        <v>112760</v>
      </c>
      <c r="AC218" s="128">
        <v>206979</v>
      </c>
      <c r="AD218" s="128">
        <v>58887</v>
      </c>
      <c r="AE218" s="128">
        <v>27583</v>
      </c>
      <c r="AF218" s="128">
        <v>55083</v>
      </c>
      <c r="AG218" s="128">
        <v>72005</v>
      </c>
      <c r="AH218" s="128">
        <v>6282</v>
      </c>
      <c r="AI218" s="128">
        <v>16963</v>
      </c>
      <c r="AJ218" s="128">
        <v>18096</v>
      </c>
      <c r="AK218" s="128">
        <v>108416</v>
      </c>
      <c r="AL218" s="128">
        <v>24479</v>
      </c>
      <c r="AM218" s="129">
        <f t="shared" si="22"/>
        <v>4089126</v>
      </c>
      <c r="AN218" s="98" t="b">
        <f t="shared" si="23"/>
        <v>1</v>
      </c>
    </row>
    <row r="219" spans="1:40" x14ac:dyDescent="0.2">
      <c r="A219" s="122">
        <v>10108</v>
      </c>
      <c r="B219" s="122" t="s">
        <v>547</v>
      </c>
      <c r="C219" s="123" t="s">
        <v>918</v>
      </c>
      <c r="D219" s="123" t="s">
        <v>917</v>
      </c>
      <c r="E219" s="123">
        <v>4</v>
      </c>
      <c r="F219" s="124">
        <f t="shared" si="18"/>
        <v>2239570</v>
      </c>
      <c r="G219" s="125">
        <v>70888</v>
      </c>
      <c r="H219" s="125">
        <v>31636</v>
      </c>
      <c r="I219" s="125">
        <v>0</v>
      </c>
      <c r="J219" s="125">
        <v>174199</v>
      </c>
      <c r="K219" s="125">
        <v>0</v>
      </c>
      <c r="L219" s="125">
        <v>0</v>
      </c>
      <c r="M219" s="125">
        <v>1780234</v>
      </c>
      <c r="N219" s="125">
        <v>8455</v>
      </c>
      <c r="O219" s="125">
        <v>13093</v>
      </c>
      <c r="P219" s="125">
        <v>10768</v>
      </c>
      <c r="Q219" s="125">
        <v>150297</v>
      </c>
      <c r="R219" s="124">
        <f t="shared" si="19"/>
        <v>2239570</v>
      </c>
      <c r="S219" s="98" t="b">
        <f t="shared" si="20"/>
        <v>1</v>
      </c>
      <c r="T219" s="126" t="s">
        <v>917</v>
      </c>
      <c r="U219" s="127">
        <f t="shared" si="21"/>
        <v>3381001</v>
      </c>
      <c r="V219" s="128">
        <v>2019040</v>
      </c>
      <c r="W219" s="128">
        <v>9205</v>
      </c>
      <c r="X219" s="128">
        <v>10115</v>
      </c>
      <c r="Y219" s="128">
        <v>0</v>
      </c>
      <c r="Z219" s="128">
        <v>25880</v>
      </c>
      <c r="AA219" s="128">
        <v>258736</v>
      </c>
      <c r="AB219" s="128">
        <v>178562</v>
      </c>
      <c r="AC219" s="128">
        <v>229220</v>
      </c>
      <c r="AD219" s="128">
        <v>70837</v>
      </c>
      <c r="AE219" s="128">
        <v>28243</v>
      </c>
      <c r="AF219" s="128">
        <v>172281</v>
      </c>
      <c r="AG219" s="128">
        <v>48858</v>
      </c>
      <c r="AH219" s="128">
        <v>1795</v>
      </c>
      <c r="AI219" s="128">
        <v>346978</v>
      </c>
      <c r="AJ219" s="128">
        <v>19891</v>
      </c>
      <c r="AK219" s="128">
        <v>0</v>
      </c>
      <c r="AL219" s="128">
        <v>0</v>
      </c>
      <c r="AM219" s="129">
        <f t="shared" si="22"/>
        <v>3381001</v>
      </c>
      <c r="AN219" s="98" t="b">
        <f t="shared" si="23"/>
        <v>1</v>
      </c>
    </row>
    <row r="220" spans="1:40" x14ac:dyDescent="0.2">
      <c r="A220" s="122">
        <v>10109</v>
      </c>
      <c r="B220" s="122" t="s">
        <v>548</v>
      </c>
      <c r="C220" s="123" t="s">
        <v>918</v>
      </c>
      <c r="D220" s="123" t="s">
        <v>917</v>
      </c>
      <c r="E220" s="123">
        <v>4</v>
      </c>
      <c r="F220" s="124">
        <f t="shared" si="18"/>
        <v>10650017</v>
      </c>
      <c r="G220" s="125">
        <v>3023923</v>
      </c>
      <c r="H220" s="125">
        <v>180441</v>
      </c>
      <c r="I220" s="125">
        <v>230043</v>
      </c>
      <c r="J220" s="125">
        <v>962632</v>
      </c>
      <c r="K220" s="125">
        <v>1817493</v>
      </c>
      <c r="L220" s="125">
        <v>115980</v>
      </c>
      <c r="M220" s="125">
        <v>3456218</v>
      </c>
      <c r="N220" s="125">
        <v>35813</v>
      </c>
      <c r="O220" s="125">
        <v>0</v>
      </c>
      <c r="P220" s="125">
        <v>73661</v>
      </c>
      <c r="Q220" s="125">
        <v>753813</v>
      </c>
      <c r="R220" s="124">
        <f t="shared" si="19"/>
        <v>10650017</v>
      </c>
      <c r="S220" s="98" t="b">
        <f t="shared" si="20"/>
        <v>1</v>
      </c>
      <c r="T220" s="126" t="s">
        <v>917</v>
      </c>
      <c r="U220" s="127">
        <f t="shared" si="21"/>
        <v>7575113</v>
      </c>
      <c r="V220" s="128">
        <v>6134908</v>
      </c>
      <c r="W220" s="128">
        <v>16973</v>
      </c>
      <c r="X220" s="128">
        <v>22080</v>
      </c>
      <c r="Y220" s="128">
        <v>899</v>
      </c>
      <c r="Z220" s="128">
        <v>24388</v>
      </c>
      <c r="AA220" s="128">
        <v>127466</v>
      </c>
      <c r="AB220" s="128">
        <v>241211</v>
      </c>
      <c r="AC220" s="128">
        <v>351771</v>
      </c>
      <c r="AD220" s="128">
        <v>46376</v>
      </c>
      <c r="AE220" s="128">
        <v>26133</v>
      </c>
      <c r="AF220" s="128">
        <v>42450</v>
      </c>
      <c r="AG220" s="128">
        <v>326846</v>
      </c>
      <c r="AH220" s="128">
        <v>143929</v>
      </c>
      <c r="AI220" s="128">
        <v>27966</v>
      </c>
      <c r="AJ220" s="128">
        <v>36485</v>
      </c>
      <c r="AK220" s="128">
        <v>144753</v>
      </c>
      <c r="AL220" s="128">
        <v>61415</v>
      </c>
      <c r="AM220" s="129">
        <f t="shared" si="22"/>
        <v>7575113</v>
      </c>
      <c r="AN220" s="98" t="b">
        <f t="shared" si="23"/>
        <v>1</v>
      </c>
    </row>
    <row r="221" spans="1:40" x14ac:dyDescent="0.2">
      <c r="A221" s="122">
        <v>10201</v>
      </c>
      <c r="B221" s="122" t="s">
        <v>549</v>
      </c>
      <c r="C221" s="123" t="s">
        <v>918</v>
      </c>
      <c r="D221" s="123" t="s">
        <v>917</v>
      </c>
      <c r="E221" s="123">
        <v>4</v>
      </c>
      <c r="F221" s="124">
        <f t="shared" si="18"/>
        <v>4637577</v>
      </c>
      <c r="G221" s="125">
        <v>1616401</v>
      </c>
      <c r="H221" s="125">
        <v>114081</v>
      </c>
      <c r="I221" s="125">
        <v>182585</v>
      </c>
      <c r="J221" s="125">
        <v>474555</v>
      </c>
      <c r="K221" s="125">
        <v>47713</v>
      </c>
      <c r="L221" s="125">
        <v>5021</v>
      </c>
      <c r="M221" s="125">
        <v>1615471</v>
      </c>
      <c r="N221" s="125">
        <v>10096</v>
      </c>
      <c r="O221" s="125">
        <v>0</v>
      </c>
      <c r="P221" s="125">
        <v>78466</v>
      </c>
      <c r="Q221" s="125">
        <v>493188</v>
      </c>
      <c r="R221" s="124">
        <f t="shared" si="19"/>
        <v>4637577</v>
      </c>
      <c r="S221" s="98" t="b">
        <f t="shared" si="20"/>
        <v>1</v>
      </c>
      <c r="T221" s="126" t="s">
        <v>917</v>
      </c>
      <c r="U221" s="127">
        <f t="shared" si="21"/>
        <v>7687257</v>
      </c>
      <c r="V221" s="128">
        <v>5597747</v>
      </c>
      <c r="W221" s="128">
        <v>32890</v>
      </c>
      <c r="X221" s="128">
        <v>17787</v>
      </c>
      <c r="Y221" s="128">
        <v>0</v>
      </c>
      <c r="Z221" s="128">
        <v>635</v>
      </c>
      <c r="AA221" s="128">
        <v>30070</v>
      </c>
      <c r="AB221" s="128">
        <v>170467</v>
      </c>
      <c r="AC221" s="128">
        <v>306164</v>
      </c>
      <c r="AD221" s="128">
        <v>67802</v>
      </c>
      <c r="AE221" s="128">
        <v>11573</v>
      </c>
      <c r="AF221" s="128">
        <v>685579</v>
      </c>
      <c r="AG221" s="128">
        <v>239726</v>
      </c>
      <c r="AH221" s="128">
        <v>103709</v>
      </c>
      <c r="AI221" s="128">
        <v>143345</v>
      </c>
      <c r="AJ221" s="128">
        <v>148371</v>
      </c>
      <c r="AK221" s="128">
        <v>435860</v>
      </c>
      <c r="AL221" s="128">
        <v>203114</v>
      </c>
      <c r="AM221" s="129">
        <f t="shared" si="22"/>
        <v>7687257</v>
      </c>
      <c r="AN221" s="98" t="b">
        <f t="shared" si="23"/>
        <v>1</v>
      </c>
    </row>
    <row r="222" spans="1:40" x14ac:dyDescent="0.2">
      <c r="A222" s="122">
        <v>10202</v>
      </c>
      <c r="B222" s="122" t="s">
        <v>550</v>
      </c>
      <c r="C222" s="123" t="s">
        <v>918</v>
      </c>
      <c r="D222" s="123" t="s">
        <v>917</v>
      </c>
      <c r="E222" s="123">
        <v>4</v>
      </c>
      <c r="F222" s="124">
        <f t="shared" si="18"/>
        <v>4184205</v>
      </c>
      <c r="G222" s="125">
        <v>657359</v>
      </c>
      <c r="H222" s="125">
        <v>142681</v>
      </c>
      <c r="I222" s="125">
        <v>0</v>
      </c>
      <c r="J222" s="125">
        <v>467787</v>
      </c>
      <c r="K222" s="125">
        <v>59479</v>
      </c>
      <c r="L222" s="125">
        <v>146598</v>
      </c>
      <c r="M222" s="125">
        <v>1850751</v>
      </c>
      <c r="N222" s="125">
        <v>0</v>
      </c>
      <c r="O222" s="125">
        <v>0</v>
      </c>
      <c r="P222" s="125">
        <v>96426</v>
      </c>
      <c r="Q222" s="125">
        <v>763124</v>
      </c>
      <c r="R222" s="124">
        <f t="shared" si="19"/>
        <v>4184205</v>
      </c>
      <c r="S222" s="98" t="b">
        <f t="shared" si="20"/>
        <v>1</v>
      </c>
      <c r="T222" s="126" t="s">
        <v>917</v>
      </c>
      <c r="U222" s="127">
        <f t="shared" si="21"/>
        <v>5991769</v>
      </c>
      <c r="V222" s="128">
        <v>3992553</v>
      </c>
      <c r="W222" s="128">
        <v>32220</v>
      </c>
      <c r="X222" s="128">
        <v>27408</v>
      </c>
      <c r="Y222" s="128">
        <v>0</v>
      </c>
      <c r="Z222" s="128">
        <v>47933</v>
      </c>
      <c r="AA222" s="128">
        <v>35626</v>
      </c>
      <c r="AB222" s="128">
        <v>220562</v>
      </c>
      <c r="AC222" s="128">
        <v>491907</v>
      </c>
      <c r="AD222" s="128">
        <v>121620</v>
      </c>
      <c r="AE222" s="128">
        <v>15917</v>
      </c>
      <c r="AF222" s="128">
        <v>469507</v>
      </c>
      <c r="AG222" s="128">
        <v>305422</v>
      </c>
      <c r="AH222" s="128">
        <v>109250</v>
      </c>
      <c r="AI222" s="128">
        <v>100913</v>
      </c>
      <c r="AJ222" s="128">
        <v>48394</v>
      </c>
      <c r="AK222" s="128">
        <v>136887</v>
      </c>
      <c r="AL222" s="128">
        <v>45094</v>
      </c>
      <c r="AM222" s="129">
        <f t="shared" si="22"/>
        <v>5991769</v>
      </c>
      <c r="AN222" s="98" t="b">
        <f t="shared" si="23"/>
        <v>1</v>
      </c>
    </row>
    <row r="223" spans="1:40" x14ac:dyDescent="0.2">
      <c r="A223" s="122">
        <v>10203</v>
      </c>
      <c r="B223" s="122" t="s">
        <v>551</v>
      </c>
      <c r="C223" s="123" t="s">
        <v>918</v>
      </c>
      <c r="D223" s="123" t="s">
        <v>917</v>
      </c>
      <c r="E223" s="123">
        <v>4</v>
      </c>
      <c r="F223" s="124">
        <f t="shared" si="18"/>
        <v>2036007</v>
      </c>
      <c r="G223" s="125">
        <v>916337</v>
      </c>
      <c r="H223" s="125">
        <v>11852</v>
      </c>
      <c r="I223" s="125">
        <v>0</v>
      </c>
      <c r="J223" s="125">
        <v>124965</v>
      </c>
      <c r="K223" s="125">
        <v>0</v>
      </c>
      <c r="L223" s="125">
        <v>0</v>
      </c>
      <c r="M223" s="125">
        <v>702447</v>
      </c>
      <c r="N223" s="125">
        <v>11837</v>
      </c>
      <c r="O223" s="125">
        <v>0</v>
      </c>
      <c r="P223" s="125">
        <v>46981</v>
      </c>
      <c r="Q223" s="125">
        <v>221588</v>
      </c>
      <c r="R223" s="124">
        <f t="shared" si="19"/>
        <v>2036007</v>
      </c>
      <c r="S223" s="98" t="b">
        <f t="shared" si="20"/>
        <v>1</v>
      </c>
      <c r="T223" s="126" t="s">
        <v>917</v>
      </c>
      <c r="U223" s="127">
        <f t="shared" si="21"/>
        <v>2705887</v>
      </c>
      <c r="V223" s="128">
        <v>2213986</v>
      </c>
      <c r="W223" s="128">
        <v>3358</v>
      </c>
      <c r="X223" s="128">
        <v>2866</v>
      </c>
      <c r="Y223" s="128">
        <v>0</v>
      </c>
      <c r="Z223" s="128">
        <v>15243</v>
      </c>
      <c r="AA223" s="128">
        <v>31178</v>
      </c>
      <c r="AB223" s="128">
        <v>82259</v>
      </c>
      <c r="AC223" s="128">
        <v>102924</v>
      </c>
      <c r="AD223" s="128">
        <v>32086</v>
      </c>
      <c r="AE223" s="128">
        <v>0</v>
      </c>
      <c r="AF223" s="128">
        <v>37307</v>
      </c>
      <c r="AG223" s="128">
        <v>69156</v>
      </c>
      <c r="AH223" s="128">
        <v>61233</v>
      </c>
      <c r="AI223" s="128">
        <v>5715</v>
      </c>
      <c r="AJ223" s="128">
        <v>37417</v>
      </c>
      <c r="AK223" s="128">
        <v>41729</v>
      </c>
      <c r="AL223" s="128">
        <v>18122</v>
      </c>
      <c r="AM223" s="129">
        <f t="shared" si="22"/>
        <v>2705887</v>
      </c>
      <c r="AN223" s="98" t="b">
        <f t="shared" si="23"/>
        <v>1</v>
      </c>
    </row>
    <row r="224" spans="1:40" x14ac:dyDescent="0.2">
      <c r="A224" s="122">
        <v>10204</v>
      </c>
      <c r="B224" s="122" t="s">
        <v>552</v>
      </c>
      <c r="C224" s="123" t="s">
        <v>918</v>
      </c>
      <c r="D224" s="123" t="s">
        <v>917</v>
      </c>
      <c r="E224" s="123">
        <v>4</v>
      </c>
      <c r="F224" s="124">
        <f t="shared" si="18"/>
        <v>277231</v>
      </c>
      <c r="G224" s="125">
        <v>65466</v>
      </c>
      <c r="H224" s="125">
        <v>7290</v>
      </c>
      <c r="I224" s="125">
        <v>0</v>
      </c>
      <c r="J224" s="125">
        <v>37260</v>
      </c>
      <c r="K224" s="125">
        <v>0</v>
      </c>
      <c r="L224" s="125">
        <v>0</v>
      </c>
      <c r="M224" s="125">
        <v>113004</v>
      </c>
      <c r="N224" s="125">
        <v>7508</v>
      </c>
      <c r="O224" s="125">
        <v>0</v>
      </c>
      <c r="P224" s="125">
        <v>35606</v>
      </c>
      <c r="Q224" s="125">
        <v>11097</v>
      </c>
      <c r="R224" s="124">
        <f t="shared" si="19"/>
        <v>277231</v>
      </c>
      <c r="S224" s="98" t="b">
        <f t="shared" si="20"/>
        <v>1</v>
      </c>
      <c r="T224" s="126" t="s">
        <v>917</v>
      </c>
      <c r="U224" s="127">
        <f t="shared" si="21"/>
        <v>1777714</v>
      </c>
      <c r="V224" s="128">
        <v>1592048</v>
      </c>
      <c r="W224" s="128">
        <v>15669</v>
      </c>
      <c r="X224" s="128">
        <v>4797</v>
      </c>
      <c r="Y224" s="128">
        <v>0</v>
      </c>
      <c r="Z224" s="128">
        <v>15180</v>
      </c>
      <c r="AA224" s="128">
        <v>16722</v>
      </c>
      <c r="AB224" s="128">
        <v>32345</v>
      </c>
      <c r="AC224" s="128">
        <v>51415</v>
      </c>
      <c r="AD224" s="128">
        <v>5821</v>
      </c>
      <c r="AE224" s="128">
        <v>1687</v>
      </c>
      <c r="AF224" s="128">
        <v>10588</v>
      </c>
      <c r="AG224" s="128">
        <v>37321</v>
      </c>
      <c r="AH224" s="128">
        <v>17515</v>
      </c>
      <c r="AI224" s="128">
        <v>2945</v>
      </c>
      <c r="AJ224" s="128">
        <v>14593</v>
      </c>
      <c r="AK224" s="128">
        <v>44527</v>
      </c>
      <c r="AL224" s="128">
        <v>44527</v>
      </c>
      <c r="AM224" s="129">
        <f t="shared" si="22"/>
        <v>1777714</v>
      </c>
      <c r="AN224" s="98" t="b">
        <f t="shared" si="23"/>
        <v>1</v>
      </c>
    </row>
    <row r="225" spans="1:40" x14ac:dyDescent="0.2">
      <c r="A225" s="122">
        <v>10205</v>
      </c>
      <c r="B225" s="122" t="s">
        <v>553</v>
      </c>
      <c r="C225" s="123" t="s">
        <v>918</v>
      </c>
      <c r="D225" s="123" t="s">
        <v>917</v>
      </c>
      <c r="E225" s="123">
        <v>4</v>
      </c>
      <c r="F225" s="124">
        <f t="shared" si="18"/>
        <v>1716986</v>
      </c>
      <c r="G225" s="125">
        <v>434633</v>
      </c>
      <c r="H225" s="125">
        <v>67259</v>
      </c>
      <c r="I225" s="125">
        <v>95</v>
      </c>
      <c r="J225" s="125">
        <v>152765</v>
      </c>
      <c r="K225" s="125">
        <v>0</v>
      </c>
      <c r="L225" s="125">
        <v>0</v>
      </c>
      <c r="M225" s="125">
        <v>795387</v>
      </c>
      <c r="N225" s="125">
        <v>30395</v>
      </c>
      <c r="O225" s="125">
        <v>245</v>
      </c>
      <c r="P225" s="125">
        <v>57020</v>
      </c>
      <c r="Q225" s="125">
        <v>179187</v>
      </c>
      <c r="R225" s="124">
        <f t="shared" si="19"/>
        <v>1716986</v>
      </c>
      <c r="S225" s="98" t="b">
        <f t="shared" si="20"/>
        <v>1</v>
      </c>
      <c r="T225" s="126" t="s">
        <v>917</v>
      </c>
      <c r="U225" s="127">
        <f t="shared" si="21"/>
        <v>2598053</v>
      </c>
      <c r="V225" s="128">
        <v>2043210</v>
      </c>
      <c r="W225" s="128">
        <v>11115</v>
      </c>
      <c r="X225" s="128">
        <v>6122</v>
      </c>
      <c r="Y225" s="128">
        <v>0</v>
      </c>
      <c r="Z225" s="128">
        <v>29031</v>
      </c>
      <c r="AA225" s="128">
        <v>61344</v>
      </c>
      <c r="AB225" s="128">
        <v>71792</v>
      </c>
      <c r="AC225" s="128">
        <v>153169</v>
      </c>
      <c r="AD225" s="128">
        <v>46815</v>
      </c>
      <c r="AE225" s="128">
        <v>24303</v>
      </c>
      <c r="AF225" s="128">
        <v>35994</v>
      </c>
      <c r="AG225" s="128">
        <v>27288</v>
      </c>
      <c r="AH225" s="128">
        <v>33905</v>
      </c>
      <c r="AI225" s="128">
        <v>66213</v>
      </c>
      <c r="AJ225" s="128">
        <v>22226</v>
      </c>
      <c r="AK225" s="128">
        <v>0</v>
      </c>
      <c r="AL225" s="128">
        <v>0</v>
      </c>
      <c r="AM225" s="129">
        <f t="shared" si="22"/>
        <v>2598053</v>
      </c>
      <c r="AN225" s="98" t="b">
        <f t="shared" si="23"/>
        <v>1</v>
      </c>
    </row>
    <row r="226" spans="1:40" x14ac:dyDescent="0.2">
      <c r="A226" s="122">
        <v>10206</v>
      </c>
      <c r="B226" s="122" t="s">
        <v>554</v>
      </c>
      <c r="C226" s="123" t="s">
        <v>918</v>
      </c>
      <c r="D226" s="123" t="s">
        <v>917</v>
      </c>
      <c r="E226" s="123">
        <v>4</v>
      </c>
      <c r="F226" s="124">
        <f t="shared" si="18"/>
        <v>390558</v>
      </c>
      <c r="G226" s="125">
        <v>143891</v>
      </c>
      <c r="H226" s="125">
        <v>1249</v>
      </c>
      <c r="I226" s="125">
        <v>0</v>
      </c>
      <c r="J226" s="125">
        <v>32000</v>
      </c>
      <c r="K226" s="125">
        <v>0</v>
      </c>
      <c r="L226" s="125">
        <v>0</v>
      </c>
      <c r="M226" s="125">
        <v>183947</v>
      </c>
      <c r="N226" s="125">
        <v>0</v>
      </c>
      <c r="O226" s="125">
        <v>0</v>
      </c>
      <c r="P226" s="125">
        <v>18363</v>
      </c>
      <c r="Q226" s="125">
        <v>11108</v>
      </c>
      <c r="R226" s="124">
        <f t="shared" si="19"/>
        <v>390558</v>
      </c>
      <c r="S226" s="98" t="b">
        <f t="shared" si="20"/>
        <v>1</v>
      </c>
      <c r="T226" s="126" t="s">
        <v>917</v>
      </c>
      <c r="U226" s="127">
        <f t="shared" si="21"/>
        <v>2020898</v>
      </c>
      <c r="V226" s="128">
        <v>1830355</v>
      </c>
      <c r="W226" s="128">
        <v>17212</v>
      </c>
      <c r="X226" s="128">
        <v>11475</v>
      </c>
      <c r="Y226" s="128">
        <v>0</v>
      </c>
      <c r="Z226" s="128">
        <v>13051</v>
      </c>
      <c r="AA226" s="128">
        <v>14355</v>
      </c>
      <c r="AB226" s="128">
        <v>62134</v>
      </c>
      <c r="AC226" s="128">
        <v>49492</v>
      </c>
      <c r="AD226" s="128">
        <v>3212</v>
      </c>
      <c r="AE226" s="128">
        <v>2744</v>
      </c>
      <c r="AF226" s="128">
        <v>12390</v>
      </c>
      <c r="AG226" s="128">
        <v>4991</v>
      </c>
      <c r="AH226" s="128">
        <v>0</v>
      </c>
      <c r="AI226" s="128">
        <v>5247</v>
      </c>
      <c r="AJ226" s="128">
        <v>20186</v>
      </c>
      <c r="AK226" s="128">
        <v>55213</v>
      </c>
      <c r="AL226" s="128">
        <v>23785</v>
      </c>
      <c r="AM226" s="129">
        <f t="shared" si="22"/>
        <v>2020898</v>
      </c>
      <c r="AN226" s="98" t="b">
        <f t="shared" si="23"/>
        <v>1</v>
      </c>
    </row>
    <row r="227" spans="1:40" x14ac:dyDescent="0.2">
      <c r="A227" s="122">
        <v>10207</v>
      </c>
      <c r="B227" s="122" t="s">
        <v>555</v>
      </c>
      <c r="C227" s="123" t="s">
        <v>918</v>
      </c>
      <c r="D227" s="123" t="s">
        <v>917</v>
      </c>
      <c r="E227" s="123">
        <v>4</v>
      </c>
      <c r="F227" s="124">
        <f t="shared" si="18"/>
        <v>0</v>
      </c>
      <c r="G227" s="125">
        <v>0</v>
      </c>
      <c r="H227" s="125">
        <v>0</v>
      </c>
      <c r="I227" s="125">
        <v>0</v>
      </c>
      <c r="J227" s="125">
        <v>0</v>
      </c>
      <c r="K227" s="125">
        <v>0</v>
      </c>
      <c r="L227" s="125">
        <v>0</v>
      </c>
      <c r="M227" s="125">
        <v>0</v>
      </c>
      <c r="N227" s="125">
        <v>0</v>
      </c>
      <c r="O227" s="125">
        <v>0</v>
      </c>
      <c r="P227" s="125">
        <v>0</v>
      </c>
      <c r="Q227" s="125">
        <v>0</v>
      </c>
      <c r="R227" s="124">
        <f t="shared" si="19"/>
        <v>0</v>
      </c>
      <c r="S227" s="98" t="b">
        <f t="shared" si="20"/>
        <v>1</v>
      </c>
      <c r="T227" s="126" t="s">
        <v>917</v>
      </c>
      <c r="U227" s="127">
        <f t="shared" si="21"/>
        <v>0</v>
      </c>
      <c r="V227" s="128">
        <v>0</v>
      </c>
      <c r="W227" s="128">
        <v>0</v>
      </c>
      <c r="X227" s="128">
        <v>0</v>
      </c>
      <c r="Y227" s="128">
        <v>0</v>
      </c>
      <c r="Z227" s="128">
        <v>0</v>
      </c>
      <c r="AA227" s="128">
        <v>0</v>
      </c>
      <c r="AB227" s="128">
        <v>0</v>
      </c>
      <c r="AC227" s="128">
        <v>0</v>
      </c>
      <c r="AD227" s="128">
        <v>0</v>
      </c>
      <c r="AE227" s="128">
        <v>0</v>
      </c>
      <c r="AF227" s="128">
        <v>0</v>
      </c>
      <c r="AG227" s="128">
        <v>0</v>
      </c>
      <c r="AH227" s="128">
        <v>0</v>
      </c>
      <c r="AI227" s="128">
        <v>0</v>
      </c>
      <c r="AJ227" s="128">
        <v>0</v>
      </c>
      <c r="AK227" s="128">
        <v>0</v>
      </c>
      <c r="AL227" s="128">
        <v>0</v>
      </c>
      <c r="AM227" s="129">
        <f t="shared" si="22"/>
        <v>0</v>
      </c>
      <c r="AN227" s="98" t="b">
        <f t="shared" si="23"/>
        <v>1</v>
      </c>
    </row>
    <row r="228" spans="1:40" x14ac:dyDescent="0.2">
      <c r="A228" s="122">
        <v>10208</v>
      </c>
      <c r="B228" s="122" t="s">
        <v>556</v>
      </c>
      <c r="C228" s="123" t="s">
        <v>918</v>
      </c>
      <c r="D228" s="123" t="s">
        <v>917</v>
      </c>
      <c r="E228" s="123">
        <v>4</v>
      </c>
      <c r="F228" s="124">
        <f t="shared" si="18"/>
        <v>2291426</v>
      </c>
      <c r="G228" s="125">
        <v>866492</v>
      </c>
      <c r="H228" s="125">
        <v>66228</v>
      </c>
      <c r="I228" s="125">
        <v>0</v>
      </c>
      <c r="J228" s="125">
        <v>180967</v>
      </c>
      <c r="K228" s="125">
        <v>0</v>
      </c>
      <c r="L228" s="125">
        <v>43952</v>
      </c>
      <c r="M228" s="125">
        <v>855233</v>
      </c>
      <c r="N228" s="125">
        <v>0</v>
      </c>
      <c r="O228" s="125">
        <v>0</v>
      </c>
      <c r="P228" s="125">
        <v>118183</v>
      </c>
      <c r="Q228" s="125">
        <v>160371</v>
      </c>
      <c r="R228" s="124">
        <f t="shared" si="19"/>
        <v>2291426</v>
      </c>
      <c r="S228" s="98" t="b">
        <f t="shared" si="20"/>
        <v>1</v>
      </c>
      <c r="T228" s="126" t="s">
        <v>917</v>
      </c>
      <c r="U228" s="127">
        <f t="shared" si="21"/>
        <v>3557709</v>
      </c>
      <c r="V228" s="128">
        <v>3007122</v>
      </c>
      <c r="W228" s="128">
        <v>117392</v>
      </c>
      <c r="X228" s="128">
        <v>28408</v>
      </c>
      <c r="Y228" s="128">
        <v>0</v>
      </c>
      <c r="Z228" s="128">
        <v>29601</v>
      </c>
      <c r="AA228" s="128">
        <v>97369</v>
      </c>
      <c r="AB228" s="128">
        <v>85022</v>
      </c>
      <c r="AC228" s="128">
        <v>127141</v>
      </c>
      <c r="AD228" s="128">
        <v>96835</v>
      </c>
      <c r="AE228" s="128">
        <v>37545</v>
      </c>
      <c r="AF228" s="128">
        <v>22456</v>
      </c>
      <c r="AG228" s="128">
        <v>138463</v>
      </c>
      <c r="AH228" s="128">
        <v>933</v>
      </c>
      <c r="AI228" s="128">
        <v>5170</v>
      </c>
      <c r="AJ228" s="128">
        <v>55852</v>
      </c>
      <c r="AK228" s="128">
        <v>0</v>
      </c>
      <c r="AL228" s="128">
        <v>0</v>
      </c>
      <c r="AM228" s="129">
        <f t="shared" si="22"/>
        <v>3557709</v>
      </c>
      <c r="AN228" s="98" t="b">
        <f t="shared" si="23"/>
        <v>1</v>
      </c>
    </row>
    <row r="229" spans="1:40" x14ac:dyDescent="0.2">
      <c r="A229" s="122">
        <v>10209</v>
      </c>
      <c r="B229" s="122" t="s">
        <v>557</v>
      </c>
      <c r="C229" s="123" t="s">
        <v>918</v>
      </c>
      <c r="D229" s="123" t="s">
        <v>917</v>
      </c>
      <c r="E229" s="123">
        <v>4</v>
      </c>
      <c r="F229" s="124">
        <f t="shared" si="18"/>
        <v>633683</v>
      </c>
      <c r="G229" s="125">
        <v>189039</v>
      </c>
      <c r="H229" s="125">
        <v>9514</v>
      </c>
      <c r="I229" s="125">
        <v>0</v>
      </c>
      <c r="J229" s="125">
        <v>39304</v>
      </c>
      <c r="K229" s="125">
        <v>0</v>
      </c>
      <c r="L229" s="125">
        <v>0</v>
      </c>
      <c r="M229" s="125">
        <v>224934</v>
      </c>
      <c r="N229" s="125">
        <v>4860</v>
      </c>
      <c r="O229" s="125">
        <v>0</v>
      </c>
      <c r="P229" s="125">
        <v>20987</v>
      </c>
      <c r="Q229" s="125">
        <v>145045</v>
      </c>
      <c r="R229" s="124">
        <f t="shared" si="19"/>
        <v>633683</v>
      </c>
      <c r="S229" s="98" t="b">
        <f t="shared" si="20"/>
        <v>1</v>
      </c>
      <c r="T229" s="126" t="s">
        <v>917</v>
      </c>
      <c r="U229" s="127">
        <f t="shared" si="21"/>
        <v>2026678</v>
      </c>
      <c r="V229" s="128">
        <v>1694435</v>
      </c>
      <c r="W229" s="128">
        <v>13272</v>
      </c>
      <c r="X229" s="128">
        <v>16269</v>
      </c>
      <c r="Y229" s="128">
        <v>864</v>
      </c>
      <c r="Z229" s="128">
        <v>19331</v>
      </c>
      <c r="AA229" s="128">
        <v>19840</v>
      </c>
      <c r="AB229" s="128">
        <v>40627</v>
      </c>
      <c r="AC229" s="128">
        <v>90838</v>
      </c>
      <c r="AD229" s="128">
        <v>54225</v>
      </c>
      <c r="AE229" s="128">
        <v>2207</v>
      </c>
      <c r="AF229" s="128">
        <v>58062</v>
      </c>
      <c r="AG229" s="128">
        <v>15415</v>
      </c>
      <c r="AH229" s="128">
        <v>41252</v>
      </c>
      <c r="AI229" s="128">
        <v>3685</v>
      </c>
      <c r="AJ229" s="128">
        <v>15438</v>
      </c>
      <c r="AK229" s="128">
        <v>0</v>
      </c>
      <c r="AL229" s="128">
        <v>0</v>
      </c>
      <c r="AM229" s="129">
        <f t="shared" si="22"/>
        <v>2026678</v>
      </c>
      <c r="AN229" s="98" t="b">
        <f t="shared" si="23"/>
        <v>1</v>
      </c>
    </row>
    <row r="230" spans="1:40" x14ac:dyDescent="0.2">
      <c r="A230" s="122">
        <v>10210</v>
      </c>
      <c r="B230" s="122" t="s">
        <v>558</v>
      </c>
      <c r="C230" s="123" t="s">
        <v>918</v>
      </c>
      <c r="D230" s="123" t="s">
        <v>917</v>
      </c>
      <c r="E230" s="123">
        <v>4</v>
      </c>
      <c r="F230" s="124">
        <f t="shared" si="18"/>
        <v>659773</v>
      </c>
      <c r="G230" s="125">
        <v>134683</v>
      </c>
      <c r="H230" s="125">
        <v>6480</v>
      </c>
      <c r="I230" s="125">
        <v>0</v>
      </c>
      <c r="J230" s="125">
        <v>64820</v>
      </c>
      <c r="K230" s="125">
        <v>0</v>
      </c>
      <c r="L230" s="125">
        <v>304</v>
      </c>
      <c r="M230" s="125">
        <v>367267</v>
      </c>
      <c r="N230" s="125">
        <v>5743</v>
      </c>
      <c r="O230" s="125">
        <v>13208</v>
      </c>
      <c r="P230" s="125">
        <v>7715</v>
      </c>
      <c r="Q230" s="125">
        <v>59553</v>
      </c>
      <c r="R230" s="124">
        <f t="shared" si="19"/>
        <v>659773</v>
      </c>
      <c r="S230" s="98" t="b">
        <f t="shared" si="20"/>
        <v>1</v>
      </c>
      <c r="T230" s="126" t="s">
        <v>917</v>
      </c>
      <c r="U230" s="127">
        <f t="shared" si="21"/>
        <v>2968938</v>
      </c>
      <c r="V230" s="128">
        <v>2302057</v>
      </c>
      <c r="W230" s="128">
        <v>16124</v>
      </c>
      <c r="X230" s="128">
        <v>6387</v>
      </c>
      <c r="Y230" s="128">
        <v>0</v>
      </c>
      <c r="Z230" s="128">
        <v>20633</v>
      </c>
      <c r="AA230" s="128">
        <v>71055</v>
      </c>
      <c r="AB230" s="128">
        <v>77970</v>
      </c>
      <c r="AC230" s="128">
        <v>182851</v>
      </c>
      <c r="AD230" s="128">
        <v>11681</v>
      </c>
      <c r="AE230" s="128">
        <v>2323</v>
      </c>
      <c r="AF230" s="128">
        <v>27963</v>
      </c>
      <c r="AG230" s="128">
        <v>124454</v>
      </c>
      <c r="AH230" s="128">
        <v>24272</v>
      </c>
      <c r="AI230" s="128">
        <v>78068</v>
      </c>
      <c r="AJ230" s="128">
        <v>18783</v>
      </c>
      <c r="AK230" s="128">
        <v>49339</v>
      </c>
      <c r="AL230" s="128">
        <v>0</v>
      </c>
      <c r="AM230" s="129">
        <f t="shared" si="22"/>
        <v>2968938</v>
      </c>
      <c r="AN230" s="98" t="b">
        <f t="shared" si="23"/>
        <v>1</v>
      </c>
    </row>
    <row r="231" spans="1:40" x14ac:dyDescent="0.2">
      <c r="A231" s="122">
        <v>10301</v>
      </c>
      <c r="B231" s="122" t="s">
        <v>559</v>
      </c>
      <c r="C231" s="123" t="s">
        <v>918</v>
      </c>
      <c r="D231" s="123" t="s">
        <v>917</v>
      </c>
      <c r="E231" s="123">
        <v>4</v>
      </c>
      <c r="F231" s="124">
        <f t="shared" si="18"/>
        <v>20771569</v>
      </c>
      <c r="G231" s="125">
        <v>5520326</v>
      </c>
      <c r="H231" s="125">
        <v>258492</v>
      </c>
      <c r="I231" s="125">
        <v>1286811</v>
      </c>
      <c r="J231" s="125">
        <v>2407148</v>
      </c>
      <c r="K231" s="125">
        <v>389993</v>
      </c>
      <c r="L231" s="125">
        <v>0</v>
      </c>
      <c r="M231" s="125">
        <v>7664023</v>
      </c>
      <c r="N231" s="125">
        <v>790195</v>
      </c>
      <c r="O231" s="125">
        <v>0</v>
      </c>
      <c r="P231" s="125">
        <v>234272</v>
      </c>
      <c r="Q231" s="125">
        <v>2220309</v>
      </c>
      <c r="R231" s="124">
        <f t="shared" si="19"/>
        <v>20771569</v>
      </c>
      <c r="S231" s="98" t="b">
        <f t="shared" si="20"/>
        <v>1</v>
      </c>
      <c r="T231" s="126" t="s">
        <v>917</v>
      </c>
      <c r="U231" s="127">
        <f t="shared" si="21"/>
        <v>21829087</v>
      </c>
      <c r="V231" s="128">
        <v>14061804</v>
      </c>
      <c r="W231" s="128">
        <v>115627</v>
      </c>
      <c r="X231" s="128">
        <v>85881</v>
      </c>
      <c r="Y231" s="128">
        <v>12153</v>
      </c>
      <c r="Z231" s="128">
        <v>63342</v>
      </c>
      <c r="AA231" s="128">
        <v>419240</v>
      </c>
      <c r="AB231" s="128">
        <v>667718</v>
      </c>
      <c r="AC231" s="128">
        <v>735213</v>
      </c>
      <c r="AD231" s="128">
        <v>346225</v>
      </c>
      <c r="AE231" s="128">
        <v>36080</v>
      </c>
      <c r="AF231" s="128">
        <v>4544353</v>
      </c>
      <c r="AG231" s="128">
        <v>663617</v>
      </c>
      <c r="AH231" s="128">
        <v>127887</v>
      </c>
      <c r="AI231" s="128">
        <v>48042</v>
      </c>
      <c r="AJ231" s="128">
        <v>129580</v>
      </c>
      <c r="AK231" s="128">
        <v>192022</v>
      </c>
      <c r="AL231" s="128">
        <v>16681</v>
      </c>
      <c r="AM231" s="129">
        <f t="shared" si="22"/>
        <v>21829087</v>
      </c>
      <c r="AN231" s="98" t="b">
        <f t="shared" si="23"/>
        <v>1</v>
      </c>
    </row>
    <row r="232" spans="1:40" x14ac:dyDescent="0.2">
      <c r="A232" s="122">
        <v>10302</v>
      </c>
      <c r="B232" s="122" t="s">
        <v>560</v>
      </c>
      <c r="C232" s="123" t="s">
        <v>918</v>
      </c>
      <c r="D232" s="123" t="s">
        <v>917</v>
      </c>
      <c r="E232" s="123">
        <v>4</v>
      </c>
      <c r="F232" s="124">
        <f t="shared" si="18"/>
        <v>1077165</v>
      </c>
      <c r="G232" s="125">
        <v>121538</v>
      </c>
      <c r="H232" s="125">
        <v>8845</v>
      </c>
      <c r="I232" s="125">
        <v>4144</v>
      </c>
      <c r="J232" s="125">
        <v>101749</v>
      </c>
      <c r="K232" s="125">
        <v>8290</v>
      </c>
      <c r="L232" s="125">
        <v>0</v>
      </c>
      <c r="M232" s="125">
        <v>682248</v>
      </c>
      <c r="N232" s="125">
        <v>0</v>
      </c>
      <c r="O232" s="125">
        <v>18560</v>
      </c>
      <c r="P232" s="125">
        <v>47244</v>
      </c>
      <c r="Q232" s="125">
        <v>84547</v>
      </c>
      <c r="R232" s="124">
        <f t="shared" si="19"/>
        <v>1077165</v>
      </c>
      <c r="S232" s="98" t="b">
        <f t="shared" si="20"/>
        <v>1</v>
      </c>
      <c r="T232" s="126" t="s">
        <v>917</v>
      </c>
      <c r="U232" s="127">
        <f t="shared" si="21"/>
        <v>2020511</v>
      </c>
      <c r="V232" s="128">
        <v>1698547</v>
      </c>
      <c r="W232" s="128">
        <v>12922</v>
      </c>
      <c r="X232" s="128">
        <v>10007</v>
      </c>
      <c r="Y232" s="128">
        <v>0</v>
      </c>
      <c r="Z232" s="128">
        <v>5483</v>
      </c>
      <c r="AA232" s="128">
        <v>50733</v>
      </c>
      <c r="AB232" s="128">
        <v>53639</v>
      </c>
      <c r="AC232" s="128">
        <v>92744</v>
      </c>
      <c r="AD232" s="128">
        <v>9535</v>
      </c>
      <c r="AE232" s="128">
        <v>22578</v>
      </c>
      <c r="AF232" s="128">
        <v>5962</v>
      </c>
      <c r="AG232" s="128">
        <v>5803</v>
      </c>
      <c r="AH232" s="128">
        <v>248</v>
      </c>
      <c r="AI232" s="128">
        <v>92024</v>
      </c>
      <c r="AJ232" s="128">
        <v>6144</v>
      </c>
      <c r="AK232" s="128">
        <v>0</v>
      </c>
      <c r="AL232" s="128">
        <v>0</v>
      </c>
      <c r="AM232" s="129">
        <f t="shared" si="22"/>
        <v>2020511</v>
      </c>
      <c r="AN232" s="98" t="b">
        <f t="shared" si="23"/>
        <v>1</v>
      </c>
    </row>
    <row r="233" spans="1:40" x14ac:dyDescent="0.2">
      <c r="A233" s="122">
        <v>10303</v>
      </c>
      <c r="B233" s="122" t="s">
        <v>561</v>
      </c>
      <c r="C233" s="123" t="s">
        <v>918</v>
      </c>
      <c r="D233" s="123" t="s">
        <v>917</v>
      </c>
      <c r="E233" s="123">
        <v>4</v>
      </c>
      <c r="F233" s="124">
        <f t="shared" si="18"/>
        <v>2523073</v>
      </c>
      <c r="G233" s="125">
        <v>316987</v>
      </c>
      <c r="H233" s="125">
        <v>21820</v>
      </c>
      <c r="I233" s="125">
        <v>18932</v>
      </c>
      <c r="J233" s="125">
        <v>316808</v>
      </c>
      <c r="K233" s="125">
        <v>0</v>
      </c>
      <c r="L233" s="125">
        <v>0</v>
      </c>
      <c r="M233" s="125">
        <v>1657566</v>
      </c>
      <c r="N233" s="125">
        <v>1796</v>
      </c>
      <c r="O233" s="125">
        <v>0</v>
      </c>
      <c r="P233" s="125">
        <v>46783</v>
      </c>
      <c r="Q233" s="125">
        <v>142381</v>
      </c>
      <c r="R233" s="124">
        <f t="shared" si="19"/>
        <v>2523073</v>
      </c>
      <c r="S233" s="98" t="b">
        <f t="shared" si="20"/>
        <v>1</v>
      </c>
      <c r="T233" s="126" t="s">
        <v>917</v>
      </c>
      <c r="U233" s="127">
        <f t="shared" si="21"/>
        <v>3166888</v>
      </c>
      <c r="V233" s="128">
        <v>2429130</v>
      </c>
      <c r="W233" s="128">
        <v>23861</v>
      </c>
      <c r="X233" s="128">
        <v>15116</v>
      </c>
      <c r="Y233" s="128">
        <v>8865</v>
      </c>
      <c r="Z233" s="128">
        <v>25151</v>
      </c>
      <c r="AA233" s="128">
        <v>131585</v>
      </c>
      <c r="AB233" s="128">
        <v>51869</v>
      </c>
      <c r="AC233" s="128">
        <v>128729</v>
      </c>
      <c r="AD233" s="128">
        <v>34418</v>
      </c>
      <c r="AE233" s="128">
        <v>28347</v>
      </c>
      <c r="AF233" s="128">
        <v>86048</v>
      </c>
      <c r="AG233" s="128">
        <v>138577</v>
      </c>
      <c r="AH233" s="128">
        <v>54239</v>
      </c>
      <c r="AI233" s="128">
        <v>59011</v>
      </c>
      <c r="AJ233" s="128">
        <v>29896</v>
      </c>
      <c r="AK233" s="128">
        <v>0</v>
      </c>
      <c r="AL233" s="128">
        <v>0</v>
      </c>
      <c r="AM233" s="129">
        <f t="shared" si="22"/>
        <v>3166888</v>
      </c>
      <c r="AN233" s="98" t="b">
        <f t="shared" si="23"/>
        <v>1</v>
      </c>
    </row>
    <row r="234" spans="1:40" x14ac:dyDescent="0.2">
      <c r="A234" s="122">
        <v>10304</v>
      </c>
      <c r="B234" s="122" t="s">
        <v>562</v>
      </c>
      <c r="C234" s="123" t="s">
        <v>918</v>
      </c>
      <c r="D234" s="123" t="s">
        <v>917</v>
      </c>
      <c r="E234" s="123">
        <v>4</v>
      </c>
      <c r="F234" s="124">
        <f t="shared" si="18"/>
        <v>1814723</v>
      </c>
      <c r="G234" s="125">
        <v>306308</v>
      </c>
      <c r="H234" s="125">
        <v>2807</v>
      </c>
      <c r="I234" s="125">
        <v>0</v>
      </c>
      <c r="J234" s="125">
        <v>136285</v>
      </c>
      <c r="K234" s="125">
        <v>0</v>
      </c>
      <c r="L234" s="125">
        <v>0</v>
      </c>
      <c r="M234" s="125">
        <v>1181577</v>
      </c>
      <c r="N234" s="125">
        <v>0</v>
      </c>
      <c r="O234" s="125">
        <v>6292</v>
      </c>
      <c r="P234" s="125">
        <v>30608</v>
      </c>
      <c r="Q234" s="125">
        <v>150846</v>
      </c>
      <c r="R234" s="124">
        <f t="shared" si="19"/>
        <v>1814723</v>
      </c>
      <c r="S234" s="98" t="b">
        <f t="shared" si="20"/>
        <v>1</v>
      </c>
      <c r="T234" s="126" t="s">
        <v>917</v>
      </c>
      <c r="U234" s="127">
        <f t="shared" si="21"/>
        <v>2202629</v>
      </c>
      <c r="V234" s="128">
        <v>1483908</v>
      </c>
      <c r="W234" s="128">
        <v>1379</v>
      </c>
      <c r="X234" s="128">
        <v>7360</v>
      </c>
      <c r="Y234" s="128">
        <v>341</v>
      </c>
      <c r="Z234" s="128">
        <v>13850</v>
      </c>
      <c r="AA234" s="128">
        <v>206845</v>
      </c>
      <c r="AB234" s="128">
        <v>97202</v>
      </c>
      <c r="AC234" s="128">
        <v>150704</v>
      </c>
      <c r="AD234" s="128">
        <v>91034</v>
      </c>
      <c r="AE234" s="128">
        <v>2079</v>
      </c>
      <c r="AF234" s="128">
        <v>28725</v>
      </c>
      <c r="AG234" s="128">
        <v>60197</v>
      </c>
      <c r="AH234" s="128">
        <v>61279</v>
      </c>
      <c r="AI234" s="128">
        <v>2826</v>
      </c>
      <c r="AJ234" s="128">
        <v>12378</v>
      </c>
      <c r="AK234" s="128">
        <v>0</v>
      </c>
      <c r="AL234" s="128">
        <v>0</v>
      </c>
      <c r="AM234" s="129">
        <f t="shared" si="22"/>
        <v>2202629</v>
      </c>
      <c r="AN234" s="98" t="b">
        <f t="shared" si="23"/>
        <v>1</v>
      </c>
    </row>
    <row r="235" spans="1:40" x14ac:dyDescent="0.2">
      <c r="A235" s="122">
        <v>10305</v>
      </c>
      <c r="B235" s="122" t="s">
        <v>563</v>
      </c>
      <c r="C235" s="123" t="s">
        <v>918</v>
      </c>
      <c r="D235" s="123" t="s">
        <v>917</v>
      </c>
      <c r="E235" s="123">
        <v>4</v>
      </c>
      <c r="F235" s="124">
        <f t="shared" si="18"/>
        <v>1227591</v>
      </c>
      <c r="G235" s="125">
        <v>140150</v>
      </c>
      <c r="H235" s="125">
        <v>4190</v>
      </c>
      <c r="I235" s="125">
        <v>3290</v>
      </c>
      <c r="J235" s="125">
        <v>153228</v>
      </c>
      <c r="K235" s="125">
        <v>1708</v>
      </c>
      <c r="L235" s="125">
        <v>0</v>
      </c>
      <c r="M235" s="125">
        <v>736649</v>
      </c>
      <c r="N235" s="125">
        <v>1313</v>
      </c>
      <c r="O235" s="125">
        <v>0</v>
      </c>
      <c r="P235" s="125">
        <v>53736</v>
      </c>
      <c r="Q235" s="125">
        <v>133327</v>
      </c>
      <c r="R235" s="124">
        <f t="shared" si="19"/>
        <v>1227591</v>
      </c>
      <c r="S235" s="98" t="b">
        <f t="shared" si="20"/>
        <v>1</v>
      </c>
      <c r="T235" s="126" t="s">
        <v>917</v>
      </c>
      <c r="U235" s="127">
        <f t="shared" si="21"/>
        <v>2366726</v>
      </c>
      <c r="V235" s="128">
        <v>1819964</v>
      </c>
      <c r="W235" s="128">
        <v>9258</v>
      </c>
      <c r="X235" s="128">
        <v>7231</v>
      </c>
      <c r="Y235" s="128">
        <v>0</v>
      </c>
      <c r="Z235" s="128">
        <v>10804</v>
      </c>
      <c r="AA235" s="128">
        <v>54106</v>
      </c>
      <c r="AB235" s="128">
        <v>58085</v>
      </c>
      <c r="AC235" s="128">
        <v>114759</v>
      </c>
      <c r="AD235" s="128">
        <v>63789</v>
      </c>
      <c r="AE235" s="128">
        <v>15557</v>
      </c>
      <c r="AF235" s="128">
        <v>10940</v>
      </c>
      <c r="AG235" s="128">
        <v>28043</v>
      </c>
      <c r="AH235" s="128">
        <v>36642</v>
      </c>
      <c r="AI235" s="128">
        <v>47040</v>
      </c>
      <c r="AJ235" s="128">
        <v>20734</v>
      </c>
      <c r="AK235" s="128">
        <v>192241</v>
      </c>
      <c r="AL235" s="128">
        <v>89489</v>
      </c>
      <c r="AM235" s="129">
        <f t="shared" si="22"/>
        <v>2366726</v>
      </c>
      <c r="AN235" s="98" t="b">
        <f t="shared" si="23"/>
        <v>1</v>
      </c>
    </row>
    <row r="236" spans="1:40" x14ac:dyDescent="0.2">
      <c r="A236" s="122">
        <v>10306</v>
      </c>
      <c r="B236" s="122" t="s">
        <v>564</v>
      </c>
      <c r="C236" s="123" t="s">
        <v>918</v>
      </c>
      <c r="D236" s="123" t="s">
        <v>917</v>
      </c>
      <c r="E236" s="123">
        <v>4</v>
      </c>
      <c r="F236" s="124">
        <f t="shared" si="18"/>
        <v>735506</v>
      </c>
      <c r="G236" s="125">
        <v>31562</v>
      </c>
      <c r="H236" s="125">
        <v>1644</v>
      </c>
      <c r="I236" s="125">
        <v>0</v>
      </c>
      <c r="J236" s="125">
        <v>40108</v>
      </c>
      <c r="K236" s="125">
        <v>0</v>
      </c>
      <c r="L236" s="125">
        <v>0</v>
      </c>
      <c r="M236" s="125">
        <v>535640</v>
      </c>
      <c r="N236" s="125">
        <v>0</v>
      </c>
      <c r="O236" s="125">
        <v>26300</v>
      </c>
      <c r="P236" s="125">
        <v>44596</v>
      </c>
      <c r="Q236" s="125">
        <v>55656</v>
      </c>
      <c r="R236" s="124">
        <f t="shared" si="19"/>
        <v>735506</v>
      </c>
      <c r="S236" s="98" t="b">
        <f t="shared" si="20"/>
        <v>1</v>
      </c>
      <c r="T236" s="126" t="s">
        <v>917</v>
      </c>
      <c r="U236" s="127">
        <f t="shared" si="21"/>
        <v>3014135</v>
      </c>
      <c r="V236" s="128">
        <v>2312878</v>
      </c>
      <c r="W236" s="128">
        <v>3354</v>
      </c>
      <c r="X236" s="128">
        <v>3872</v>
      </c>
      <c r="Y236" s="128">
        <v>0</v>
      </c>
      <c r="Z236" s="128">
        <v>6165</v>
      </c>
      <c r="AA236" s="128">
        <v>185341</v>
      </c>
      <c r="AB236" s="128">
        <v>136782</v>
      </c>
      <c r="AC236" s="128">
        <v>102281</v>
      </c>
      <c r="AD236" s="128">
        <v>89585</v>
      </c>
      <c r="AE236" s="128">
        <v>9580</v>
      </c>
      <c r="AF236" s="128">
        <v>6794</v>
      </c>
      <c r="AG236" s="128">
        <v>12651</v>
      </c>
      <c r="AH236" s="128">
        <v>19467</v>
      </c>
      <c r="AI236" s="128">
        <v>49960</v>
      </c>
      <c r="AJ236" s="128">
        <v>17874</v>
      </c>
      <c r="AK236" s="128">
        <v>72003</v>
      </c>
      <c r="AL236" s="128">
        <v>0</v>
      </c>
      <c r="AM236" s="129">
        <f t="shared" si="22"/>
        <v>3014135</v>
      </c>
      <c r="AN236" s="98" t="b">
        <f t="shared" si="23"/>
        <v>1</v>
      </c>
    </row>
    <row r="237" spans="1:40" x14ac:dyDescent="0.2">
      <c r="A237" s="122">
        <v>10307</v>
      </c>
      <c r="B237" s="122" t="s">
        <v>565</v>
      </c>
      <c r="C237" s="123" t="s">
        <v>918</v>
      </c>
      <c r="D237" s="123" t="s">
        <v>917</v>
      </c>
      <c r="E237" s="123">
        <v>4</v>
      </c>
      <c r="F237" s="124">
        <f t="shared" si="18"/>
        <v>1454793</v>
      </c>
      <c r="G237" s="125">
        <v>153825</v>
      </c>
      <c r="H237" s="125">
        <v>6024</v>
      </c>
      <c r="I237" s="125">
        <v>0</v>
      </c>
      <c r="J237" s="125">
        <v>65549</v>
      </c>
      <c r="K237" s="125">
        <v>0</v>
      </c>
      <c r="L237" s="125">
        <v>26965</v>
      </c>
      <c r="M237" s="125">
        <v>996520</v>
      </c>
      <c r="N237" s="125">
        <v>4332</v>
      </c>
      <c r="O237" s="125">
        <v>8883</v>
      </c>
      <c r="P237" s="125">
        <v>31412</v>
      </c>
      <c r="Q237" s="125">
        <v>161283</v>
      </c>
      <c r="R237" s="124">
        <f t="shared" si="19"/>
        <v>1454793</v>
      </c>
      <c r="S237" s="98" t="b">
        <f t="shared" si="20"/>
        <v>1</v>
      </c>
      <c r="T237" s="126" t="s">
        <v>917</v>
      </c>
      <c r="U237" s="127">
        <f t="shared" si="21"/>
        <v>2030187</v>
      </c>
      <c r="V237" s="128">
        <v>1577805</v>
      </c>
      <c r="W237" s="128">
        <v>2575</v>
      </c>
      <c r="X237" s="128">
        <v>5554</v>
      </c>
      <c r="Y237" s="128">
        <v>0</v>
      </c>
      <c r="Z237" s="128">
        <v>17295</v>
      </c>
      <c r="AA237" s="128">
        <v>66123</v>
      </c>
      <c r="AB237" s="128">
        <v>89707</v>
      </c>
      <c r="AC237" s="128">
        <v>119274</v>
      </c>
      <c r="AD237" s="128">
        <v>56722</v>
      </c>
      <c r="AE237" s="128">
        <v>8396</v>
      </c>
      <c r="AF237" s="128">
        <v>8608</v>
      </c>
      <c r="AG237" s="128">
        <v>39298</v>
      </c>
      <c r="AH237" s="128">
        <v>8291</v>
      </c>
      <c r="AI237" s="128">
        <v>15062</v>
      </c>
      <c r="AJ237" s="128">
        <v>2608</v>
      </c>
      <c r="AK237" s="128">
        <v>29127</v>
      </c>
      <c r="AL237" s="128">
        <v>0</v>
      </c>
      <c r="AM237" s="129">
        <f t="shared" si="22"/>
        <v>2030187</v>
      </c>
      <c r="AN237" s="98" t="b">
        <f t="shared" si="23"/>
        <v>1</v>
      </c>
    </row>
    <row r="238" spans="1:40" x14ac:dyDescent="0.2">
      <c r="A238" s="122">
        <v>10401</v>
      </c>
      <c r="B238" s="122" t="s">
        <v>566</v>
      </c>
      <c r="C238" s="123" t="s">
        <v>918</v>
      </c>
      <c r="D238" s="123" t="s">
        <v>917</v>
      </c>
      <c r="E238" s="123">
        <v>4</v>
      </c>
      <c r="F238" s="124">
        <f t="shared" si="18"/>
        <v>582869</v>
      </c>
      <c r="G238" s="125">
        <v>279775</v>
      </c>
      <c r="H238" s="125">
        <v>8656</v>
      </c>
      <c r="I238" s="125">
        <v>0</v>
      </c>
      <c r="J238" s="125">
        <v>82762</v>
      </c>
      <c r="K238" s="125">
        <v>0</v>
      </c>
      <c r="L238" s="125">
        <v>0</v>
      </c>
      <c r="M238" s="125">
        <v>169389</v>
      </c>
      <c r="N238" s="125">
        <v>0</v>
      </c>
      <c r="O238" s="125">
        <v>0</v>
      </c>
      <c r="P238" s="125">
        <v>14693</v>
      </c>
      <c r="Q238" s="125">
        <v>27594</v>
      </c>
      <c r="R238" s="124">
        <f t="shared" si="19"/>
        <v>582869</v>
      </c>
      <c r="S238" s="98" t="b">
        <f t="shared" si="20"/>
        <v>1</v>
      </c>
      <c r="T238" s="126" t="s">
        <v>917</v>
      </c>
      <c r="U238" s="127">
        <f t="shared" si="21"/>
        <v>2329658</v>
      </c>
      <c r="V238" s="128">
        <v>1910646</v>
      </c>
      <c r="W238" s="128">
        <v>9825</v>
      </c>
      <c r="X238" s="128">
        <v>8776</v>
      </c>
      <c r="Y238" s="128">
        <v>0</v>
      </c>
      <c r="Z238" s="128">
        <v>6478</v>
      </c>
      <c r="AA238" s="128">
        <v>71113</v>
      </c>
      <c r="AB238" s="128">
        <v>119923</v>
      </c>
      <c r="AC238" s="128">
        <v>116532</v>
      </c>
      <c r="AD238" s="128">
        <v>11028</v>
      </c>
      <c r="AE238" s="128">
        <v>493</v>
      </c>
      <c r="AF238" s="128">
        <v>41256</v>
      </c>
      <c r="AG238" s="128">
        <v>13422</v>
      </c>
      <c r="AH238" s="128">
        <v>0</v>
      </c>
      <c r="AI238" s="128">
        <v>31516</v>
      </c>
      <c r="AJ238" s="128">
        <v>9590</v>
      </c>
      <c r="AK238" s="128">
        <v>34296</v>
      </c>
      <c r="AL238" s="128">
        <v>18034</v>
      </c>
      <c r="AM238" s="129">
        <f t="shared" si="22"/>
        <v>2329658</v>
      </c>
      <c r="AN238" s="98" t="b">
        <f t="shared" si="23"/>
        <v>1</v>
      </c>
    </row>
    <row r="239" spans="1:40" x14ac:dyDescent="0.2">
      <c r="A239" s="122">
        <v>10402</v>
      </c>
      <c r="B239" s="122" t="s">
        <v>567</v>
      </c>
      <c r="C239" s="123" t="s">
        <v>918</v>
      </c>
      <c r="D239" s="123" t="s">
        <v>917</v>
      </c>
      <c r="E239" s="123">
        <v>4</v>
      </c>
      <c r="F239" s="124">
        <f t="shared" si="18"/>
        <v>591161</v>
      </c>
      <c r="G239" s="125">
        <v>88676</v>
      </c>
      <c r="H239" s="125">
        <v>12938</v>
      </c>
      <c r="I239" s="125">
        <v>0</v>
      </c>
      <c r="J239" s="125">
        <v>62031</v>
      </c>
      <c r="K239" s="125">
        <v>0</v>
      </c>
      <c r="L239" s="125">
        <v>0</v>
      </c>
      <c r="M239" s="125">
        <v>382590</v>
      </c>
      <c r="N239" s="125">
        <v>18268</v>
      </c>
      <c r="O239" s="125">
        <v>0</v>
      </c>
      <c r="P239" s="125">
        <v>11817</v>
      </c>
      <c r="Q239" s="125">
        <v>14841</v>
      </c>
      <c r="R239" s="124">
        <f t="shared" si="19"/>
        <v>591161</v>
      </c>
      <c r="S239" s="98" t="b">
        <f t="shared" si="20"/>
        <v>1</v>
      </c>
      <c r="T239" s="126" t="s">
        <v>917</v>
      </c>
      <c r="U239" s="127">
        <f t="shared" si="21"/>
        <v>1757238</v>
      </c>
      <c r="V239" s="128">
        <v>1241602</v>
      </c>
      <c r="W239" s="128">
        <v>4702</v>
      </c>
      <c r="X239" s="128">
        <v>4771</v>
      </c>
      <c r="Y239" s="128">
        <v>1994</v>
      </c>
      <c r="Z239" s="128">
        <v>5660</v>
      </c>
      <c r="AA239" s="128">
        <v>149735</v>
      </c>
      <c r="AB239" s="128">
        <v>65647</v>
      </c>
      <c r="AC239" s="128">
        <v>85089</v>
      </c>
      <c r="AD239" s="128">
        <v>24538</v>
      </c>
      <c r="AE239" s="128">
        <v>6565</v>
      </c>
      <c r="AF239" s="128">
        <v>116126</v>
      </c>
      <c r="AG239" s="128">
        <v>512</v>
      </c>
      <c r="AH239" s="128">
        <v>10060</v>
      </c>
      <c r="AI239" s="128">
        <v>52657</v>
      </c>
      <c r="AJ239" s="128">
        <v>6526</v>
      </c>
      <c r="AK239" s="128">
        <v>0</v>
      </c>
      <c r="AL239" s="128">
        <v>0</v>
      </c>
      <c r="AM239" s="129">
        <f t="shared" si="22"/>
        <v>1757238</v>
      </c>
      <c r="AN239" s="98" t="b">
        <f t="shared" si="23"/>
        <v>1</v>
      </c>
    </row>
    <row r="240" spans="1:40" x14ac:dyDescent="0.2">
      <c r="A240" s="122">
        <v>10403</v>
      </c>
      <c r="B240" s="122" t="s">
        <v>568</v>
      </c>
      <c r="C240" s="123" t="s">
        <v>918</v>
      </c>
      <c r="D240" s="123" t="s">
        <v>917</v>
      </c>
      <c r="E240" s="123">
        <v>4</v>
      </c>
      <c r="F240" s="124">
        <f t="shared" si="18"/>
        <v>1103009</v>
      </c>
      <c r="G240" s="125">
        <v>224631</v>
      </c>
      <c r="H240" s="125">
        <v>0</v>
      </c>
      <c r="I240" s="125">
        <v>0</v>
      </c>
      <c r="J240" s="125">
        <v>94992</v>
      </c>
      <c r="K240" s="125">
        <v>276</v>
      </c>
      <c r="L240" s="125">
        <v>0</v>
      </c>
      <c r="M240" s="125">
        <v>620681</v>
      </c>
      <c r="N240" s="125">
        <v>49886</v>
      </c>
      <c r="O240" s="125">
        <v>0</v>
      </c>
      <c r="P240" s="125">
        <v>16343</v>
      </c>
      <c r="Q240" s="125">
        <v>96200</v>
      </c>
      <c r="R240" s="124">
        <f t="shared" si="19"/>
        <v>1103009</v>
      </c>
      <c r="S240" s="98" t="b">
        <f t="shared" si="20"/>
        <v>1</v>
      </c>
      <c r="T240" s="126" t="s">
        <v>917</v>
      </c>
      <c r="U240" s="127">
        <f t="shared" si="21"/>
        <v>2628816</v>
      </c>
      <c r="V240" s="128">
        <v>2326610</v>
      </c>
      <c r="W240" s="128">
        <v>12455</v>
      </c>
      <c r="X240" s="128">
        <v>6103</v>
      </c>
      <c r="Y240" s="128">
        <v>453</v>
      </c>
      <c r="Z240" s="128">
        <v>0</v>
      </c>
      <c r="AA240" s="128">
        <v>36047</v>
      </c>
      <c r="AB240" s="128">
        <v>41216</v>
      </c>
      <c r="AC240" s="128">
        <v>70205</v>
      </c>
      <c r="AD240" s="128">
        <v>23203</v>
      </c>
      <c r="AE240" s="128">
        <v>2960</v>
      </c>
      <c r="AF240" s="128">
        <v>55030</v>
      </c>
      <c r="AG240" s="128">
        <v>19829</v>
      </c>
      <c r="AH240" s="128">
        <v>56867</v>
      </c>
      <c r="AI240" s="128">
        <v>5374</v>
      </c>
      <c r="AJ240" s="128">
        <v>9580</v>
      </c>
      <c r="AK240" s="128">
        <v>0</v>
      </c>
      <c r="AL240" s="128">
        <v>0</v>
      </c>
      <c r="AM240" s="129">
        <f t="shared" si="22"/>
        <v>2628816</v>
      </c>
      <c r="AN240" s="98" t="b">
        <f t="shared" si="23"/>
        <v>1</v>
      </c>
    </row>
    <row r="241" spans="1:40" x14ac:dyDescent="0.2">
      <c r="A241" s="122">
        <v>10404</v>
      </c>
      <c r="B241" s="122" t="s">
        <v>569</v>
      </c>
      <c r="C241" s="123" t="s">
        <v>918</v>
      </c>
      <c r="D241" s="123" t="s">
        <v>917</v>
      </c>
      <c r="E241" s="123">
        <v>4</v>
      </c>
      <c r="F241" s="124">
        <f t="shared" si="18"/>
        <v>295197</v>
      </c>
      <c r="G241" s="125">
        <v>46316</v>
      </c>
      <c r="H241" s="125">
        <v>3152</v>
      </c>
      <c r="I241" s="125">
        <v>0</v>
      </c>
      <c r="J241" s="125">
        <v>29155</v>
      </c>
      <c r="K241" s="125">
        <v>0</v>
      </c>
      <c r="L241" s="125">
        <v>0</v>
      </c>
      <c r="M241" s="125">
        <v>154234</v>
      </c>
      <c r="N241" s="125">
        <v>5488</v>
      </c>
      <c r="O241" s="125">
        <v>4796</v>
      </c>
      <c r="P241" s="125">
        <v>44885</v>
      </c>
      <c r="Q241" s="125">
        <v>7171</v>
      </c>
      <c r="R241" s="124">
        <f t="shared" si="19"/>
        <v>295197</v>
      </c>
      <c r="S241" s="98" t="b">
        <f t="shared" si="20"/>
        <v>1</v>
      </c>
      <c r="T241" s="126" t="s">
        <v>917</v>
      </c>
      <c r="U241" s="127">
        <f t="shared" si="21"/>
        <v>1845735</v>
      </c>
      <c r="V241" s="128">
        <v>1496645</v>
      </c>
      <c r="W241" s="128">
        <v>8013</v>
      </c>
      <c r="X241" s="128">
        <v>3767</v>
      </c>
      <c r="Y241" s="128">
        <v>0</v>
      </c>
      <c r="Z241" s="128">
        <v>3691</v>
      </c>
      <c r="AA241" s="128">
        <v>33417</v>
      </c>
      <c r="AB241" s="128">
        <v>38494</v>
      </c>
      <c r="AC241" s="128">
        <v>60174</v>
      </c>
      <c r="AD241" s="128">
        <v>30956</v>
      </c>
      <c r="AE241" s="128">
        <v>3752</v>
      </c>
      <c r="AF241" s="128">
        <v>58107</v>
      </c>
      <c r="AG241" s="128">
        <v>17106</v>
      </c>
      <c r="AH241" s="128">
        <v>17482</v>
      </c>
      <c r="AI241" s="128">
        <v>72801</v>
      </c>
      <c r="AJ241" s="128">
        <v>24890</v>
      </c>
      <c r="AK241" s="128">
        <v>20052</v>
      </c>
      <c r="AL241" s="128">
        <v>20052</v>
      </c>
      <c r="AM241" s="129">
        <f t="shared" si="22"/>
        <v>1845735</v>
      </c>
      <c r="AN241" s="98" t="b">
        <f t="shared" si="23"/>
        <v>1</v>
      </c>
    </row>
    <row r="242" spans="1:40" x14ac:dyDescent="0.2">
      <c r="A242" s="122">
        <v>11101</v>
      </c>
      <c r="B242" s="122" t="s">
        <v>579</v>
      </c>
      <c r="C242" s="123" t="s">
        <v>918</v>
      </c>
      <c r="D242" s="123" t="s">
        <v>917</v>
      </c>
      <c r="E242" s="123">
        <v>4</v>
      </c>
      <c r="F242" s="124">
        <f t="shared" si="18"/>
        <v>6344477</v>
      </c>
      <c r="G242" s="125">
        <v>1697340</v>
      </c>
      <c r="H242" s="125">
        <v>77040</v>
      </c>
      <c r="I242" s="125">
        <v>148916</v>
      </c>
      <c r="J242" s="125">
        <v>969586</v>
      </c>
      <c r="K242" s="125">
        <v>124943</v>
      </c>
      <c r="L242" s="125">
        <v>0</v>
      </c>
      <c r="M242" s="125">
        <v>2449931</v>
      </c>
      <c r="N242" s="125">
        <v>89945</v>
      </c>
      <c r="O242" s="125">
        <v>0</v>
      </c>
      <c r="P242" s="125">
        <v>213356</v>
      </c>
      <c r="Q242" s="125">
        <v>573420</v>
      </c>
      <c r="R242" s="124">
        <f t="shared" si="19"/>
        <v>6344477</v>
      </c>
      <c r="S242" s="98" t="b">
        <f t="shared" si="20"/>
        <v>1</v>
      </c>
      <c r="T242" s="126" t="s">
        <v>917</v>
      </c>
      <c r="U242" s="127">
        <f t="shared" si="21"/>
        <v>9290682</v>
      </c>
      <c r="V242" s="128">
        <v>7020549</v>
      </c>
      <c r="W242" s="128">
        <v>33265</v>
      </c>
      <c r="X242" s="128">
        <v>32655</v>
      </c>
      <c r="Y242" s="128">
        <v>0</v>
      </c>
      <c r="Z242" s="128">
        <v>11534</v>
      </c>
      <c r="AA242" s="128">
        <v>101344</v>
      </c>
      <c r="AB242" s="128">
        <v>90998</v>
      </c>
      <c r="AC242" s="128">
        <v>446969</v>
      </c>
      <c r="AD242" s="128">
        <v>57328</v>
      </c>
      <c r="AE242" s="128">
        <v>21352</v>
      </c>
      <c r="AF242" s="128">
        <v>677253</v>
      </c>
      <c r="AG242" s="128">
        <v>368786</v>
      </c>
      <c r="AH242" s="128">
        <v>96512</v>
      </c>
      <c r="AI242" s="128">
        <v>55162</v>
      </c>
      <c r="AJ242" s="128">
        <v>31468</v>
      </c>
      <c r="AK242" s="128">
        <v>438222</v>
      </c>
      <c r="AL242" s="128">
        <v>60875</v>
      </c>
      <c r="AM242" s="129">
        <f t="shared" si="22"/>
        <v>9290682</v>
      </c>
      <c r="AN242" s="98" t="b">
        <f t="shared" si="23"/>
        <v>1</v>
      </c>
    </row>
    <row r="243" spans="1:40" x14ac:dyDescent="0.2">
      <c r="A243" s="122">
        <v>11102</v>
      </c>
      <c r="B243" s="122" t="s">
        <v>571</v>
      </c>
      <c r="C243" s="123" t="s">
        <v>918</v>
      </c>
      <c r="D243" s="123" t="s">
        <v>917</v>
      </c>
      <c r="E243" s="123">
        <v>4</v>
      </c>
      <c r="F243" s="124">
        <f t="shared" si="18"/>
        <v>708603</v>
      </c>
      <c r="G243" s="125">
        <v>9613</v>
      </c>
      <c r="H243" s="125">
        <v>517</v>
      </c>
      <c r="I243" s="125">
        <v>0</v>
      </c>
      <c r="J243" s="125">
        <v>23373</v>
      </c>
      <c r="K243" s="125">
        <v>0</v>
      </c>
      <c r="L243" s="125">
        <v>0</v>
      </c>
      <c r="M243" s="125">
        <v>625485</v>
      </c>
      <c r="N243" s="125">
        <v>0</v>
      </c>
      <c r="O243" s="125">
        <v>0</v>
      </c>
      <c r="P243" s="125">
        <v>10005</v>
      </c>
      <c r="Q243" s="125">
        <v>39610</v>
      </c>
      <c r="R243" s="124">
        <f t="shared" si="19"/>
        <v>708603</v>
      </c>
      <c r="S243" s="98" t="b">
        <f t="shared" si="20"/>
        <v>1</v>
      </c>
      <c r="T243" s="126" t="s">
        <v>917</v>
      </c>
      <c r="U243" s="127">
        <f t="shared" si="21"/>
        <v>1739281</v>
      </c>
      <c r="V243" s="128">
        <v>1206874</v>
      </c>
      <c r="W243" s="128">
        <v>2836</v>
      </c>
      <c r="X243" s="128">
        <v>2011</v>
      </c>
      <c r="Y243" s="128">
        <v>17597</v>
      </c>
      <c r="Z243" s="128">
        <v>3410</v>
      </c>
      <c r="AA243" s="128">
        <v>73040</v>
      </c>
      <c r="AB243" s="128">
        <v>80667</v>
      </c>
      <c r="AC243" s="128">
        <v>124234</v>
      </c>
      <c r="AD243" s="128">
        <v>85122</v>
      </c>
      <c r="AE243" s="128">
        <v>2780</v>
      </c>
      <c r="AF243" s="128">
        <v>54261</v>
      </c>
      <c r="AG243" s="128">
        <v>69515</v>
      </c>
      <c r="AH243" s="128">
        <v>15115</v>
      </c>
      <c r="AI243" s="128">
        <v>3250</v>
      </c>
      <c r="AJ243" s="128">
        <v>8263</v>
      </c>
      <c r="AK243" s="128">
        <v>0</v>
      </c>
      <c r="AL243" s="128">
        <v>0</v>
      </c>
      <c r="AM243" s="129">
        <f t="shared" si="22"/>
        <v>1739281</v>
      </c>
      <c r="AN243" s="98" t="b">
        <f t="shared" si="23"/>
        <v>1</v>
      </c>
    </row>
    <row r="244" spans="1:40" x14ac:dyDescent="0.2">
      <c r="A244" s="122">
        <v>11201</v>
      </c>
      <c r="B244" s="122" t="s">
        <v>570</v>
      </c>
      <c r="C244" s="123" t="s">
        <v>918</v>
      </c>
      <c r="D244" s="123" t="s">
        <v>917</v>
      </c>
      <c r="E244" s="123">
        <v>4</v>
      </c>
      <c r="F244" s="124">
        <f t="shared" si="18"/>
        <v>2302659</v>
      </c>
      <c r="G244" s="125">
        <v>836918</v>
      </c>
      <c r="H244" s="125">
        <v>40720</v>
      </c>
      <c r="I244" s="125">
        <v>51987</v>
      </c>
      <c r="J244" s="125">
        <v>249631</v>
      </c>
      <c r="K244" s="125">
        <v>0</v>
      </c>
      <c r="L244" s="125">
        <v>0</v>
      </c>
      <c r="M244" s="125">
        <v>796251</v>
      </c>
      <c r="N244" s="125">
        <v>44178</v>
      </c>
      <c r="O244" s="125">
        <v>54322</v>
      </c>
      <c r="P244" s="125">
        <v>53473</v>
      </c>
      <c r="Q244" s="125">
        <v>175179</v>
      </c>
      <c r="R244" s="124">
        <f t="shared" si="19"/>
        <v>2302659</v>
      </c>
      <c r="S244" s="98" t="b">
        <f t="shared" si="20"/>
        <v>1</v>
      </c>
      <c r="T244" s="126" t="s">
        <v>917</v>
      </c>
      <c r="U244" s="127">
        <f t="shared" si="21"/>
        <v>6168977</v>
      </c>
      <c r="V244" s="128">
        <v>5064924</v>
      </c>
      <c r="W244" s="128">
        <v>248413</v>
      </c>
      <c r="X244" s="128">
        <v>146866</v>
      </c>
      <c r="Y244" s="128">
        <v>0</v>
      </c>
      <c r="Z244" s="128">
        <v>41965</v>
      </c>
      <c r="AA244" s="128">
        <v>107236</v>
      </c>
      <c r="AB244" s="128">
        <v>148906</v>
      </c>
      <c r="AC244" s="128">
        <v>269131</v>
      </c>
      <c r="AD244" s="128">
        <v>16551</v>
      </c>
      <c r="AE244" s="128">
        <v>60018</v>
      </c>
      <c r="AF244" s="128">
        <v>74781</v>
      </c>
      <c r="AG244" s="128">
        <v>25770</v>
      </c>
      <c r="AH244" s="128">
        <v>153270</v>
      </c>
      <c r="AI244" s="128">
        <v>53387</v>
      </c>
      <c r="AJ244" s="128">
        <v>42784</v>
      </c>
      <c r="AK244" s="128">
        <v>505533</v>
      </c>
      <c r="AL244" s="128">
        <v>0</v>
      </c>
      <c r="AM244" s="129">
        <f t="shared" si="22"/>
        <v>6168977</v>
      </c>
      <c r="AN244" s="98" t="b">
        <f t="shared" si="23"/>
        <v>1</v>
      </c>
    </row>
    <row r="245" spans="1:40" x14ac:dyDescent="0.2">
      <c r="A245" s="122">
        <v>11202</v>
      </c>
      <c r="B245" s="122" t="s">
        <v>572</v>
      </c>
      <c r="C245" s="123" t="s">
        <v>918</v>
      </c>
      <c r="D245" s="123" t="s">
        <v>917</v>
      </c>
      <c r="E245" s="123">
        <v>4</v>
      </c>
      <c r="F245" s="124">
        <f t="shared" si="18"/>
        <v>970487</v>
      </c>
      <c r="G245" s="125">
        <v>357124</v>
      </c>
      <c r="H245" s="125">
        <v>6420</v>
      </c>
      <c r="I245" s="125">
        <v>0</v>
      </c>
      <c r="J245" s="125">
        <v>76176</v>
      </c>
      <c r="K245" s="125">
        <v>0</v>
      </c>
      <c r="L245" s="125">
        <v>37</v>
      </c>
      <c r="M245" s="125">
        <v>385614</v>
      </c>
      <c r="N245" s="125">
        <v>0</v>
      </c>
      <c r="O245" s="125">
        <v>0</v>
      </c>
      <c r="P245" s="125">
        <v>102408</v>
      </c>
      <c r="Q245" s="125">
        <v>42708</v>
      </c>
      <c r="R245" s="124">
        <f t="shared" si="19"/>
        <v>970487</v>
      </c>
      <c r="S245" s="98" t="b">
        <f t="shared" si="20"/>
        <v>1</v>
      </c>
      <c r="T245" s="126" t="s">
        <v>917</v>
      </c>
      <c r="U245" s="127">
        <f t="shared" si="21"/>
        <v>2372411</v>
      </c>
      <c r="V245" s="128">
        <v>1762306</v>
      </c>
      <c r="W245" s="128">
        <v>20090</v>
      </c>
      <c r="X245" s="128">
        <v>3108</v>
      </c>
      <c r="Y245" s="128">
        <v>3655</v>
      </c>
      <c r="Z245" s="128">
        <v>3667</v>
      </c>
      <c r="AA245" s="128">
        <v>113319</v>
      </c>
      <c r="AB245" s="128">
        <v>78893</v>
      </c>
      <c r="AC245" s="128">
        <v>208682</v>
      </c>
      <c r="AD245" s="128">
        <v>5703</v>
      </c>
      <c r="AE245" s="128">
        <v>18490</v>
      </c>
      <c r="AF245" s="128">
        <v>29226</v>
      </c>
      <c r="AG245" s="128">
        <v>48240</v>
      </c>
      <c r="AH245" s="128">
        <v>6483</v>
      </c>
      <c r="AI245" s="128">
        <v>63664</v>
      </c>
      <c r="AJ245" s="128">
        <v>9385</v>
      </c>
      <c r="AK245" s="128">
        <v>43896</v>
      </c>
      <c r="AL245" s="128">
        <v>0</v>
      </c>
      <c r="AM245" s="129">
        <f t="shared" si="22"/>
        <v>2372411</v>
      </c>
      <c r="AN245" s="98" t="b">
        <f t="shared" si="23"/>
        <v>1</v>
      </c>
    </row>
    <row r="246" spans="1:40" x14ac:dyDescent="0.2">
      <c r="A246" s="122">
        <v>11203</v>
      </c>
      <c r="B246" s="122" t="s">
        <v>573</v>
      </c>
      <c r="C246" s="123" t="s">
        <v>918</v>
      </c>
      <c r="D246" s="123" t="s">
        <v>917</v>
      </c>
      <c r="E246" s="123">
        <v>4</v>
      </c>
      <c r="F246" s="124">
        <f t="shared" si="18"/>
        <v>1532752</v>
      </c>
      <c r="G246" s="125">
        <v>54360</v>
      </c>
      <c r="H246" s="125">
        <v>1958</v>
      </c>
      <c r="I246" s="125">
        <v>0</v>
      </c>
      <c r="J246" s="125">
        <v>18754</v>
      </c>
      <c r="K246" s="125">
        <v>0</v>
      </c>
      <c r="L246" s="125">
        <v>14</v>
      </c>
      <c r="M246" s="125">
        <v>1392451</v>
      </c>
      <c r="N246" s="125">
        <v>25690</v>
      </c>
      <c r="O246" s="125">
        <v>0</v>
      </c>
      <c r="P246" s="125">
        <v>24733</v>
      </c>
      <c r="Q246" s="125">
        <v>14792</v>
      </c>
      <c r="R246" s="124">
        <f t="shared" si="19"/>
        <v>1532752</v>
      </c>
      <c r="S246" s="98" t="b">
        <f t="shared" si="20"/>
        <v>1</v>
      </c>
      <c r="T246" s="126" t="s">
        <v>917</v>
      </c>
      <c r="U246" s="127">
        <f t="shared" si="21"/>
        <v>2023664</v>
      </c>
      <c r="V246" s="128">
        <v>1833409</v>
      </c>
      <c r="W246" s="128">
        <v>3707</v>
      </c>
      <c r="X246" s="128">
        <v>7300</v>
      </c>
      <c r="Y246" s="128">
        <v>0</v>
      </c>
      <c r="Z246" s="128">
        <v>272</v>
      </c>
      <c r="AA246" s="128">
        <v>11977</v>
      </c>
      <c r="AB246" s="128">
        <v>20052</v>
      </c>
      <c r="AC246" s="128">
        <v>70187</v>
      </c>
      <c r="AD246" s="128">
        <v>414</v>
      </c>
      <c r="AE246" s="128">
        <v>1522</v>
      </c>
      <c r="AF246" s="128">
        <v>32516</v>
      </c>
      <c r="AG246" s="128">
        <v>19507</v>
      </c>
      <c r="AH246" s="128">
        <v>5022</v>
      </c>
      <c r="AI246" s="128">
        <v>13923</v>
      </c>
      <c r="AJ246" s="128">
        <v>8666</v>
      </c>
      <c r="AK246" s="128">
        <v>17204</v>
      </c>
      <c r="AL246" s="128">
        <v>0</v>
      </c>
      <c r="AM246" s="129">
        <f t="shared" si="22"/>
        <v>2023664</v>
      </c>
      <c r="AN246" s="98" t="b">
        <f t="shared" si="23"/>
        <v>1</v>
      </c>
    </row>
    <row r="247" spans="1:40" x14ac:dyDescent="0.2">
      <c r="A247" s="122">
        <v>11301</v>
      </c>
      <c r="B247" s="122" t="s">
        <v>574</v>
      </c>
      <c r="C247" s="123" t="s">
        <v>918</v>
      </c>
      <c r="D247" s="123" t="s">
        <v>917</v>
      </c>
      <c r="E247" s="123">
        <v>4</v>
      </c>
      <c r="F247" s="124">
        <f t="shared" si="18"/>
        <v>511478</v>
      </c>
      <c r="G247" s="125">
        <v>83464</v>
      </c>
      <c r="H247" s="125">
        <v>4484</v>
      </c>
      <c r="I247" s="125">
        <v>0</v>
      </c>
      <c r="J247" s="125">
        <v>30759</v>
      </c>
      <c r="K247" s="125">
        <v>0</v>
      </c>
      <c r="L247" s="125">
        <v>0</v>
      </c>
      <c r="M247" s="125">
        <v>272869</v>
      </c>
      <c r="N247" s="125">
        <v>0</v>
      </c>
      <c r="O247" s="125">
        <v>0</v>
      </c>
      <c r="P247" s="125">
        <v>72005</v>
      </c>
      <c r="Q247" s="125">
        <v>47897</v>
      </c>
      <c r="R247" s="124">
        <f t="shared" si="19"/>
        <v>511478</v>
      </c>
      <c r="S247" s="98" t="b">
        <f t="shared" si="20"/>
        <v>1</v>
      </c>
      <c r="T247" s="126" t="s">
        <v>917</v>
      </c>
      <c r="U247" s="127">
        <f t="shared" si="21"/>
        <v>2291197</v>
      </c>
      <c r="V247" s="128">
        <v>1450532</v>
      </c>
      <c r="W247" s="128">
        <v>30741</v>
      </c>
      <c r="X247" s="128">
        <v>21070</v>
      </c>
      <c r="Y247" s="128">
        <v>0</v>
      </c>
      <c r="Z247" s="128">
        <v>7977</v>
      </c>
      <c r="AA247" s="128">
        <v>108554</v>
      </c>
      <c r="AB247" s="128">
        <v>161712</v>
      </c>
      <c r="AC247" s="128">
        <v>172935</v>
      </c>
      <c r="AD247" s="128">
        <v>76375</v>
      </c>
      <c r="AE247" s="128">
        <v>25436</v>
      </c>
      <c r="AF247" s="128">
        <v>27800</v>
      </c>
      <c r="AG247" s="128">
        <v>0</v>
      </c>
      <c r="AH247" s="128">
        <v>39722</v>
      </c>
      <c r="AI247" s="128">
        <v>10599</v>
      </c>
      <c r="AJ247" s="128">
        <v>8406</v>
      </c>
      <c r="AK247" s="128">
        <v>252960</v>
      </c>
      <c r="AL247" s="128">
        <v>0</v>
      </c>
      <c r="AM247" s="129">
        <f t="shared" si="22"/>
        <v>2291197</v>
      </c>
      <c r="AN247" s="98" t="b">
        <f t="shared" si="23"/>
        <v>1</v>
      </c>
    </row>
    <row r="248" spans="1:40" x14ac:dyDescent="0.2">
      <c r="A248" s="122">
        <v>11302</v>
      </c>
      <c r="B248" s="122" t="s">
        <v>575</v>
      </c>
      <c r="C248" s="123" t="s">
        <v>918</v>
      </c>
      <c r="D248" s="123" t="s">
        <v>917</v>
      </c>
      <c r="E248" s="123">
        <v>4</v>
      </c>
      <c r="F248" s="124">
        <f t="shared" si="18"/>
        <v>155580</v>
      </c>
      <c r="G248" s="125">
        <v>66247</v>
      </c>
      <c r="H248" s="125">
        <v>968</v>
      </c>
      <c r="I248" s="125">
        <v>0</v>
      </c>
      <c r="J248" s="125">
        <v>7225</v>
      </c>
      <c r="K248" s="125">
        <v>0</v>
      </c>
      <c r="L248" s="125">
        <v>0</v>
      </c>
      <c r="M248" s="125">
        <v>66057</v>
      </c>
      <c r="N248" s="125">
        <v>0</v>
      </c>
      <c r="O248" s="125">
        <v>0</v>
      </c>
      <c r="P248" s="125">
        <v>11114</v>
      </c>
      <c r="Q248" s="125">
        <v>3969</v>
      </c>
      <c r="R248" s="124">
        <f t="shared" si="19"/>
        <v>155580</v>
      </c>
      <c r="S248" s="98" t="b">
        <f t="shared" si="20"/>
        <v>1</v>
      </c>
      <c r="T248" s="126" t="s">
        <v>917</v>
      </c>
      <c r="U248" s="127">
        <f t="shared" si="21"/>
        <v>1410991</v>
      </c>
      <c r="V248" s="128">
        <v>892313</v>
      </c>
      <c r="W248" s="128">
        <v>4663</v>
      </c>
      <c r="X248" s="128">
        <v>2356</v>
      </c>
      <c r="Y248" s="128">
        <v>0</v>
      </c>
      <c r="Z248" s="128">
        <v>14254</v>
      </c>
      <c r="AA248" s="128">
        <v>59449</v>
      </c>
      <c r="AB248" s="128">
        <v>102976</v>
      </c>
      <c r="AC248" s="128">
        <v>64043</v>
      </c>
      <c r="AD248" s="128">
        <v>119269</v>
      </c>
      <c r="AE248" s="128">
        <v>8610</v>
      </c>
      <c r="AF248" s="128">
        <v>37063</v>
      </c>
      <c r="AG248" s="128">
        <v>13000</v>
      </c>
      <c r="AH248" s="128">
        <v>142</v>
      </c>
      <c r="AI248" s="128">
        <v>91371</v>
      </c>
      <c r="AJ248" s="128">
        <v>15520</v>
      </c>
      <c r="AK248" s="128">
        <v>0</v>
      </c>
      <c r="AL248" s="128">
        <v>0</v>
      </c>
      <c r="AM248" s="129">
        <f t="shared" si="22"/>
        <v>1410991</v>
      </c>
      <c r="AN248" s="98" t="b">
        <f t="shared" si="23"/>
        <v>1</v>
      </c>
    </row>
    <row r="249" spans="1:40" x14ac:dyDescent="0.2">
      <c r="A249" s="122">
        <v>11303</v>
      </c>
      <c r="B249" s="122" t="s">
        <v>576</v>
      </c>
      <c r="C249" s="123" t="s">
        <v>918</v>
      </c>
      <c r="D249" s="123" t="s">
        <v>917</v>
      </c>
      <c r="E249" s="123">
        <v>4</v>
      </c>
      <c r="F249" s="124">
        <f t="shared" si="18"/>
        <v>170153</v>
      </c>
      <c r="G249" s="125">
        <v>8674</v>
      </c>
      <c r="H249" s="125">
        <v>524</v>
      </c>
      <c r="I249" s="125">
        <v>0</v>
      </c>
      <c r="J249" s="125">
        <v>12116</v>
      </c>
      <c r="K249" s="125">
        <v>0</v>
      </c>
      <c r="L249" s="125">
        <v>0</v>
      </c>
      <c r="M249" s="125">
        <v>121213</v>
      </c>
      <c r="N249" s="125">
        <v>3434</v>
      </c>
      <c r="O249" s="125">
        <v>1029</v>
      </c>
      <c r="P249" s="125">
        <v>13906</v>
      </c>
      <c r="Q249" s="125">
        <v>9257</v>
      </c>
      <c r="R249" s="124">
        <f t="shared" si="19"/>
        <v>170153</v>
      </c>
      <c r="S249" s="98" t="b">
        <f t="shared" si="20"/>
        <v>1</v>
      </c>
      <c r="T249" s="126" t="s">
        <v>917</v>
      </c>
      <c r="U249" s="127">
        <f t="shared" si="21"/>
        <v>1840469</v>
      </c>
      <c r="V249" s="128">
        <v>1247998</v>
      </c>
      <c r="W249" s="128">
        <v>3338</v>
      </c>
      <c r="X249" s="128">
        <v>3297</v>
      </c>
      <c r="Y249" s="128">
        <v>0</v>
      </c>
      <c r="Z249" s="128">
        <v>14151</v>
      </c>
      <c r="AA249" s="128">
        <v>332459</v>
      </c>
      <c r="AB249" s="128">
        <v>120498</v>
      </c>
      <c r="AC249" s="128">
        <v>15062</v>
      </c>
      <c r="AD249" s="128">
        <v>48148</v>
      </c>
      <c r="AE249" s="128">
        <v>1260</v>
      </c>
      <c r="AF249" s="128">
        <v>38550</v>
      </c>
      <c r="AG249" s="128">
        <v>0</v>
      </c>
      <c r="AH249" s="128">
        <v>0</v>
      </c>
      <c r="AI249" s="128">
        <v>27283</v>
      </c>
      <c r="AJ249" s="128">
        <v>1695</v>
      </c>
      <c r="AK249" s="128">
        <v>0</v>
      </c>
      <c r="AL249" s="128">
        <v>0</v>
      </c>
      <c r="AM249" s="129">
        <f t="shared" si="22"/>
        <v>1840469</v>
      </c>
      <c r="AN249" s="98" t="b">
        <f t="shared" si="23"/>
        <v>1</v>
      </c>
    </row>
    <row r="250" spans="1:40" x14ac:dyDescent="0.2">
      <c r="A250" s="122">
        <v>11401</v>
      </c>
      <c r="B250" s="122" t="s">
        <v>577</v>
      </c>
      <c r="C250" s="123" t="s">
        <v>918</v>
      </c>
      <c r="D250" s="123" t="s">
        <v>917</v>
      </c>
      <c r="E250" s="123">
        <v>4</v>
      </c>
      <c r="F250" s="124">
        <f t="shared" si="18"/>
        <v>560438</v>
      </c>
      <c r="G250" s="125">
        <v>155446</v>
      </c>
      <c r="H250" s="125">
        <v>12598</v>
      </c>
      <c r="I250" s="125">
        <v>0</v>
      </c>
      <c r="J250" s="125">
        <v>129900</v>
      </c>
      <c r="K250" s="125">
        <v>0</v>
      </c>
      <c r="L250" s="125">
        <v>289</v>
      </c>
      <c r="M250" s="125">
        <v>174587</v>
      </c>
      <c r="N250" s="125">
        <v>35195</v>
      </c>
      <c r="O250" s="125">
        <v>0</v>
      </c>
      <c r="P250" s="125">
        <v>24524</v>
      </c>
      <c r="Q250" s="125">
        <v>27899</v>
      </c>
      <c r="R250" s="124">
        <f t="shared" si="19"/>
        <v>560438</v>
      </c>
      <c r="S250" s="98" t="b">
        <f t="shared" si="20"/>
        <v>1</v>
      </c>
      <c r="T250" s="126" t="s">
        <v>917</v>
      </c>
      <c r="U250" s="127">
        <f t="shared" si="21"/>
        <v>2419531</v>
      </c>
      <c r="V250" s="128">
        <v>1467385</v>
      </c>
      <c r="W250" s="128">
        <v>61914</v>
      </c>
      <c r="X250" s="128">
        <v>42858</v>
      </c>
      <c r="Y250" s="128">
        <v>3250</v>
      </c>
      <c r="Z250" s="128">
        <v>10107</v>
      </c>
      <c r="AA250" s="128">
        <v>105346</v>
      </c>
      <c r="AB250" s="128">
        <v>247773</v>
      </c>
      <c r="AC250" s="128">
        <v>178464</v>
      </c>
      <c r="AD250" s="128">
        <v>54937</v>
      </c>
      <c r="AE250" s="128">
        <v>26760</v>
      </c>
      <c r="AF250" s="128">
        <v>176201</v>
      </c>
      <c r="AG250" s="128">
        <v>3266</v>
      </c>
      <c r="AH250" s="128">
        <v>42187</v>
      </c>
      <c r="AI250" s="128">
        <v>61010</v>
      </c>
      <c r="AJ250" s="128">
        <v>19952</v>
      </c>
      <c r="AK250" s="128">
        <v>127665</v>
      </c>
      <c r="AL250" s="128">
        <v>0</v>
      </c>
      <c r="AM250" s="129">
        <f t="shared" si="22"/>
        <v>2419531</v>
      </c>
      <c r="AN250" s="98" t="b">
        <f t="shared" si="23"/>
        <v>1</v>
      </c>
    </row>
    <row r="251" spans="1:40" x14ac:dyDescent="0.2">
      <c r="A251" s="122">
        <v>11402</v>
      </c>
      <c r="B251" s="122" t="s">
        <v>578</v>
      </c>
      <c r="C251" s="123" t="s">
        <v>918</v>
      </c>
      <c r="D251" s="123" t="s">
        <v>917</v>
      </c>
      <c r="E251" s="123">
        <v>4</v>
      </c>
      <c r="F251" s="124">
        <f t="shared" si="18"/>
        <v>568214</v>
      </c>
      <c r="G251" s="125">
        <v>62870</v>
      </c>
      <c r="H251" s="125">
        <v>10950</v>
      </c>
      <c r="I251" s="125">
        <v>0</v>
      </c>
      <c r="J251" s="125">
        <v>35238</v>
      </c>
      <c r="K251" s="125">
        <v>0</v>
      </c>
      <c r="L251" s="125">
        <v>0</v>
      </c>
      <c r="M251" s="125">
        <v>382643</v>
      </c>
      <c r="N251" s="125">
        <v>995</v>
      </c>
      <c r="O251" s="125">
        <v>401</v>
      </c>
      <c r="P251" s="125">
        <v>30438</v>
      </c>
      <c r="Q251" s="125">
        <v>44679</v>
      </c>
      <c r="R251" s="124">
        <f t="shared" si="19"/>
        <v>568214</v>
      </c>
      <c r="S251" s="98" t="b">
        <f t="shared" si="20"/>
        <v>1</v>
      </c>
      <c r="T251" s="126" t="s">
        <v>917</v>
      </c>
      <c r="U251" s="127">
        <f t="shared" si="21"/>
        <v>2220814</v>
      </c>
      <c r="V251" s="128">
        <v>1630207</v>
      </c>
      <c r="W251" s="128">
        <v>6643</v>
      </c>
      <c r="X251" s="128">
        <v>5879</v>
      </c>
      <c r="Y251" s="128">
        <v>423</v>
      </c>
      <c r="Z251" s="128">
        <v>8256</v>
      </c>
      <c r="AA251" s="128">
        <v>74676</v>
      </c>
      <c r="AB251" s="128">
        <v>83472</v>
      </c>
      <c r="AC251" s="128">
        <v>141418</v>
      </c>
      <c r="AD251" s="128">
        <v>36393</v>
      </c>
      <c r="AE251" s="128">
        <v>6000</v>
      </c>
      <c r="AF251" s="128">
        <v>34236</v>
      </c>
      <c r="AG251" s="128">
        <v>80288</v>
      </c>
      <c r="AH251" s="128">
        <v>24156</v>
      </c>
      <c r="AI251" s="128">
        <v>25673</v>
      </c>
      <c r="AJ251" s="128">
        <v>11889</v>
      </c>
      <c r="AK251" s="128">
        <v>76249</v>
      </c>
      <c r="AL251" s="128">
        <v>0</v>
      </c>
      <c r="AM251" s="129">
        <f t="shared" si="22"/>
        <v>2220814</v>
      </c>
      <c r="AN251" s="98" t="b">
        <f t="shared" si="23"/>
        <v>1</v>
      </c>
    </row>
    <row r="252" spans="1:40" x14ac:dyDescent="0.2">
      <c r="A252" s="122">
        <v>12101</v>
      </c>
      <c r="B252" s="122" t="s">
        <v>580</v>
      </c>
      <c r="C252" s="123" t="s">
        <v>918</v>
      </c>
      <c r="D252" s="123" t="s">
        <v>917</v>
      </c>
      <c r="E252" s="123">
        <v>4</v>
      </c>
      <c r="F252" s="124">
        <f t="shared" si="18"/>
        <v>16984669</v>
      </c>
      <c r="G252" s="125">
        <v>6419646</v>
      </c>
      <c r="H252" s="125">
        <v>794591</v>
      </c>
      <c r="I252" s="125">
        <v>436438</v>
      </c>
      <c r="J252" s="125">
        <v>2659896</v>
      </c>
      <c r="K252" s="125">
        <v>0</v>
      </c>
      <c r="L252" s="125">
        <v>0</v>
      </c>
      <c r="M252" s="125">
        <v>4826058</v>
      </c>
      <c r="N252" s="125">
        <v>298300</v>
      </c>
      <c r="O252" s="125">
        <v>0</v>
      </c>
      <c r="P252" s="125">
        <v>147994</v>
      </c>
      <c r="Q252" s="125">
        <v>1401746</v>
      </c>
      <c r="R252" s="124">
        <f t="shared" si="19"/>
        <v>16984669</v>
      </c>
      <c r="S252" s="98" t="b">
        <f t="shared" si="20"/>
        <v>1</v>
      </c>
      <c r="T252" s="126" t="s">
        <v>917</v>
      </c>
      <c r="U252" s="127">
        <f t="shared" si="21"/>
        <v>18113038</v>
      </c>
      <c r="V252" s="128">
        <v>13997188</v>
      </c>
      <c r="W252" s="128">
        <v>22759</v>
      </c>
      <c r="X252" s="128">
        <v>16696</v>
      </c>
      <c r="Y252" s="128">
        <v>0</v>
      </c>
      <c r="Z252" s="128">
        <v>48951</v>
      </c>
      <c r="AA252" s="128">
        <v>161973</v>
      </c>
      <c r="AB252" s="128">
        <v>216584</v>
      </c>
      <c r="AC252" s="128">
        <v>535082</v>
      </c>
      <c r="AD252" s="128">
        <v>178362</v>
      </c>
      <c r="AE252" s="128">
        <v>84109</v>
      </c>
      <c r="AF252" s="128">
        <v>824181</v>
      </c>
      <c r="AG252" s="128">
        <v>1347693</v>
      </c>
      <c r="AH252" s="128">
        <v>71335</v>
      </c>
      <c r="AI252" s="128">
        <v>4005</v>
      </c>
      <c r="AJ252" s="128">
        <v>34739</v>
      </c>
      <c r="AK252" s="128">
        <v>935079</v>
      </c>
      <c r="AL252" s="128">
        <v>286788</v>
      </c>
      <c r="AM252" s="129">
        <f t="shared" si="22"/>
        <v>18113038</v>
      </c>
      <c r="AN252" s="98" t="b">
        <f t="shared" si="23"/>
        <v>1</v>
      </c>
    </row>
    <row r="253" spans="1:40" x14ac:dyDescent="0.2">
      <c r="A253" s="122">
        <v>12102</v>
      </c>
      <c r="B253" s="122" t="s">
        <v>581</v>
      </c>
      <c r="C253" s="123" t="s">
        <v>918</v>
      </c>
      <c r="D253" s="123" t="s">
        <v>917</v>
      </c>
      <c r="E253" s="123">
        <v>4</v>
      </c>
      <c r="F253" s="124">
        <f t="shared" si="18"/>
        <v>185924</v>
      </c>
      <c r="G253" s="125">
        <v>12007</v>
      </c>
      <c r="H253" s="125">
        <v>1</v>
      </c>
      <c r="I253" s="125">
        <v>0</v>
      </c>
      <c r="J253" s="125">
        <v>5164</v>
      </c>
      <c r="K253" s="125">
        <v>0</v>
      </c>
      <c r="L253" s="125">
        <v>4</v>
      </c>
      <c r="M253" s="125">
        <v>57346</v>
      </c>
      <c r="N253" s="125">
        <v>0</v>
      </c>
      <c r="O253" s="125">
        <v>0</v>
      </c>
      <c r="P253" s="125">
        <v>50048</v>
      </c>
      <c r="Q253" s="125">
        <v>61354</v>
      </c>
      <c r="R253" s="124">
        <f t="shared" si="19"/>
        <v>185924</v>
      </c>
      <c r="S253" s="98" t="b">
        <f t="shared" si="20"/>
        <v>1</v>
      </c>
      <c r="T253" s="126" t="s">
        <v>917</v>
      </c>
      <c r="U253" s="127">
        <f t="shared" si="21"/>
        <v>1087403</v>
      </c>
      <c r="V253" s="128">
        <v>1003503</v>
      </c>
      <c r="W253" s="128">
        <v>5132</v>
      </c>
      <c r="X253" s="128">
        <v>2318</v>
      </c>
      <c r="Y253" s="128">
        <v>0</v>
      </c>
      <c r="Z253" s="128">
        <v>4173</v>
      </c>
      <c r="AA253" s="128">
        <v>9000</v>
      </c>
      <c r="AB253" s="128">
        <v>6834</v>
      </c>
      <c r="AC253" s="128">
        <v>17816</v>
      </c>
      <c r="AD253" s="128">
        <v>3244</v>
      </c>
      <c r="AE253" s="128">
        <v>1097</v>
      </c>
      <c r="AF253" s="128">
        <v>4668</v>
      </c>
      <c r="AG253" s="128">
        <v>7573</v>
      </c>
      <c r="AH253" s="128">
        <v>8441</v>
      </c>
      <c r="AI253" s="128">
        <v>23407</v>
      </c>
      <c r="AJ253" s="128">
        <v>5097</v>
      </c>
      <c r="AK253" s="128">
        <v>0</v>
      </c>
      <c r="AL253" s="128">
        <v>0</v>
      </c>
      <c r="AM253" s="129">
        <f t="shared" si="22"/>
        <v>1087403</v>
      </c>
      <c r="AN253" s="98" t="b">
        <f t="shared" si="23"/>
        <v>1</v>
      </c>
    </row>
    <row r="254" spans="1:40" x14ac:dyDescent="0.2">
      <c r="A254" s="122">
        <v>12103</v>
      </c>
      <c r="B254" s="122" t="s">
        <v>582</v>
      </c>
      <c r="C254" s="123" t="s">
        <v>918</v>
      </c>
      <c r="D254" s="123" t="s">
        <v>917</v>
      </c>
      <c r="E254" s="123">
        <v>4</v>
      </c>
      <c r="F254" s="124">
        <f t="shared" si="18"/>
        <v>443492</v>
      </c>
      <c r="G254" s="125">
        <v>142130</v>
      </c>
      <c r="H254" s="125">
        <v>0</v>
      </c>
      <c r="I254" s="125">
        <v>0</v>
      </c>
      <c r="J254" s="125">
        <v>9632</v>
      </c>
      <c r="K254" s="125">
        <v>2012</v>
      </c>
      <c r="L254" s="125">
        <v>0</v>
      </c>
      <c r="M254" s="125">
        <v>259557</v>
      </c>
      <c r="N254" s="125">
        <v>0</v>
      </c>
      <c r="O254" s="125">
        <v>0</v>
      </c>
      <c r="P254" s="125">
        <v>18170</v>
      </c>
      <c r="Q254" s="125">
        <v>11991</v>
      </c>
      <c r="R254" s="124">
        <f t="shared" si="19"/>
        <v>443492</v>
      </c>
      <c r="S254" s="98" t="b">
        <f t="shared" si="20"/>
        <v>1</v>
      </c>
      <c r="T254" s="126" t="s">
        <v>917</v>
      </c>
      <c r="U254" s="127">
        <f t="shared" si="21"/>
        <v>1863649</v>
      </c>
      <c r="V254" s="128">
        <v>1284096</v>
      </c>
      <c r="W254" s="128">
        <v>2890</v>
      </c>
      <c r="X254" s="128">
        <v>2879</v>
      </c>
      <c r="Y254" s="128">
        <v>0</v>
      </c>
      <c r="Z254" s="128">
        <v>5935</v>
      </c>
      <c r="AA254" s="128">
        <v>130661</v>
      </c>
      <c r="AB254" s="128">
        <v>49299</v>
      </c>
      <c r="AC254" s="128">
        <v>48473</v>
      </c>
      <c r="AD254" s="128">
        <v>138506</v>
      </c>
      <c r="AE254" s="128">
        <v>2144</v>
      </c>
      <c r="AF254" s="128">
        <v>41463</v>
      </c>
      <c r="AG254" s="128">
        <v>13927</v>
      </c>
      <c r="AH254" s="128">
        <v>20574</v>
      </c>
      <c r="AI254" s="128">
        <v>108199</v>
      </c>
      <c r="AJ254" s="128">
        <v>8482</v>
      </c>
      <c r="AK254" s="128">
        <v>17659</v>
      </c>
      <c r="AL254" s="128">
        <v>0</v>
      </c>
      <c r="AM254" s="129">
        <f t="shared" si="22"/>
        <v>1863649</v>
      </c>
      <c r="AN254" s="98" t="b">
        <f t="shared" si="23"/>
        <v>1</v>
      </c>
    </row>
    <row r="255" spans="1:40" x14ac:dyDescent="0.2">
      <c r="A255" s="122">
        <v>12104</v>
      </c>
      <c r="B255" s="122" t="s">
        <v>583</v>
      </c>
      <c r="C255" s="123" t="s">
        <v>918</v>
      </c>
      <c r="D255" s="123" t="s">
        <v>917</v>
      </c>
      <c r="E255" s="123">
        <v>4</v>
      </c>
      <c r="F255" s="124">
        <f t="shared" si="18"/>
        <v>286336</v>
      </c>
      <c r="G255" s="125">
        <v>153462</v>
      </c>
      <c r="H255" s="125">
        <v>0</v>
      </c>
      <c r="I255" s="125">
        <v>0</v>
      </c>
      <c r="J255" s="125">
        <v>70773</v>
      </c>
      <c r="K255" s="125">
        <v>0</v>
      </c>
      <c r="L255" s="125">
        <v>0</v>
      </c>
      <c r="M255" s="125">
        <v>27693</v>
      </c>
      <c r="N255" s="125">
        <v>9625</v>
      </c>
      <c r="O255" s="125">
        <v>0</v>
      </c>
      <c r="P255" s="125">
        <v>14016</v>
      </c>
      <c r="Q255" s="125">
        <v>10767</v>
      </c>
      <c r="R255" s="124">
        <f t="shared" si="19"/>
        <v>286336</v>
      </c>
      <c r="S255" s="98" t="b">
        <f t="shared" si="20"/>
        <v>1</v>
      </c>
      <c r="T255" s="126" t="s">
        <v>917</v>
      </c>
      <c r="U255" s="127">
        <f t="shared" si="21"/>
        <v>1479256</v>
      </c>
      <c r="V255" s="128">
        <v>1040453</v>
      </c>
      <c r="W255" s="128">
        <v>6152</v>
      </c>
      <c r="X255" s="128">
        <v>2589</v>
      </c>
      <c r="Y255" s="128">
        <v>0</v>
      </c>
      <c r="Z255" s="128">
        <v>6435</v>
      </c>
      <c r="AA255" s="128">
        <v>14909</v>
      </c>
      <c r="AB255" s="128">
        <v>21767</v>
      </c>
      <c r="AC255" s="128">
        <v>42091</v>
      </c>
      <c r="AD255" s="128">
        <v>24163</v>
      </c>
      <c r="AE255" s="128">
        <v>8793</v>
      </c>
      <c r="AF255" s="128">
        <v>20917</v>
      </c>
      <c r="AG255" s="128">
        <v>18106</v>
      </c>
      <c r="AH255" s="128">
        <v>25126</v>
      </c>
      <c r="AI255" s="128">
        <v>136672</v>
      </c>
      <c r="AJ255" s="128">
        <v>8344</v>
      </c>
      <c r="AK255" s="128">
        <v>120221</v>
      </c>
      <c r="AL255" s="128">
        <v>0</v>
      </c>
      <c r="AM255" s="129">
        <f t="shared" si="22"/>
        <v>1479256</v>
      </c>
      <c r="AN255" s="98" t="b">
        <f t="shared" si="23"/>
        <v>1</v>
      </c>
    </row>
    <row r="256" spans="1:40" x14ac:dyDescent="0.2">
      <c r="A256" s="122">
        <v>12201</v>
      </c>
      <c r="B256" s="122" t="s">
        <v>584</v>
      </c>
      <c r="C256" s="123" t="s">
        <v>918</v>
      </c>
      <c r="D256" s="123" t="s">
        <v>917</v>
      </c>
      <c r="E256" s="123">
        <v>4</v>
      </c>
      <c r="F256" s="124">
        <f t="shared" si="18"/>
        <v>476154</v>
      </c>
      <c r="G256" s="125">
        <v>260859</v>
      </c>
      <c r="H256" s="125">
        <v>0</v>
      </c>
      <c r="I256" s="125">
        <v>0</v>
      </c>
      <c r="J256" s="125">
        <v>83087</v>
      </c>
      <c r="K256" s="125">
        <v>0</v>
      </c>
      <c r="L256" s="125">
        <v>0</v>
      </c>
      <c r="M256" s="125">
        <v>51903</v>
      </c>
      <c r="N256" s="125">
        <v>3029</v>
      </c>
      <c r="O256" s="125">
        <v>0</v>
      </c>
      <c r="P256" s="125">
        <v>69124</v>
      </c>
      <c r="Q256" s="125">
        <v>8152</v>
      </c>
      <c r="R256" s="124">
        <f t="shared" si="19"/>
        <v>476154</v>
      </c>
      <c r="S256" s="98" t="b">
        <f t="shared" si="20"/>
        <v>1</v>
      </c>
      <c r="T256" s="126" t="s">
        <v>917</v>
      </c>
      <c r="U256" s="127">
        <f t="shared" si="21"/>
        <v>2202457</v>
      </c>
      <c r="V256" s="128">
        <v>1522234</v>
      </c>
      <c r="W256" s="128">
        <v>4765</v>
      </c>
      <c r="X256" s="128">
        <v>3528</v>
      </c>
      <c r="Y256" s="128">
        <v>1640</v>
      </c>
      <c r="Z256" s="128">
        <v>4960</v>
      </c>
      <c r="AA256" s="128">
        <v>74765</v>
      </c>
      <c r="AB256" s="128">
        <v>160734</v>
      </c>
      <c r="AC256" s="128">
        <v>142449</v>
      </c>
      <c r="AD256" s="128">
        <v>16852</v>
      </c>
      <c r="AE256" s="128">
        <v>30345</v>
      </c>
      <c r="AF256" s="128">
        <v>37168</v>
      </c>
      <c r="AG256" s="128">
        <v>36816</v>
      </c>
      <c r="AH256" s="128">
        <v>1865</v>
      </c>
      <c r="AI256" s="128">
        <v>132372</v>
      </c>
      <c r="AJ256" s="128">
        <v>19511</v>
      </c>
      <c r="AK256" s="128">
        <v>29039</v>
      </c>
      <c r="AL256" s="128">
        <v>0</v>
      </c>
      <c r="AM256" s="129">
        <f t="shared" si="22"/>
        <v>2202457</v>
      </c>
      <c r="AN256" s="98" t="b">
        <f t="shared" si="23"/>
        <v>1</v>
      </c>
    </row>
    <row r="257" spans="1:40" x14ac:dyDescent="0.2">
      <c r="A257" s="122">
        <v>12301</v>
      </c>
      <c r="B257" s="122" t="s">
        <v>585</v>
      </c>
      <c r="C257" s="123" t="s">
        <v>918</v>
      </c>
      <c r="D257" s="123" t="s">
        <v>917</v>
      </c>
      <c r="E257" s="123">
        <v>4</v>
      </c>
      <c r="F257" s="124">
        <f t="shared" si="18"/>
        <v>1915235</v>
      </c>
      <c r="G257" s="125">
        <v>642138</v>
      </c>
      <c r="H257" s="125">
        <v>17207</v>
      </c>
      <c r="I257" s="125">
        <v>0</v>
      </c>
      <c r="J257" s="125">
        <v>806900</v>
      </c>
      <c r="K257" s="125">
        <v>0</v>
      </c>
      <c r="L257" s="125">
        <v>0</v>
      </c>
      <c r="M257" s="125">
        <v>284849</v>
      </c>
      <c r="N257" s="125">
        <v>0</v>
      </c>
      <c r="O257" s="125">
        <v>0</v>
      </c>
      <c r="P257" s="125">
        <v>72872</v>
      </c>
      <c r="Q257" s="125">
        <v>91269</v>
      </c>
      <c r="R257" s="124">
        <f t="shared" si="19"/>
        <v>1915235</v>
      </c>
      <c r="S257" s="98" t="b">
        <f t="shared" si="20"/>
        <v>1</v>
      </c>
      <c r="T257" s="126" t="s">
        <v>917</v>
      </c>
      <c r="U257" s="127">
        <f t="shared" si="21"/>
        <v>2930948</v>
      </c>
      <c r="V257" s="128">
        <v>2289774</v>
      </c>
      <c r="W257" s="128">
        <v>9581</v>
      </c>
      <c r="X257" s="128">
        <v>4879</v>
      </c>
      <c r="Y257" s="128">
        <v>451</v>
      </c>
      <c r="Z257" s="128">
        <v>4570</v>
      </c>
      <c r="AA257" s="128">
        <v>77235</v>
      </c>
      <c r="AB257" s="128">
        <v>94160</v>
      </c>
      <c r="AC257" s="128">
        <v>75726</v>
      </c>
      <c r="AD257" s="128">
        <v>35162</v>
      </c>
      <c r="AE257" s="128">
        <v>39787</v>
      </c>
      <c r="AF257" s="128">
        <v>156528</v>
      </c>
      <c r="AG257" s="128">
        <v>25631</v>
      </c>
      <c r="AH257" s="128">
        <v>29810</v>
      </c>
      <c r="AI257" s="128">
        <v>10798</v>
      </c>
      <c r="AJ257" s="128">
        <v>15012</v>
      </c>
      <c r="AK257" s="128">
        <v>151642</v>
      </c>
      <c r="AL257" s="128">
        <v>60878</v>
      </c>
      <c r="AM257" s="129">
        <f t="shared" si="22"/>
        <v>2930948</v>
      </c>
      <c r="AN257" s="98" t="b">
        <f t="shared" si="23"/>
        <v>1</v>
      </c>
    </row>
    <row r="258" spans="1:40" x14ac:dyDescent="0.2">
      <c r="A258" s="122">
        <v>12302</v>
      </c>
      <c r="B258" s="122" t="s">
        <v>586</v>
      </c>
      <c r="C258" s="123" t="s">
        <v>918</v>
      </c>
      <c r="D258" s="123" t="s">
        <v>917</v>
      </c>
      <c r="E258" s="123">
        <v>4</v>
      </c>
      <c r="F258" s="124">
        <f t="shared" si="18"/>
        <v>260058</v>
      </c>
      <c r="G258" s="125">
        <v>105707</v>
      </c>
      <c r="H258" s="125">
        <v>33135</v>
      </c>
      <c r="I258" s="125">
        <v>0</v>
      </c>
      <c r="J258" s="125">
        <v>45138</v>
      </c>
      <c r="K258" s="125">
        <v>0</v>
      </c>
      <c r="L258" s="125">
        <v>1253</v>
      </c>
      <c r="M258" s="125">
        <v>26552</v>
      </c>
      <c r="N258" s="125">
        <v>13394</v>
      </c>
      <c r="O258" s="125">
        <v>0</v>
      </c>
      <c r="P258" s="125">
        <v>34093</v>
      </c>
      <c r="Q258" s="125">
        <v>786</v>
      </c>
      <c r="R258" s="124">
        <f t="shared" si="19"/>
        <v>260058</v>
      </c>
      <c r="S258" s="98" t="b">
        <f t="shared" si="20"/>
        <v>1</v>
      </c>
      <c r="T258" s="126" t="s">
        <v>917</v>
      </c>
      <c r="U258" s="127">
        <f t="shared" si="21"/>
        <v>1339987</v>
      </c>
      <c r="V258" s="128">
        <v>1082528</v>
      </c>
      <c r="W258" s="128">
        <v>2993</v>
      </c>
      <c r="X258" s="128">
        <v>1214</v>
      </c>
      <c r="Y258" s="128">
        <v>0</v>
      </c>
      <c r="Z258" s="128">
        <v>876</v>
      </c>
      <c r="AA258" s="128">
        <v>30864</v>
      </c>
      <c r="AB258" s="128">
        <v>28326</v>
      </c>
      <c r="AC258" s="128">
        <v>27388</v>
      </c>
      <c r="AD258" s="128">
        <v>17514</v>
      </c>
      <c r="AE258" s="128">
        <v>1907</v>
      </c>
      <c r="AF258" s="128">
        <v>28529</v>
      </c>
      <c r="AG258" s="128">
        <v>64089</v>
      </c>
      <c r="AH258" s="128">
        <v>38525</v>
      </c>
      <c r="AI258" s="128">
        <v>12030</v>
      </c>
      <c r="AJ258" s="128">
        <v>1986</v>
      </c>
      <c r="AK258" s="128">
        <v>39326</v>
      </c>
      <c r="AL258" s="128">
        <v>29694</v>
      </c>
      <c r="AM258" s="129">
        <f t="shared" si="22"/>
        <v>1339987</v>
      </c>
      <c r="AN258" s="98" t="b">
        <f t="shared" si="23"/>
        <v>1</v>
      </c>
    </row>
    <row r="259" spans="1:40" x14ac:dyDescent="0.2">
      <c r="A259" s="122">
        <v>12303</v>
      </c>
      <c r="B259" s="122" t="s">
        <v>587</v>
      </c>
      <c r="C259" s="123" t="s">
        <v>918</v>
      </c>
      <c r="D259" s="123" t="s">
        <v>917</v>
      </c>
      <c r="E259" s="123">
        <v>4</v>
      </c>
      <c r="F259" s="124">
        <f t="shared" si="18"/>
        <v>183008</v>
      </c>
      <c r="G259" s="125">
        <v>36269</v>
      </c>
      <c r="H259" s="125">
        <v>0</v>
      </c>
      <c r="I259" s="125">
        <v>0</v>
      </c>
      <c r="J259" s="125">
        <v>2313</v>
      </c>
      <c r="K259" s="125">
        <v>0</v>
      </c>
      <c r="L259" s="125">
        <v>174</v>
      </c>
      <c r="M259" s="125">
        <v>110800</v>
      </c>
      <c r="N259" s="125">
        <v>16600</v>
      </c>
      <c r="O259" s="125">
        <v>0</v>
      </c>
      <c r="P259" s="125">
        <v>1369</v>
      </c>
      <c r="Q259" s="125">
        <v>15483</v>
      </c>
      <c r="R259" s="124">
        <f t="shared" si="19"/>
        <v>183008</v>
      </c>
      <c r="S259" s="98" t="b">
        <f t="shared" si="20"/>
        <v>1</v>
      </c>
      <c r="T259" s="126" t="s">
        <v>917</v>
      </c>
      <c r="U259" s="127">
        <f t="shared" si="21"/>
        <v>1240595</v>
      </c>
      <c r="V259" s="128">
        <v>977233</v>
      </c>
      <c r="W259" s="128">
        <v>4212</v>
      </c>
      <c r="X259" s="128">
        <v>1202</v>
      </c>
      <c r="Y259" s="128">
        <v>0</v>
      </c>
      <c r="Z259" s="128">
        <v>3474</v>
      </c>
      <c r="AA259" s="128">
        <v>39262</v>
      </c>
      <c r="AB259" s="128">
        <v>52337</v>
      </c>
      <c r="AC259" s="128">
        <v>50987</v>
      </c>
      <c r="AD259" s="128">
        <v>12271</v>
      </c>
      <c r="AE259" s="128">
        <v>2095</v>
      </c>
      <c r="AF259" s="128">
        <v>29882</v>
      </c>
      <c r="AG259" s="128">
        <v>0</v>
      </c>
      <c r="AH259" s="128">
        <v>21729</v>
      </c>
      <c r="AI259" s="128">
        <v>53975</v>
      </c>
      <c r="AJ259" s="128">
        <v>2764</v>
      </c>
      <c r="AK259" s="128">
        <v>0</v>
      </c>
      <c r="AL259" s="128">
        <v>0</v>
      </c>
      <c r="AM259" s="129">
        <f t="shared" si="22"/>
        <v>1240595</v>
      </c>
      <c r="AN259" s="98" t="b">
        <f t="shared" si="23"/>
        <v>1</v>
      </c>
    </row>
    <row r="260" spans="1:40" x14ac:dyDescent="0.2">
      <c r="A260" s="122">
        <v>12401</v>
      </c>
      <c r="B260" s="122" t="s">
        <v>588</v>
      </c>
      <c r="C260" s="123" t="s">
        <v>918</v>
      </c>
      <c r="D260" s="123" t="s">
        <v>917</v>
      </c>
      <c r="E260" s="123">
        <v>4</v>
      </c>
      <c r="F260" s="124">
        <f t="shared" si="18"/>
        <v>4056448</v>
      </c>
      <c r="G260" s="125">
        <v>1459365</v>
      </c>
      <c r="H260" s="125">
        <v>11409</v>
      </c>
      <c r="I260" s="125">
        <v>77886</v>
      </c>
      <c r="J260" s="125">
        <v>589076</v>
      </c>
      <c r="K260" s="125">
        <v>699170</v>
      </c>
      <c r="L260" s="125">
        <v>0</v>
      </c>
      <c r="M260" s="125">
        <v>892876</v>
      </c>
      <c r="N260" s="125">
        <v>0</v>
      </c>
      <c r="O260" s="125">
        <v>0</v>
      </c>
      <c r="P260" s="125">
        <v>13279</v>
      </c>
      <c r="Q260" s="125">
        <v>313387</v>
      </c>
      <c r="R260" s="124">
        <f t="shared" si="19"/>
        <v>4056448</v>
      </c>
      <c r="S260" s="98" t="b">
        <f t="shared" si="20"/>
        <v>1</v>
      </c>
      <c r="T260" s="126" t="s">
        <v>917</v>
      </c>
      <c r="U260" s="127">
        <f t="shared" si="21"/>
        <v>4422491</v>
      </c>
      <c r="V260" s="128">
        <v>3860893</v>
      </c>
      <c r="W260" s="128">
        <v>118300</v>
      </c>
      <c r="X260" s="128">
        <v>114576</v>
      </c>
      <c r="Y260" s="128">
        <v>0</v>
      </c>
      <c r="Z260" s="128">
        <v>29967</v>
      </c>
      <c r="AA260" s="128">
        <v>124758</v>
      </c>
      <c r="AB260" s="128">
        <v>112629</v>
      </c>
      <c r="AC260" s="128">
        <v>269483</v>
      </c>
      <c r="AD260" s="128">
        <v>30673</v>
      </c>
      <c r="AE260" s="128">
        <v>20905</v>
      </c>
      <c r="AF260" s="128">
        <v>50269</v>
      </c>
      <c r="AG260" s="128">
        <v>24093</v>
      </c>
      <c r="AH260" s="128">
        <v>14034</v>
      </c>
      <c r="AI260" s="128">
        <v>1610</v>
      </c>
      <c r="AJ260" s="128">
        <v>10036</v>
      </c>
      <c r="AK260" s="128">
        <v>211206</v>
      </c>
      <c r="AL260" s="128">
        <v>105189</v>
      </c>
      <c r="AM260" s="129">
        <f t="shared" si="22"/>
        <v>4422491</v>
      </c>
      <c r="AN260" s="98" t="b">
        <f t="shared" si="23"/>
        <v>1</v>
      </c>
    </row>
    <row r="261" spans="1:40" x14ac:dyDescent="0.2">
      <c r="A261" s="122">
        <v>12402</v>
      </c>
      <c r="B261" s="122" t="s">
        <v>589</v>
      </c>
      <c r="C261" s="123" t="s">
        <v>918</v>
      </c>
      <c r="D261" s="123" t="s">
        <v>917</v>
      </c>
      <c r="E261" s="123">
        <v>4</v>
      </c>
      <c r="F261" s="124">
        <f t="shared" si="18"/>
        <v>479135</v>
      </c>
      <c r="G261" s="125">
        <v>185439</v>
      </c>
      <c r="H261" s="125">
        <v>0</v>
      </c>
      <c r="I261" s="125">
        <v>0</v>
      </c>
      <c r="J261" s="125">
        <v>36480</v>
      </c>
      <c r="K261" s="125">
        <v>0</v>
      </c>
      <c r="L261" s="125">
        <v>4088</v>
      </c>
      <c r="M261" s="125">
        <v>213298</v>
      </c>
      <c r="N261" s="125">
        <v>8645</v>
      </c>
      <c r="O261" s="125">
        <v>0</v>
      </c>
      <c r="P261" s="125">
        <v>2870</v>
      </c>
      <c r="Q261" s="125">
        <v>28315</v>
      </c>
      <c r="R261" s="124">
        <f t="shared" si="19"/>
        <v>479135</v>
      </c>
      <c r="S261" s="98" t="b">
        <f t="shared" si="20"/>
        <v>1</v>
      </c>
      <c r="T261" s="126" t="s">
        <v>917</v>
      </c>
      <c r="U261" s="127">
        <f t="shared" si="21"/>
        <v>1705115</v>
      </c>
      <c r="V261" s="128">
        <v>1273424</v>
      </c>
      <c r="W261" s="128">
        <v>47737</v>
      </c>
      <c r="X261" s="128">
        <v>22916</v>
      </c>
      <c r="Y261" s="128">
        <v>0</v>
      </c>
      <c r="Z261" s="128">
        <v>1433</v>
      </c>
      <c r="AA261" s="128">
        <v>31264</v>
      </c>
      <c r="AB261" s="128">
        <v>47517</v>
      </c>
      <c r="AC261" s="128">
        <v>114042</v>
      </c>
      <c r="AD261" s="128">
        <v>39073</v>
      </c>
      <c r="AE261" s="128">
        <v>27010</v>
      </c>
      <c r="AF261" s="128">
        <v>26261</v>
      </c>
      <c r="AG261" s="128">
        <v>3075</v>
      </c>
      <c r="AH261" s="128">
        <v>18995</v>
      </c>
      <c r="AI261" s="128">
        <v>180408</v>
      </c>
      <c r="AJ261" s="128">
        <v>13266</v>
      </c>
      <c r="AK261" s="128">
        <v>0</v>
      </c>
      <c r="AL261" s="128">
        <v>0</v>
      </c>
      <c r="AM261" s="129">
        <f t="shared" si="22"/>
        <v>1705115</v>
      </c>
      <c r="AN261" s="98" t="b">
        <f t="shared" si="23"/>
        <v>1</v>
      </c>
    </row>
    <row r="262" spans="1:40" x14ac:dyDescent="0.2">
      <c r="A262" s="122">
        <v>13101</v>
      </c>
      <c r="B262" s="122" t="s">
        <v>611</v>
      </c>
      <c r="C262" s="123" t="s">
        <v>918</v>
      </c>
      <c r="D262" s="123" t="s">
        <v>917</v>
      </c>
      <c r="E262" s="123">
        <v>4</v>
      </c>
      <c r="F262" s="124">
        <f t="shared" ref="F262:F325" si="24">SUMPRODUCT(G262:Q262,$G$3:$Q$3)</f>
        <v>125854768</v>
      </c>
      <c r="G262" s="125">
        <v>55041500</v>
      </c>
      <c r="H262" s="125">
        <v>4257699</v>
      </c>
      <c r="I262" s="125">
        <v>2164162</v>
      </c>
      <c r="J262" s="125">
        <v>20355378</v>
      </c>
      <c r="K262" s="125">
        <v>3484862</v>
      </c>
      <c r="L262" s="125">
        <v>4646</v>
      </c>
      <c r="M262" s="125">
        <v>19695390</v>
      </c>
      <c r="N262" s="125">
        <v>64865</v>
      </c>
      <c r="O262" s="125">
        <v>1219305</v>
      </c>
      <c r="P262" s="125">
        <v>748857</v>
      </c>
      <c r="Q262" s="125">
        <v>18818104</v>
      </c>
      <c r="R262" s="124">
        <f t="shared" ref="R262:R325" si="25">SUM(G262:Q262)</f>
        <v>125854768</v>
      </c>
      <c r="S262" s="98" t="b">
        <f t="shared" ref="S262:S325" si="26">R262=F262</f>
        <v>1</v>
      </c>
      <c r="T262" s="126" t="s">
        <v>917</v>
      </c>
      <c r="U262" s="127">
        <f t="shared" ref="U262:U325" si="27">SUMPRODUCT(V262:AL262,$V$3:$AL$3)</f>
        <v>80694684</v>
      </c>
      <c r="V262" s="128">
        <v>65268490</v>
      </c>
      <c r="W262" s="128">
        <v>652037</v>
      </c>
      <c r="X262" s="128">
        <v>328879</v>
      </c>
      <c r="Y262" s="128">
        <v>3718</v>
      </c>
      <c r="Z262" s="128">
        <v>726467</v>
      </c>
      <c r="AA262" s="128">
        <v>371804</v>
      </c>
      <c r="AB262" s="128">
        <v>755432</v>
      </c>
      <c r="AC262" s="128">
        <v>3627706</v>
      </c>
      <c r="AD262" s="128">
        <v>1172203</v>
      </c>
      <c r="AE262" s="128">
        <v>109620</v>
      </c>
      <c r="AF262" s="128">
        <v>1529282</v>
      </c>
      <c r="AG262" s="128">
        <v>2205620</v>
      </c>
      <c r="AH262" s="128">
        <v>2223840</v>
      </c>
      <c r="AI262" s="128">
        <v>209794</v>
      </c>
      <c r="AJ262" s="128">
        <v>331054</v>
      </c>
      <c r="AK262" s="128">
        <v>4658564</v>
      </c>
      <c r="AL262" s="128">
        <v>1517994</v>
      </c>
      <c r="AM262" s="129">
        <f t="shared" ref="AM262:AM325" si="28">+V262-W262-X262+Y262+Z262+AA262+AB262+AC262+AD262+AE262+AF262+AG262+AH262+AI262+AJ262+AK262-AL262</f>
        <v>80694684</v>
      </c>
      <c r="AN262" s="98" t="b">
        <f t="shared" ref="AN262:AN325" si="29">AM262=U262</f>
        <v>1</v>
      </c>
    </row>
    <row r="263" spans="1:40" x14ac:dyDescent="0.2">
      <c r="A263" s="122">
        <v>13102</v>
      </c>
      <c r="B263" s="122" t="s">
        <v>612</v>
      </c>
      <c r="C263" s="123" t="s">
        <v>918</v>
      </c>
      <c r="D263" s="123" t="s">
        <v>917</v>
      </c>
      <c r="E263" s="123">
        <v>4</v>
      </c>
      <c r="F263" s="124">
        <f t="shared" si="24"/>
        <v>0</v>
      </c>
      <c r="G263" s="125">
        <v>0</v>
      </c>
      <c r="H263" s="125">
        <v>0</v>
      </c>
      <c r="I263" s="125">
        <v>0</v>
      </c>
      <c r="J263" s="125">
        <v>0</v>
      </c>
      <c r="K263" s="125">
        <v>0</v>
      </c>
      <c r="L263" s="125">
        <v>0</v>
      </c>
      <c r="M263" s="125">
        <v>0</v>
      </c>
      <c r="N263" s="125">
        <v>0</v>
      </c>
      <c r="O263" s="125">
        <v>0</v>
      </c>
      <c r="P263" s="125">
        <v>0</v>
      </c>
      <c r="Q263" s="125">
        <v>0</v>
      </c>
      <c r="R263" s="124">
        <f t="shared" si="25"/>
        <v>0</v>
      </c>
      <c r="S263" s="98" t="b">
        <f t="shared" si="26"/>
        <v>1</v>
      </c>
      <c r="T263" s="126" t="s">
        <v>917</v>
      </c>
      <c r="U263" s="127">
        <f t="shared" si="27"/>
        <v>0</v>
      </c>
      <c r="V263" s="128">
        <v>0</v>
      </c>
      <c r="W263" s="128">
        <v>0</v>
      </c>
      <c r="X263" s="128">
        <v>0</v>
      </c>
      <c r="Y263" s="128">
        <v>0</v>
      </c>
      <c r="Z263" s="128">
        <v>0</v>
      </c>
      <c r="AA263" s="128">
        <v>0</v>
      </c>
      <c r="AB263" s="128">
        <v>0</v>
      </c>
      <c r="AC263" s="128">
        <v>0</v>
      </c>
      <c r="AD263" s="128">
        <v>0</v>
      </c>
      <c r="AE263" s="128">
        <v>0</v>
      </c>
      <c r="AF263" s="128">
        <v>0</v>
      </c>
      <c r="AG263" s="128">
        <v>0</v>
      </c>
      <c r="AH263" s="128">
        <v>0</v>
      </c>
      <c r="AI263" s="128">
        <v>0</v>
      </c>
      <c r="AJ263" s="128">
        <v>0</v>
      </c>
      <c r="AK263" s="128">
        <v>0</v>
      </c>
      <c r="AL263" s="128">
        <v>0</v>
      </c>
      <c r="AM263" s="129">
        <f t="shared" si="28"/>
        <v>0</v>
      </c>
      <c r="AN263" s="98" t="b">
        <f t="shared" si="29"/>
        <v>1</v>
      </c>
    </row>
    <row r="264" spans="1:40" x14ac:dyDescent="0.2">
      <c r="A264" s="122">
        <v>13103</v>
      </c>
      <c r="B264" s="122" t="s">
        <v>613</v>
      </c>
      <c r="C264" s="123" t="s">
        <v>918</v>
      </c>
      <c r="D264" s="123" t="s">
        <v>917</v>
      </c>
      <c r="E264" s="123">
        <v>4</v>
      </c>
      <c r="F264" s="124">
        <f t="shared" si="24"/>
        <v>5574908</v>
      </c>
      <c r="G264" s="125">
        <v>543260</v>
      </c>
      <c r="H264" s="125">
        <v>160974</v>
      </c>
      <c r="I264" s="125">
        <v>300390</v>
      </c>
      <c r="J264" s="125">
        <v>781247</v>
      </c>
      <c r="K264" s="125">
        <v>0</v>
      </c>
      <c r="L264" s="125">
        <v>0</v>
      </c>
      <c r="M264" s="125">
        <v>2012681</v>
      </c>
      <c r="N264" s="125">
        <v>0</v>
      </c>
      <c r="O264" s="125">
        <v>194202</v>
      </c>
      <c r="P264" s="125">
        <v>913722</v>
      </c>
      <c r="Q264" s="125">
        <v>668432</v>
      </c>
      <c r="R264" s="124">
        <f t="shared" si="25"/>
        <v>5574908</v>
      </c>
      <c r="S264" s="98" t="b">
        <f t="shared" si="26"/>
        <v>1</v>
      </c>
      <c r="T264" s="126" t="s">
        <v>917</v>
      </c>
      <c r="U264" s="127">
        <f t="shared" si="27"/>
        <v>12567945</v>
      </c>
      <c r="V264" s="128">
        <v>10993877</v>
      </c>
      <c r="W264" s="128">
        <v>77902</v>
      </c>
      <c r="X264" s="128">
        <v>53987</v>
      </c>
      <c r="Y264" s="128">
        <v>2817</v>
      </c>
      <c r="Z264" s="128">
        <v>55156</v>
      </c>
      <c r="AA264" s="128">
        <v>121640</v>
      </c>
      <c r="AB264" s="128">
        <v>109581</v>
      </c>
      <c r="AC264" s="128">
        <v>426446</v>
      </c>
      <c r="AD264" s="128">
        <v>200840</v>
      </c>
      <c r="AE264" s="128">
        <v>1265</v>
      </c>
      <c r="AF264" s="128">
        <v>279549</v>
      </c>
      <c r="AG264" s="128">
        <v>220474</v>
      </c>
      <c r="AH264" s="128">
        <v>72947</v>
      </c>
      <c r="AI264" s="128">
        <v>168762</v>
      </c>
      <c r="AJ264" s="128">
        <v>46480</v>
      </c>
      <c r="AK264" s="128">
        <v>204121</v>
      </c>
      <c r="AL264" s="128">
        <v>204121</v>
      </c>
      <c r="AM264" s="129">
        <f t="shared" si="28"/>
        <v>12567945</v>
      </c>
      <c r="AN264" s="98" t="b">
        <f t="shared" si="29"/>
        <v>1</v>
      </c>
    </row>
    <row r="265" spans="1:40" x14ac:dyDescent="0.2">
      <c r="A265" s="122">
        <v>13104</v>
      </c>
      <c r="B265" s="122" t="s">
        <v>614</v>
      </c>
      <c r="C265" s="123" t="s">
        <v>918</v>
      </c>
      <c r="D265" s="123" t="s">
        <v>917</v>
      </c>
      <c r="E265" s="123">
        <v>4</v>
      </c>
      <c r="F265" s="124">
        <f t="shared" si="24"/>
        <v>12076827</v>
      </c>
      <c r="G265" s="125">
        <v>4612197</v>
      </c>
      <c r="H265" s="125">
        <v>384742</v>
      </c>
      <c r="I265" s="125">
        <v>235902</v>
      </c>
      <c r="J265" s="125">
        <v>779056</v>
      </c>
      <c r="K265" s="125">
        <v>0</v>
      </c>
      <c r="L265" s="125">
        <v>0</v>
      </c>
      <c r="M265" s="125">
        <v>3855688</v>
      </c>
      <c r="N265" s="125">
        <v>0</v>
      </c>
      <c r="O265" s="125">
        <v>159913</v>
      </c>
      <c r="P265" s="125">
        <v>128698</v>
      </c>
      <c r="Q265" s="125">
        <v>1920631</v>
      </c>
      <c r="R265" s="124">
        <f t="shared" si="25"/>
        <v>12076827</v>
      </c>
      <c r="S265" s="98" t="b">
        <f t="shared" si="26"/>
        <v>1</v>
      </c>
      <c r="T265" s="126" t="s">
        <v>917</v>
      </c>
      <c r="U265" s="127">
        <f t="shared" si="27"/>
        <v>10589883</v>
      </c>
      <c r="V265" s="128">
        <v>7737976</v>
      </c>
      <c r="W265" s="128">
        <v>39225</v>
      </c>
      <c r="X265" s="128">
        <v>33805</v>
      </c>
      <c r="Y265" s="128">
        <v>0</v>
      </c>
      <c r="Z265" s="128">
        <v>50679</v>
      </c>
      <c r="AA265" s="128">
        <v>62389</v>
      </c>
      <c r="AB265" s="128">
        <v>291226</v>
      </c>
      <c r="AC265" s="128">
        <v>1025682</v>
      </c>
      <c r="AD265" s="128">
        <v>39768</v>
      </c>
      <c r="AE265" s="128">
        <v>11661</v>
      </c>
      <c r="AF265" s="128">
        <v>375433</v>
      </c>
      <c r="AG265" s="128">
        <v>118089</v>
      </c>
      <c r="AH265" s="128">
        <v>279335</v>
      </c>
      <c r="AI265" s="128">
        <v>194790</v>
      </c>
      <c r="AJ265" s="128">
        <v>78659</v>
      </c>
      <c r="AK265" s="128">
        <v>518767</v>
      </c>
      <c r="AL265" s="128">
        <v>121541</v>
      </c>
      <c r="AM265" s="129">
        <f t="shared" si="28"/>
        <v>10589883</v>
      </c>
      <c r="AN265" s="98" t="b">
        <f t="shared" si="29"/>
        <v>1</v>
      </c>
    </row>
    <row r="266" spans="1:40" x14ac:dyDescent="0.2">
      <c r="A266" s="122">
        <v>13105</v>
      </c>
      <c r="B266" s="122" t="s">
        <v>615</v>
      </c>
      <c r="C266" s="123" t="s">
        <v>918</v>
      </c>
      <c r="D266" s="123" t="s">
        <v>917</v>
      </c>
      <c r="E266" s="123">
        <v>4</v>
      </c>
      <c r="F266" s="124">
        <f t="shared" si="24"/>
        <v>8036977</v>
      </c>
      <c r="G266" s="125">
        <v>1008269</v>
      </c>
      <c r="H266" s="125">
        <v>239321</v>
      </c>
      <c r="I266" s="125">
        <v>148476</v>
      </c>
      <c r="J266" s="125">
        <v>764695</v>
      </c>
      <c r="K266" s="125">
        <v>0</v>
      </c>
      <c r="L266" s="125">
        <v>0</v>
      </c>
      <c r="M266" s="125">
        <v>4369363</v>
      </c>
      <c r="N266" s="125">
        <v>0</v>
      </c>
      <c r="O266" s="125">
        <v>0</v>
      </c>
      <c r="P266" s="125">
        <v>120667</v>
      </c>
      <c r="Q266" s="125">
        <v>1386186</v>
      </c>
      <c r="R266" s="124">
        <f t="shared" si="25"/>
        <v>8036977</v>
      </c>
      <c r="S266" s="98" t="b">
        <f t="shared" si="26"/>
        <v>1</v>
      </c>
      <c r="T266" s="126" t="s">
        <v>917</v>
      </c>
      <c r="U266" s="127">
        <f t="shared" si="27"/>
        <v>16142219</v>
      </c>
      <c r="V266" s="128">
        <v>12391510</v>
      </c>
      <c r="W266" s="128">
        <v>59038</v>
      </c>
      <c r="X266" s="128">
        <v>39033</v>
      </c>
      <c r="Y266" s="128">
        <v>8673</v>
      </c>
      <c r="Z266" s="128">
        <v>36206</v>
      </c>
      <c r="AA266" s="128">
        <v>95919</v>
      </c>
      <c r="AB266" s="128">
        <v>230242</v>
      </c>
      <c r="AC266" s="128">
        <v>651952</v>
      </c>
      <c r="AD266" s="128">
        <v>359953</v>
      </c>
      <c r="AE266" s="128">
        <v>30139</v>
      </c>
      <c r="AF266" s="128">
        <v>1232006</v>
      </c>
      <c r="AG266" s="128">
        <v>507628</v>
      </c>
      <c r="AH266" s="128">
        <v>97869</v>
      </c>
      <c r="AI266" s="128">
        <v>82215</v>
      </c>
      <c r="AJ266" s="128">
        <v>191514</v>
      </c>
      <c r="AK266" s="128">
        <v>470386</v>
      </c>
      <c r="AL266" s="128">
        <v>145922</v>
      </c>
      <c r="AM266" s="129">
        <f t="shared" si="28"/>
        <v>16142219</v>
      </c>
      <c r="AN266" s="98" t="b">
        <f t="shared" si="29"/>
        <v>1</v>
      </c>
    </row>
    <row r="267" spans="1:40" x14ac:dyDescent="0.2">
      <c r="A267" s="122">
        <v>13106</v>
      </c>
      <c r="B267" s="122" t="s">
        <v>616</v>
      </c>
      <c r="C267" s="123" t="s">
        <v>918</v>
      </c>
      <c r="D267" s="123" t="s">
        <v>917</v>
      </c>
      <c r="E267" s="123">
        <v>4</v>
      </c>
      <c r="F267" s="124">
        <f t="shared" si="24"/>
        <v>24346706</v>
      </c>
      <c r="G267" s="125">
        <v>7098353</v>
      </c>
      <c r="H267" s="125">
        <v>262059</v>
      </c>
      <c r="I267" s="125">
        <v>884515</v>
      </c>
      <c r="J267" s="125">
        <v>1808261</v>
      </c>
      <c r="K267" s="125">
        <v>395741</v>
      </c>
      <c r="L267" s="125">
        <v>0</v>
      </c>
      <c r="M267" s="125">
        <v>5145862</v>
      </c>
      <c r="N267" s="125">
        <v>120</v>
      </c>
      <c r="O267" s="125">
        <v>757753</v>
      </c>
      <c r="P267" s="125">
        <v>1076307</v>
      </c>
      <c r="Q267" s="125">
        <v>6917735</v>
      </c>
      <c r="R267" s="124">
        <f t="shared" si="25"/>
        <v>24346706</v>
      </c>
      <c r="S267" s="98" t="b">
        <f t="shared" si="26"/>
        <v>1</v>
      </c>
      <c r="T267" s="126" t="s">
        <v>917</v>
      </c>
      <c r="U267" s="127">
        <f t="shared" si="27"/>
        <v>20834188</v>
      </c>
      <c r="V267" s="128">
        <v>16089759</v>
      </c>
      <c r="W267" s="128">
        <v>278346</v>
      </c>
      <c r="X267" s="128">
        <v>101955</v>
      </c>
      <c r="Y267" s="128">
        <v>0</v>
      </c>
      <c r="Z267" s="128">
        <v>95084</v>
      </c>
      <c r="AA267" s="128">
        <v>144020</v>
      </c>
      <c r="AB267" s="128">
        <v>296659</v>
      </c>
      <c r="AC267" s="128">
        <v>1929170</v>
      </c>
      <c r="AD267" s="128">
        <v>105644</v>
      </c>
      <c r="AE267" s="128">
        <v>100373</v>
      </c>
      <c r="AF267" s="128">
        <v>596508</v>
      </c>
      <c r="AG267" s="128">
        <v>667755</v>
      </c>
      <c r="AH267" s="128">
        <v>48151</v>
      </c>
      <c r="AI267" s="128">
        <v>463168</v>
      </c>
      <c r="AJ267" s="128">
        <v>128926</v>
      </c>
      <c r="AK267" s="128">
        <v>959601</v>
      </c>
      <c r="AL267" s="128">
        <v>410329</v>
      </c>
      <c r="AM267" s="129">
        <f t="shared" si="28"/>
        <v>20834188</v>
      </c>
      <c r="AN267" s="98" t="b">
        <f t="shared" si="29"/>
        <v>1</v>
      </c>
    </row>
    <row r="268" spans="1:40" x14ac:dyDescent="0.2">
      <c r="A268" s="122">
        <v>13107</v>
      </c>
      <c r="B268" s="122" t="s">
        <v>617</v>
      </c>
      <c r="C268" s="123" t="s">
        <v>918</v>
      </c>
      <c r="D268" s="123" t="s">
        <v>917</v>
      </c>
      <c r="E268" s="123">
        <v>4</v>
      </c>
      <c r="F268" s="124">
        <f t="shared" si="24"/>
        <v>33725894</v>
      </c>
      <c r="G268" s="125">
        <v>20458460</v>
      </c>
      <c r="H268" s="125">
        <v>959553</v>
      </c>
      <c r="I268" s="125">
        <v>43392</v>
      </c>
      <c r="J268" s="125">
        <v>1681258</v>
      </c>
      <c r="K268" s="125">
        <v>0</v>
      </c>
      <c r="L268" s="125">
        <v>0</v>
      </c>
      <c r="M268" s="125">
        <v>8408967</v>
      </c>
      <c r="N268" s="125">
        <v>0</v>
      </c>
      <c r="O268" s="125">
        <v>8437</v>
      </c>
      <c r="P268" s="125">
        <v>428757</v>
      </c>
      <c r="Q268" s="125">
        <v>1737070</v>
      </c>
      <c r="R268" s="124">
        <f t="shared" si="25"/>
        <v>33725894</v>
      </c>
      <c r="S268" s="98" t="b">
        <f t="shared" si="26"/>
        <v>1</v>
      </c>
      <c r="T268" s="126" t="s">
        <v>917</v>
      </c>
      <c r="U268" s="127">
        <f t="shared" si="27"/>
        <v>19851217</v>
      </c>
      <c r="V268" s="128">
        <v>14061931</v>
      </c>
      <c r="W268" s="128">
        <v>56070</v>
      </c>
      <c r="X268" s="128">
        <v>26919</v>
      </c>
      <c r="Y268" s="128">
        <v>930</v>
      </c>
      <c r="Z268" s="128">
        <v>19394</v>
      </c>
      <c r="AA268" s="128">
        <v>41630</v>
      </c>
      <c r="AB268" s="128">
        <v>283798</v>
      </c>
      <c r="AC268" s="128">
        <v>766455</v>
      </c>
      <c r="AD268" s="128">
        <v>177234</v>
      </c>
      <c r="AE268" s="128">
        <v>1222</v>
      </c>
      <c r="AF268" s="128">
        <v>3089457</v>
      </c>
      <c r="AG268" s="128">
        <v>788129</v>
      </c>
      <c r="AH268" s="128">
        <v>74541</v>
      </c>
      <c r="AI268" s="128">
        <v>266083</v>
      </c>
      <c r="AJ268" s="128">
        <v>36783</v>
      </c>
      <c r="AK268" s="128">
        <v>454141</v>
      </c>
      <c r="AL268" s="128">
        <v>127522</v>
      </c>
      <c r="AM268" s="129">
        <f t="shared" si="28"/>
        <v>19851217</v>
      </c>
      <c r="AN268" s="98" t="b">
        <f t="shared" si="29"/>
        <v>1</v>
      </c>
    </row>
    <row r="269" spans="1:40" x14ac:dyDescent="0.2">
      <c r="A269" s="122">
        <v>13108</v>
      </c>
      <c r="B269" s="122" t="s">
        <v>618</v>
      </c>
      <c r="C269" s="123" t="s">
        <v>918</v>
      </c>
      <c r="D269" s="123" t="s">
        <v>917</v>
      </c>
      <c r="E269" s="123">
        <v>4</v>
      </c>
      <c r="F269" s="124">
        <f t="shared" si="24"/>
        <v>12363550</v>
      </c>
      <c r="G269" s="125">
        <v>3171526</v>
      </c>
      <c r="H269" s="125">
        <v>580489</v>
      </c>
      <c r="I269" s="125">
        <v>914289</v>
      </c>
      <c r="J269" s="125">
        <v>1373026</v>
      </c>
      <c r="K269" s="125">
        <v>61137</v>
      </c>
      <c r="L269" s="125">
        <v>0</v>
      </c>
      <c r="M269" s="125">
        <v>3880259</v>
      </c>
      <c r="N269" s="125">
        <v>39000</v>
      </c>
      <c r="O269" s="125">
        <v>0</v>
      </c>
      <c r="P269" s="125">
        <v>138560</v>
      </c>
      <c r="Q269" s="125">
        <v>2205264</v>
      </c>
      <c r="R269" s="124">
        <f t="shared" si="25"/>
        <v>12363550</v>
      </c>
      <c r="S269" s="98" t="b">
        <f t="shared" si="26"/>
        <v>1</v>
      </c>
      <c r="T269" s="126" t="s">
        <v>917</v>
      </c>
      <c r="U269" s="127">
        <f t="shared" si="27"/>
        <v>12071967</v>
      </c>
      <c r="V269" s="128">
        <v>9531699</v>
      </c>
      <c r="W269" s="128">
        <v>35007</v>
      </c>
      <c r="X269" s="128">
        <v>27814</v>
      </c>
      <c r="Y269" s="128">
        <v>0</v>
      </c>
      <c r="Z269" s="128">
        <v>39308</v>
      </c>
      <c r="AA269" s="128">
        <v>105102</v>
      </c>
      <c r="AB269" s="128">
        <v>339863</v>
      </c>
      <c r="AC269" s="128">
        <v>692340</v>
      </c>
      <c r="AD269" s="128">
        <v>84098</v>
      </c>
      <c r="AE269" s="128">
        <v>20382</v>
      </c>
      <c r="AF269" s="128">
        <v>603148</v>
      </c>
      <c r="AG269" s="128">
        <v>223852</v>
      </c>
      <c r="AH269" s="128">
        <v>148936</v>
      </c>
      <c r="AI269" s="128">
        <v>200532</v>
      </c>
      <c r="AJ269" s="128">
        <v>79180</v>
      </c>
      <c r="AK269" s="128">
        <v>66348</v>
      </c>
      <c r="AL269" s="128">
        <v>0</v>
      </c>
      <c r="AM269" s="129">
        <f t="shared" si="28"/>
        <v>12071967</v>
      </c>
      <c r="AN269" s="98" t="b">
        <f t="shared" si="29"/>
        <v>1</v>
      </c>
    </row>
    <row r="270" spans="1:40" x14ac:dyDescent="0.2">
      <c r="A270" s="122">
        <v>13109</v>
      </c>
      <c r="B270" s="122" t="s">
        <v>619</v>
      </c>
      <c r="C270" s="123" t="s">
        <v>918</v>
      </c>
      <c r="D270" s="123" t="s">
        <v>917</v>
      </c>
      <c r="E270" s="123">
        <v>4</v>
      </c>
      <c r="F270" s="124">
        <f t="shared" si="24"/>
        <v>11092967</v>
      </c>
      <c r="G270" s="125">
        <v>1684690</v>
      </c>
      <c r="H270" s="125">
        <v>226213</v>
      </c>
      <c r="I270" s="125">
        <v>584257</v>
      </c>
      <c r="J270" s="125">
        <v>1787261</v>
      </c>
      <c r="K270" s="125">
        <v>0</v>
      </c>
      <c r="L270" s="125">
        <v>0</v>
      </c>
      <c r="M270" s="125">
        <v>3945269</v>
      </c>
      <c r="N270" s="125">
        <v>83907</v>
      </c>
      <c r="O270" s="125">
        <v>0</v>
      </c>
      <c r="P270" s="125">
        <v>197323</v>
      </c>
      <c r="Q270" s="125">
        <v>2584047</v>
      </c>
      <c r="R270" s="124">
        <f t="shared" si="25"/>
        <v>11092967</v>
      </c>
      <c r="S270" s="98" t="b">
        <f t="shared" si="26"/>
        <v>1</v>
      </c>
      <c r="T270" s="126" t="s">
        <v>917</v>
      </c>
      <c r="U270" s="127">
        <f t="shared" si="27"/>
        <v>11990514</v>
      </c>
      <c r="V270" s="128">
        <v>8753867</v>
      </c>
      <c r="W270" s="128">
        <v>65570</v>
      </c>
      <c r="X270" s="128">
        <v>50061</v>
      </c>
      <c r="Y270" s="128">
        <v>1100</v>
      </c>
      <c r="Z270" s="128">
        <v>58244</v>
      </c>
      <c r="AA270" s="128">
        <v>96949</v>
      </c>
      <c r="AB270" s="128">
        <v>535742</v>
      </c>
      <c r="AC270" s="128">
        <v>1107653</v>
      </c>
      <c r="AD270" s="128">
        <v>292381</v>
      </c>
      <c r="AE270" s="128">
        <v>55675</v>
      </c>
      <c r="AF270" s="128">
        <v>662527</v>
      </c>
      <c r="AG270" s="128">
        <v>97500</v>
      </c>
      <c r="AH270" s="128">
        <v>20364</v>
      </c>
      <c r="AI270" s="128">
        <v>143202</v>
      </c>
      <c r="AJ270" s="128">
        <v>124719</v>
      </c>
      <c r="AK270" s="128">
        <v>324700</v>
      </c>
      <c r="AL270" s="128">
        <v>168478</v>
      </c>
      <c r="AM270" s="129">
        <f t="shared" si="28"/>
        <v>11990514</v>
      </c>
      <c r="AN270" s="98" t="b">
        <f t="shared" si="29"/>
        <v>1</v>
      </c>
    </row>
    <row r="271" spans="1:40" x14ac:dyDescent="0.2">
      <c r="A271" s="122">
        <v>13110</v>
      </c>
      <c r="B271" s="122" t="s">
        <v>608</v>
      </c>
      <c r="C271" s="123" t="s">
        <v>918</v>
      </c>
      <c r="D271" s="123" t="s">
        <v>917</v>
      </c>
      <c r="E271" s="123">
        <v>4</v>
      </c>
      <c r="F271" s="124">
        <f t="shared" si="24"/>
        <v>39483708</v>
      </c>
      <c r="G271" s="125">
        <v>14947056</v>
      </c>
      <c r="H271" s="125">
        <v>742263</v>
      </c>
      <c r="I271" s="125">
        <v>380780</v>
      </c>
      <c r="J271" s="125">
        <v>3631752</v>
      </c>
      <c r="K271" s="125">
        <v>0</v>
      </c>
      <c r="L271" s="125">
        <v>46237</v>
      </c>
      <c r="M271" s="125">
        <v>14462624</v>
      </c>
      <c r="N271" s="125">
        <v>13977</v>
      </c>
      <c r="O271" s="125">
        <v>643280</v>
      </c>
      <c r="P271" s="125">
        <v>477546</v>
      </c>
      <c r="Q271" s="125">
        <v>4138193</v>
      </c>
      <c r="R271" s="124">
        <f t="shared" si="25"/>
        <v>39483708</v>
      </c>
      <c r="S271" s="98" t="b">
        <f t="shared" si="26"/>
        <v>1</v>
      </c>
      <c r="T271" s="126" t="s">
        <v>917</v>
      </c>
      <c r="U271" s="127">
        <f t="shared" si="27"/>
        <v>34798986</v>
      </c>
      <c r="V271" s="128">
        <v>24135589</v>
      </c>
      <c r="W271" s="128">
        <v>95973</v>
      </c>
      <c r="X271" s="128">
        <v>50875</v>
      </c>
      <c r="Y271" s="128">
        <v>0</v>
      </c>
      <c r="Z271" s="128">
        <v>324705</v>
      </c>
      <c r="AA271" s="128">
        <v>534945</v>
      </c>
      <c r="AB271" s="128">
        <v>712899</v>
      </c>
      <c r="AC271" s="128">
        <v>1831326</v>
      </c>
      <c r="AD271" s="128">
        <v>784343</v>
      </c>
      <c r="AE271" s="128">
        <v>68879</v>
      </c>
      <c r="AF271" s="128">
        <v>2525345</v>
      </c>
      <c r="AG271" s="128">
        <v>1804952</v>
      </c>
      <c r="AH271" s="128">
        <v>63389</v>
      </c>
      <c r="AI271" s="128">
        <v>916803</v>
      </c>
      <c r="AJ271" s="128">
        <v>517069</v>
      </c>
      <c r="AK271" s="128">
        <v>1114504</v>
      </c>
      <c r="AL271" s="128">
        <v>388914</v>
      </c>
      <c r="AM271" s="129">
        <f t="shared" si="28"/>
        <v>34798986</v>
      </c>
      <c r="AN271" s="98" t="b">
        <f t="shared" si="29"/>
        <v>1</v>
      </c>
    </row>
    <row r="272" spans="1:40" x14ac:dyDescent="0.2">
      <c r="A272" s="122">
        <v>13111</v>
      </c>
      <c r="B272" s="122" t="s">
        <v>609</v>
      </c>
      <c r="C272" s="123" t="s">
        <v>918</v>
      </c>
      <c r="D272" s="123" t="s">
        <v>917</v>
      </c>
      <c r="E272" s="123">
        <v>4</v>
      </c>
      <c r="F272" s="124">
        <f t="shared" si="24"/>
        <v>6698071</v>
      </c>
      <c r="G272" s="125">
        <v>910320</v>
      </c>
      <c r="H272" s="125">
        <v>343105</v>
      </c>
      <c r="I272" s="125">
        <v>98004</v>
      </c>
      <c r="J272" s="125">
        <v>661656</v>
      </c>
      <c r="K272" s="125">
        <v>0</v>
      </c>
      <c r="L272" s="125">
        <v>63367</v>
      </c>
      <c r="M272" s="125">
        <v>3119905</v>
      </c>
      <c r="N272" s="125">
        <v>0</v>
      </c>
      <c r="O272" s="125">
        <v>0</v>
      </c>
      <c r="P272" s="125">
        <v>139790</v>
      </c>
      <c r="Q272" s="125">
        <v>1361924</v>
      </c>
      <c r="R272" s="124">
        <f t="shared" si="25"/>
        <v>6698071</v>
      </c>
      <c r="S272" s="98" t="b">
        <f t="shared" si="26"/>
        <v>1</v>
      </c>
      <c r="T272" s="126" t="s">
        <v>917</v>
      </c>
      <c r="U272" s="127">
        <f t="shared" si="27"/>
        <v>12166440</v>
      </c>
      <c r="V272" s="128">
        <v>9812384</v>
      </c>
      <c r="W272" s="128">
        <v>47313</v>
      </c>
      <c r="X272" s="128">
        <v>23546</v>
      </c>
      <c r="Y272" s="128">
        <v>0</v>
      </c>
      <c r="Z272" s="128">
        <v>54520</v>
      </c>
      <c r="AA272" s="128">
        <v>70000</v>
      </c>
      <c r="AB272" s="128">
        <v>240616</v>
      </c>
      <c r="AC272" s="128">
        <v>550046</v>
      </c>
      <c r="AD272" s="128">
        <v>87686</v>
      </c>
      <c r="AE272" s="128">
        <v>66983</v>
      </c>
      <c r="AF272" s="128">
        <v>597449</v>
      </c>
      <c r="AG272" s="128">
        <v>275277</v>
      </c>
      <c r="AH272" s="128">
        <v>54943</v>
      </c>
      <c r="AI272" s="128">
        <v>127276</v>
      </c>
      <c r="AJ272" s="128">
        <v>31575</v>
      </c>
      <c r="AK272" s="128">
        <v>433629</v>
      </c>
      <c r="AL272" s="128">
        <v>165085</v>
      </c>
      <c r="AM272" s="129">
        <f t="shared" si="28"/>
        <v>12166440</v>
      </c>
      <c r="AN272" s="98" t="b">
        <f t="shared" si="29"/>
        <v>1</v>
      </c>
    </row>
    <row r="273" spans="1:40" x14ac:dyDescent="0.2">
      <c r="A273" s="122">
        <v>13112</v>
      </c>
      <c r="B273" s="122" t="s">
        <v>641</v>
      </c>
      <c r="C273" s="123" t="s">
        <v>918</v>
      </c>
      <c r="D273" s="123" t="s">
        <v>917</v>
      </c>
      <c r="E273" s="123">
        <v>4</v>
      </c>
      <c r="F273" s="124">
        <f t="shared" si="24"/>
        <v>7104472</v>
      </c>
      <c r="G273" s="125">
        <v>1616174</v>
      </c>
      <c r="H273" s="125">
        <v>282111</v>
      </c>
      <c r="I273" s="125">
        <v>139546</v>
      </c>
      <c r="J273" s="125">
        <v>1001126</v>
      </c>
      <c r="K273" s="125">
        <v>0</v>
      </c>
      <c r="L273" s="125">
        <v>0</v>
      </c>
      <c r="M273" s="125">
        <v>3093805</v>
      </c>
      <c r="N273" s="125">
        <v>0</v>
      </c>
      <c r="O273" s="125">
        <v>39968</v>
      </c>
      <c r="P273" s="125">
        <v>257985</v>
      </c>
      <c r="Q273" s="125">
        <v>673757</v>
      </c>
      <c r="R273" s="124">
        <f t="shared" si="25"/>
        <v>7104472</v>
      </c>
      <c r="S273" s="98" t="b">
        <f t="shared" si="26"/>
        <v>1</v>
      </c>
      <c r="T273" s="126" t="s">
        <v>917</v>
      </c>
      <c r="U273" s="127">
        <f t="shared" si="27"/>
        <v>14489181</v>
      </c>
      <c r="V273" s="128">
        <v>11147906</v>
      </c>
      <c r="W273" s="128">
        <v>85825</v>
      </c>
      <c r="X273" s="128">
        <v>34431</v>
      </c>
      <c r="Y273" s="128">
        <v>60</v>
      </c>
      <c r="Z273" s="128">
        <v>42668</v>
      </c>
      <c r="AA273" s="128">
        <v>134649</v>
      </c>
      <c r="AB273" s="128">
        <v>155681</v>
      </c>
      <c r="AC273" s="128">
        <v>481739</v>
      </c>
      <c r="AD273" s="128">
        <v>132297</v>
      </c>
      <c r="AE273" s="128">
        <v>163</v>
      </c>
      <c r="AF273" s="128">
        <v>1570904</v>
      </c>
      <c r="AG273" s="128">
        <v>325190</v>
      </c>
      <c r="AH273" s="128">
        <v>95896</v>
      </c>
      <c r="AI273" s="128">
        <v>158507</v>
      </c>
      <c r="AJ273" s="128">
        <v>167420</v>
      </c>
      <c r="AK273" s="128">
        <v>380060</v>
      </c>
      <c r="AL273" s="128">
        <v>183703</v>
      </c>
      <c r="AM273" s="129">
        <f t="shared" si="28"/>
        <v>14489181</v>
      </c>
      <c r="AN273" s="98" t="b">
        <f t="shared" si="29"/>
        <v>1</v>
      </c>
    </row>
    <row r="274" spans="1:40" x14ac:dyDescent="0.2">
      <c r="A274" s="122">
        <v>13113</v>
      </c>
      <c r="B274" s="122" t="s">
        <v>591</v>
      </c>
      <c r="C274" s="123" t="s">
        <v>918</v>
      </c>
      <c r="D274" s="123" t="s">
        <v>917</v>
      </c>
      <c r="E274" s="123">
        <v>4</v>
      </c>
      <c r="F274" s="124">
        <f t="shared" si="24"/>
        <v>20946754</v>
      </c>
      <c r="G274" s="125">
        <v>7088721</v>
      </c>
      <c r="H274" s="125">
        <v>349212</v>
      </c>
      <c r="I274" s="125">
        <v>159620</v>
      </c>
      <c r="J274" s="125">
        <v>2509038</v>
      </c>
      <c r="K274" s="125">
        <v>20476</v>
      </c>
      <c r="L274" s="125">
        <v>42296</v>
      </c>
      <c r="M274" s="125">
        <v>8581457</v>
      </c>
      <c r="N274" s="125">
        <v>272110</v>
      </c>
      <c r="O274" s="125">
        <v>71733</v>
      </c>
      <c r="P274" s="125">
        <v>61459</v>
      </c>
      <c r="Q274" s="125">
        <v>1790632</v>
      </c>
      <c r="R274" s="124">
        <f t="shared" si="25"/>
        <v>20946754</v>
      </c>
      <c r="S274" s="98" t="b">
        <f t="shared" si="26"/>
        <v>1</v>
      </c>
      <c r="T274" s="126" t="s">
        <v>917</v>
      </c>
      <c r="U274" s="127">
        <f t="shared" si="27"/>
        <v>15422794</v>
      </c>
      <c r="V274" s="128">
        <v>11882927</v>
      </c>
      <c r="W274" s="128">
        <v>30178</v>
      </c>
      <c r="X274" s="128">
        <v>11563</v>
      </c>
      <c r="Y274" s="128">
        <v>0</v>
      </c>
      <c r="Z274" s="128">
        <v>68214</v>
      </c>
      <c r="AA274" s="128">
        <v>151350</v>
      </c>
      <c r="AB274" s="128">
        <v>331333</v>
      </c>
      <c r="AC274" s="128">
        <v>291015</v>
      </c>
      <c r="AD274" s="128">
        <v>138211</v>
      </c>
      <c r="AE274" s="128">
        <v>92851</v>
      </c>
      <c r="AF274" s="128">
        <v>610468</v>
      </c>
      <c r="AG274" s="128">
        <v>660985</v>
      </c>
      <c r="AH274" s="128">
        <v>207946</v>
      </c>
      <c r="AI274" s="128">
        <v>536832</v>
      </c>
      <c r="AJ274" s="128">
        <v>103523</v>
      </c>
      <c r="AK274" s="128">
        <v>541419</v>
      </c>
      <c r="AL274" s="128">
        <v>152539</v>
      </c>
      <c r="AM274" s="129">
        <f t="shared" si="28"/>
        <v>15422794</v>
      </c>
      <c r="AN274" s="98" t="b">
        <f t="shared" si="29"/>
        <v>1</v>
      </c>
    </row>
    <row r="275" spans="1:40" x14ac:dyDescent="0.2">
      <c r="A275" s="122">
        <v>13114</v>
      </c>
      <c r="B275" s="122" t="s">
        <v>592</v>
      </c>
      <c r="C275" s="123" t="s">
        <v>918</v>
      </c>
      <c r="D275" s="123" t="s">
        <v>917</v>
      </c>
      <c r="E275" s="123">
        <v>4</v>
      </c>
      <c r="F275" s="124">
        <f t="shared" si="24"/>
        <v>300145491</v>
      </c>
      <c r="G275" s="125">
        <v>240035666</v>
      </c>
      <c r="H275" s="125">
        <v>2289539</v>
      </c>
      <c r="I275" s="125">
        <v>0</v>
      </c>
      <c r="J275" s="125">
        <v>12413304</v>
      </c>
      <c r="K275" s="125">
        <v>2058847</v>
      </c>
      <c r="L275" s="125">
        <v>0</v>
      </c>
      <c r="M275" s="125">
        <v>31824769</v>
      </c>
      <c r="N275" s="125">
        <v>10730</v>
      </c>
      <c r="O275" s="125">
        <v>0</v>
      </c>
      <c r="P275" s="125">
        <v>534334</v>
      </c>
      <c r="Q275" s="125">
        <v>10978302</v>
      </c>
      <c r="R275" s="124">
        <f t="shared" si="25"/>
        <v>300145491</v>
      </c>
      <c r="S275" s="98" t="b">
        <f t="shared" si="26"/>
        <v>1</v>
      </c>
      <c r="T275" s="126" t="s">
        <v>917</v>
      </c>
      <c r="U275" s="127">
        <f t="shared" si="27"/>
        <v>66364273</v>
      </c>
      <c r="V275" s="128">
        <v>43807593</v>
      </c>
      <c r="W275" s="128">
        <v>52077</v>
      </c>
      <c r="X275" s="128">
        <v>43460</v>
      </c>
      <c r="Y275" s="128">
        <v>1300</v>
      </c>
      <c r="Z275" s="128">
        <v>976618</v>
      </c>
      <c r="AA275" s="128">
        <v>396373</v>
      </c>
      <c r="AB275" s="128">
        <v>685302</v>
      </c>
      <c r="AC275" s="128">
        <v>2730017</v>
      </c>
      <c r="AD275" s="128">
        <v>2289538</v>
      </c>
      <c r="AE275" s="128">
        <v>338128</v>
      </c>
      <c r="AF275" s="128">
        <v>7633012</v>
      </c>
      <c r="AG275" s="128">
        <v>2217019</v>
      </c>
      <c r="AH275" s="128">
        <v>332359</v>
      </c>
      <c r="AI275" s="128">
        <v>3484881</v>
      </c>
      <c r="AJ275" s="128">
        <v>45561</v>
      </c>
      <c r="AK275" s="128">
        <v>1995735</v>
      </c>
      <c r="AL275" s="128">
        <v>473626</v>
      </c>
      <c r="AM275" s="129">
        <f t="shared" si="28"/>
        <v>66364273</v>
      </c>
      <c r="AN275" s="98" t="b">
        <f t="shared" si="29"/>
        <v>1</v>
      </c>
    </row>
    <row r="276" spans="1:40" x14ac:dyDescent="0.2">
      <c r="A276" s="122">
        <v>13115</v>
      </c>
      <c r="B276" s="122" t="s">
        <v>607</v>
      </c>
      <c r="C276" s="123" t="s">
        <v>918</v>
      </c>
      <c r="D276" s="123" t="s">
        <v>917</v>
      </c>
      <c r="E276" s="123">
        <v>4</v>
      </c>
      <c r="F276" s="124">
        <f t="shared" si="24"/>
        <v>75647407</v>
      </c>
      <c r="G276" s="125">
        <v>38186612</v>
      </c>
      <c r="H276" s="125">
        <v>567554</v>
      </c>
      <c r="I276" s="125">
        <v>214518</v>
      </c>
      <c r="J276" s="125">
        <v>5714735</v>
      </c>
      <c r="K276" s="125">
        <v>5300</v>
      </c>
      <c r="L276" s="125">
        <v>0</v>
      </c>
      <c r="M276" s="125">
        <v>25836549</v>
      </c>
      <c r="N276" s="125">
        <v>131575</v>
      </c>
      <c r="O276" s="125">
        <v>343964</v>
      </c>
      <c r="P276" s="125">
        <v>361058</v>
      </c>
      <c r="Q276" s="125">
        <v>4285542</v>
      </c>
      <c r="R276" s="124">
        <f t="shared" si="25"/>
        <v>75647407</v>
      </c>
      <c r="S276" s="98" t="b">
        <f t="shared" si="26"/>
        <v>1</v>
      </c>
      <c r="T276" s="126" t="s">
        <v>917</v>
      </c>
      <c r="U276" s="127">
        <f t="shared" si="27"/>
        <v>35459038</v>
      </c>
      <c r="V276" s="128">
        <v>22015371</v>
      </c>
      <c r="W276" s="128">
        <v>75830</v>
      </c>
      <c r="X276" s="128">
        <v>96469</v>
      </c>
      <c r="Y276" s="128">
        <v>0</v>
      </c>
      <c r="Z276" s="128">
        <v>604820</v>
      </c>
      <c r="AA276" s="128">
        <v>131316</v>
      </c>
      <c r="AB276" s="128">
        <v>467623</v>
      </c>
      <c r="AC276" s="128">
        <v>3198784</v>
      </c>
      <c r="AD276" s="128">
        <v>432963</v>
      </c>
      <c r="AE276" s="128">
        <v>334144</v>
      </c>
      <c r="AF276" s="128">
        <v>3877637</v>
      </c>
      <c r="AG276" s="128">
        <v>1994625</v>
      </c>
      <c r="AH276" s="128">
        <v>240439</v>
      </c>
      <c r="AI276" s="128">
        <v>1561441</v>
      </c>
      <c r="AJ276" s="128">
        <v>507632</v>
      </c>
      <c r="AK276" s="128">
        <v>418424</v>
      </c>
      <c r="AL276" s="128">
        <v>153882</v>
      </c>
      <c r="AM276" s="129">
        <f t="shared" si="28"/>
        <v>35459038</v>
      </c>
      <c r="AN276" s="98" t="b">
        <f t="shared" si="29"/>
        <v>1</v>
      </c>
    </row>
    <row r="277" spans="1:40" x14ac:dyDescent="0.2">
      <c r="A277" s="122">
        <v>13116</v>
      </c>
      <c r="B277" s="122" t="s">
        <v>593</v>
      </c>
      <c r="C277" s="123" t="s">
        <v>918</v>
      </c>
      <c r="D277" s="123" t="s">
        <v>917</v>
      </c>
      <c r="E277" s="123">
        <v>4</v>
      </c>
      <c r="F277" s="124">
        <f t="shared" si="24"/>
        <v>5554515</v>
      </c>
      <c r="G277" s="125">
        <v>866624</v>
      </c>
      <c r="H277" s="125">
        <v>151038</v>
      </c>
      <c r="I277" s="125">
        <v>88212</v>
      </c>
      <c r="J277" s="125">
        <v>381657</v>
      </c>
      <c r="K277" s="125">
        <v>0</v>
      </c>
      <c r="L277" s="125">
        <v>0</v>
      </c>
      <c r="M277" s="125">
        <v>2005966</v>
      </c>
      <c r="N277" s="125">
        <v>88941</v>
      </c>
      <c r="O277" s="125">
        <v>0</v>
      </c>
      <c r="P277" s="125">
        <v>149158</v>
      </c>
      <c r="Q277" s="125">
        <v>1822919</v>
      </c>
      <c r="R277" s="124">
        <f t="shared" si="25"/>
        <v>5554515</v>
      </c>
      <c r="S277" s="98" t="b">
        <f t="shared" si="26"/>
        <v>1</v>
      </c>
      <c r="T277" s="126" t="s">
        <v>917</v>
      </c>
      <c r="U277" s="127">
        <f t="shared" si="27"/>
        <v>12514253</v>
      </c>
      <c r="V277" s="128">
        <v>8346110</v>
      </c>
      <c r="W277" s="128">
        <v>88577</v>
      </c>
      <c r="X277" s="128">
        <v>49212</v>
      </c>
      <c r="Y277" s="128">
        <v>0</v>
      </c>
      <c r="Z277" s="128">
        <v>16080</v>
      </c>
      <c r="AA277" s="128">
        <v>62932</v>
      </c>
      <c r="AB277" s="128">
        <v>102700</v>
      </c>
      <c r="AC277" s="128">
        <v>1419336</v>
      </c>
      <c r="AD277" s="128">
        <v>77207</v>
      </c>
      <c r="AE277" s="128">
        <v>470</v>
      </c>
      <c r="AF277" s="128">
        <v>1324017</v>
      </c>
      <c r="AG277" s="128">
        <v>955663</v>
      </c>
      <c r="AH277" s="128">
        <v>35044</v>
      </c>
      <c r="AI277" s="128">
        <v>111385</v>
      </c>
      <c r="AJ277" s="128">
        <v>13634</v>
      </c>
      <c r="AK277" s="128">
        <v>331950</v>
      </c>
      <c r="AL277" s="128">
        <v>144486</v>
      </c>
      <c r="AM277" s="129">
        <f t="shared" si="28"/>
        <v>12514253</v>
      </c>
      <c r="AN277" s="98" t="b">
        <f t="shared" si="29"/>
        <v>1</v>
      </c>
    </row>
    <row r="278" spans="1:40" x14ac:dyDescent="0.2">
      <c r="A278" s="122">
        <v>13117</v>
      </c>
      <c r="B278" s="122" t="s">
        <v>594</v>
      </c>
      <c r="C278" s="123" t="s">
        <v>918</v>
      </c>
      <c r="D278" s="123" t="s">
        <v>917</v>
      </c>
      <c r="E278" s="123">
        <v>4</v>
      </c>
      <c r="F278" s="124">
        <f t="shared" si="24"/>
        <v>5223226</v>
      </c>
      <c r="G278" s="125">
        <v>398241</v>
      </c>
      <c r="H278" s="125">
        <v>96689</v>
      </c>
      <c r="I278" s="125">
        <v>75852</v>
      </c>
      <c r="J278" s="125">
        <v>515064</v>
      </c>
      <c r="K278" s="125">
        <v>0</v>
      </c>
      <c r="L278" s="125">
        <v>0</v>
      </c>
      <c r="M278" s="125">
        <v>2511961</v>
      </c>
      <c r="N278" s="125">
        <v>84740</v>
      </c>
      <c r="O278" s="125">
        <v>0</v>
      </c>
      <c r="P278" s="125">
        <v>288801</v>
      </c>
      <c r="Q278" s="125">
        <v>1251878</v>
      </c>
      <c r="R278" s="124">
        <f t="shared" si="25"/>
        <v>5223226</v>
      </c>
      <c r="S278" s="98" t="b">
        <f t="shared" si="26"/>
        <v>1</v>
      </c>
      <c r="T278" s="126" t="s">
        <v>917</v>
      </c>
      <c r="U278" s="127">
        <f t="shared" si="27"/>
        <v>12307142</v>
      </c>
      <c r="V278" s="128">
        <v>9179988</v>
      </c>
      <c r="W278" s="128">
        <v>37599</v>
      </c>
      <c r="X278" s="128">
        <v>28641</v>
      </c>
      <c r="Y278" s="128">
        <v>0</v>
      </c>
      <c r="Z278" s="128">
        <v>64030</v>
      </c>
      <c r="AA278" s="128">
        <v>108125</v>
      </c>
      <c r="AB278" s="128">
        <v>216801</v>
      </c>
      <c r="AC278" s="128">
        <v>355784</v>
      </c>
      <c r="AD278" s="128">
        <v>183333</v>
      </c>
      <c r="AE278" s="128">
        <v>51921</v>
      </c>
      <c r="AF278" s="128">
        <v>1226816</v>
      </c>
      <c r="AG278" s="128">
        <v>526101</v>
      </c>
      <c r="AH278" s="128">
        <v>57681</v>
      </c>
      <c r="AI278" s="128">
        <v>44469</v>
      </c>
      <c r="AJ278" s="128">
        <v>131445</v>
      </c>
      <c r="AK278" s="128">
        <v>459079</v>
      </c>
      <c r="AL278" s="128">
        <v>232191</v>
      </c>
      <c r="AM278" s="129">
        <f t="shared" si="28"/>
        <v>12307142</v>
      </c>
      <c r="AN278" s="98" t="b">
        <f t="shared" si="29"/>
        <v>1</v>
      </c>
    </row>
    <row r="279" spans="1:40" x14ac:dyDescent="0.2">
      <c r="A279" s="122">
        <v>13118</v>
      </c>
      <c r="B279" s="122" t="s">
        <v>595</v>
      </c>
      <c r="C279" s="123" t="s">
        <v>918</v>
      </c>
      <c r="D279" s="123" t="s">
        <v>917</v>
      </c>
      <c r="E279" s="123">
        <v>4</v>
      </c>
      <c r="F279" s="124">
        <f t="shared" si="24"/>
        <v>19344349</v>
      </c>
      <c r="G279" s="125">
        <v>6870533</v>
      </c>
      <c r="H279" s="125">
        <v>177881</v>
      </c>
      <c r="I279" s="125">
        <v>182786</v>
      </c>
      <c r="J279" s="125">
        <v>2226436</v>
      </c>
      <c r="K279" s="125">
        <v>49026</v>
      </c>
      <c r="L279" s="125">
        <v>0</v>
      </c>
      <c r="M279" s="125">
        <v>7835532</v>
      </c>
      <c r="N279" s="125">
        <v>0</v>
      </c>
      <c r="O279" s="125">
        <v>0</v>
      </c>
      <c r="P279" s="125">
        <v>49945</v>
      </c>
      <c r="Q279" s="125">
        <v>1952210</v>
      </c>
      <c r="R279" s="124">
        <f t="shared" si="25"/>
        <v>19344349</v>
      </c>
      <c r="S279" s="98" t="b">
        <f t="shared" si="26"/>
        <v>1</v>
      </c>
      <c r="T279" s="126" t="s">
        <v>917</v>
      </c>
      <c r="U279" s="127">
        <f t="shared" si="27"/>
        <v>13394547</v>
      </c>
      <c r="V279" s="128">
        <v>10838156</v>
      </c>
      <c r="W279" s="128">
        <v>54907</v>
      </c>
      <c r="X279" s="128">
        <v>18335</v>
      </c>
      <c r="Y279" s="128">
        <v>3815</v>
      </c>
      <c r="Z279" s="128">
        <v>49805</v>
      </c>
      <c r="AA279" s="128">
        <v>160675</v>
      </c>
      <c r="AB279" s="128">
        <v>172146</v>
      </c>
      <c r="AC279" s="128">
        <v>1022338</v>
      </c>
      <c r="AD279" s="128">
        <v>122887</v>
      </c>
      <c r="AE279" s="128">
        <v>11547</v>
      </c>
      <c r="AF279" s="128">
        <v>471612</v>
      </c>
      <c r="AG279" s="128">
        <v>126202</v>
      </c>
      <c r="AH279" s="128">
        <v>158130</v>
      </c>
      <c r="AI279" s="128">
        <v>4387</v>
      </c>
      <c r="AJ279" s="128">
        <v>37356</v>
      </c>
      <c r="AK279" s="128">
        <v>485248</v>
      </c>
      <c r="AL279" s="128">
        <v>196515</v>
      </c>
      <c r="AM279" s="129">
        <f t="shared" si="28"/>
        <v>13394547</v>
      </c>
      <c r="AN279" s="98" t="b">
        <f t="shared" si="29"/>
        <v>1</v>
      </c>
    </row>
    <row r="280" spans="1:40" x14ac:dyDescent="0.2">
      <c r="A280" s="122">
        <v>13119</v>
      </c>
      <c r="B280" s="122" t="s">
        <v>596</v>
      </c>
      <c r="C280" s="123" t="s">
        <v>918</v>
      </c>
      <c r="D280" s="123" t="s">
        <v>917</v>
      </c>
      <c r="E280" s="123">
        <v>4</v>
      </c>
      <c r="F280" s="124">
        <f t="shared" si="24"/>
        <v>76259950</v>
      </c>
      <c r="G280" s="125">
        <v>10694916</v>
      </c>
      <c r="H280" s="125">
        <v>793191</v>
      </c>
      <c r="I280" s="125">
        <v>990829</v>
      </c>
      <c r="J280" s="125">
        <v>4155669</v>
      </c>
      <c r="K280" s="125">
        <v>0</v>
      </c>
      <c r="L280" s="125">
        <v>655</v>
      </c>
      <c r="M280" s="125">
        <v>17206800</v>
      </c>
      <c r="N280" s="125">
        <v>106528</v>
      </c>
      <c r="O280" s="125">
        <v>35921135</v>
      </c>
      <c r="P280" s="125">
        <v>288711</v>
      </c>
      <c r="Q280" s="125">
        <v>6101516</v>
      </c>
      <c r="R280" s="124">
        <f t="shared" si="25"/>
        <v>76259950</v>
      </c>
      <c r="S280" s="98" t="b">
        <f t="shared" si="26"/>
        <v>1</v>
      </c>
      <c r="T280" s="126" t="s">
        <v>917</v>
      </c>
      <c r="U280" s="127">
        <f t="shared" si="27"/>
        <v>57636266</v>
      </c>
      <c r="V280" s="128">
        <v>24920677</v>
      </c>
      <c r="W280" s="128">
        <v>54257</v>
      </c>
      <c r="X280" s="128">
        <v>39975</v>
      </c>
      <c r="Y280" s="128">
        <v>48143</v>
      </c>
      <c r="Z280" s="128">
        <v>189675</v>
      </c>
      <c r="AA280" s="128">
        <v>799530</v>
      </c>
      <c r="AB280" s="128">
        <v>4301303</v>
      </c>
      <c r="AC280" s="128">
        <v>11855176</v>
      </c>
      <c r="AD280" s="128">
        <v>7516929</v>
      </c>
      <c r="AE280" s="128">
        <v>307947</v>
      </c>
      <c r="AF280" s="128">
        <v>2507978</v>
      </c>
      <c r="AG280" s="128">
        <v>2783192</v>
      </c>
      <c r="AH280" s="128">
        <v>46138</v>
      </c>
      <c r="AI280" s="128">
        <v>1326728</v>
      </c>
      <c r="AJ280" s="128">
        <v>171096</v>
      </c>
      <c r="AK280" s="128">
        <v>1433796</v>
      </c>
      <c r="AL280" s="128">
        <v>477810</v>
      </c>
      <c r="AM280" s="129">
        <f t="shared" si="28"/>
        <v>57636266</v>
      </c>
      <c r="AN280" s="98" t="b">
        <f t="shared" si="29"/>
        <v>1</v>
      </c>
    </row>
    <row r="281" spans="1:40" x14ac:dyDescent="0.2">
      <c r="A281" s="122">
        <v>13120</v>
      </c>
      <c r="B281" s="122" t="s">
        <v>597</v>
      </c>
      <c r="C281" s="123" t="s">
        <v>918</v>
      </c>
      <c r="D281" s="123" t="s">
        <v>917</v>
      </c>
      <c r="E281" s="123">
        <v>4</v>
      </c>
      <c r="F281" s="124">
        <f t="shared" si="24"/>
        <v>28352075</v>
      </c>
      <c r="G281" s="125">
        <v>7380741</v>
      </c>
      <c r="H281" s="125">
        <v>357263</v>
      </c>
      <c r="I281" s="125">
        <v>988398</v>
      </c>
      <c r="J281" s="125">
        <v>1941310</v>
      </c>
      <c r="K281" s="125">
        <v>60636</v>
      </c>
      <c r="L281" s="125">
        <v>0</v>
      </c>
      <c r="M281" s="125">
        <v>11415406</v>
      </c>
      <c r="N281" s="125">
        <v>0</v>
      </c>
      <c r="O281" s="125">
        <v>1085796</v>
      </c>
      <c r="P281" s="125">
        <v>301599</v>
      </c>
      <c r="Q281" s="125">
        <v>4820926</v>
      </c>
      <c r="R281" s="124">
        <f t="shared" si="25"/>
        <v>28352075</v>
      </c>
      <c r="S281" s="98" t="b">
        <f t="shared" si="26"/>
        <v>1</v>
      </c>
      <c r="T281" s="126" t="s">
        <v>917</v>
      </c>
      <c r="U281" s="127">
        <f t="shared" si="27"/>
        <v>20761464</v>
      </c>
      <c r="V281" s="128">
        <v>16871407</v>
      </c>
      <c r="W281" s="128">
        <v>65815</v>
      </c>
      <c r="X281" s="128">
        <v>29605</v>
      </c>
      <c r="Y281" s="128">
        <v>0</v>
      </c>
      <c r="Z281" s="128">
        <v>35254</v>
      </c>
      <c r="AA281" s="128">
        <v>0</v>
      </c>
      <c r="AB281" s="128">
        <v>126938</v>
      </c>
      <c r="AC281" s="128">
        <v>889271</v>
      </c>
      <c r="AD281" s="128">
        <v>71402</v>
      </c>
      <c r="AE281" s="128">
        <v>90922</v>
      </c>
      <c r="AF281" s="128">
        <v>429837</v>
      </c>
      <c r="AG281" s="128">
        <v>741089</v>
      </c>
      <c r="AH281" s="128">
        <v>514630</v>
      </c>
      <c r="AI281" s="128">
        <v>631285</v>
      </c>
      <c r="AJ281" s="128">
        <v>43858</v>
      </c>
      <c r="AK281" s="128">
        <v>671898</v>
      </c>
      <c r="AL281" s="128">
        <v>260907</v>
      </c>
      <c r="AM281" s="129">
        <f t="shared" si="28"/>
        <v>20761464</v>
      </c>
      <c r="AN281" s="98" t="b">
        <f t="shared" si="29"/>
        <v>1</v>
      </c>
    </row>
    <row r="282" spans="1:40" x14ac:dyDescent="0.2">
      <c r="A282" s="122">
        <v>13121</v>
      </c>
      <c r="B282" s="122" t="s">
        <v>640</v>
      </c>
      <c r="C282" s="123" t="s">
        <v>918</v>
      </c>
      <c r="D282" s="123" t="s">
        <v>917</v>
      </c>
      <c r="E282" s="123">
        <v>4</v>
      </c>
      <c r="F282" s="124">
        <f t="shared" si="24"/>
        <v>7096821</v>
      </c>
      <c r="G282" s="125">
        <v>1579191</v>
      </c>
      <c r="H282" s="125">
        <v>174068</v>
      </c>
      <c r="I282" s="125">
        <v>358307</v>
      </c>
      <c r="J282" s="125">
        <v>399539</v>
      </c>
      <c r="K282" s="125">
        <v>0</v>
      </c>
      <c r="L282" s="125">
        <v>0</v>
      </c>
      <c r="M282" s="125">
        <v>3190553</v>
      </c>
      <c r="N282" s="125">
        <v>0</v>
      </c>
      <c r="O282" s="125">
        <v>0</v>
      </c>
      <c r="P282" s="125">
        <v>267867</v>
      </c>
      <c r="Q282" s="125">
        <v>1127296</v>
      </c>
      <c r="R282" s="124">
        <f t="shared" si="25"/>
        <v>7096821</v>
      </c>
      <c r="S282" s="98" t="b">
        <f t="shared" si="26"/>
        <v>1</v>
      </c>
      <c r="T282" s="126" t="s">
        <v>917</v>
      </c>
      <c r="U282" s="127">
        <f t="shared" si="27"/>
        <v>10230492</v>
      </c>
      <c r="V282" s="128">
        <v>8386979</v>
      </c>
      <c r="W282" s="128">
        <v>66270</v>
      </c>
      <c r="X282" s="128">
        <v>54913</v>
      </c>
      <c r="Y282" s="128">
        <v>0</v>
      </c>
      <c r="Z282" s="128">
        <v>43244</v>
      </c>
      <c r="AA282" s="128">
        <v>78026</v>
      </c>
      <c r="AB282" s="128">
        <v>330602</v>
      </c>
      <c r="AC282" s="128">
        <v>478878</v>
      </c>
      <c r="AD282" s="128">
        <v>188111</v>
      </c>
      <c r="AE282" s="128">
        <v>8598</v>
      </c>
      <c r="AF282" s="128">
        <v>223816</v>
      </c>
      <c r="AG282" s="128">
        <v>136803</v>
      </c>
      <c r="AH282" s="128">
        <v>4961</v>
      </c>
      <c r="AI282" s="128">
        <v>153434</v>
      </c>
      <c r="AJ282" s="128">
        <v>137299</v>
      </c>
      <c r="AK282" s="128">
        <v>368809</v>
      </c>
      <c r="AL282" s="128">
        <v>187885</v>
      </c>
      <c r="AM282" s="129">
        <f t="shared" si="28"/>
        <v>10230492</v>
      </c>
      <c r="AN282" s="98" t="b">
        <f t="shared" si="29"/>
        <v>1</v>
      </c>
    </row>
    <row r="283" spans="1:40" x14ac:dyDescent="0.2">
      <c r="A283" s="122">
        <v>13122</v>
      </c>
      <c r="B283" s="122" t="s">
        <v>598</v>
      </c>
      <c r="C283" s="123" t="s">
        <v>918</v>
      </c>
      <c r="D283" s="123" t="s">
        <v>917</v>
      </c>
      <c r="E283" s="123">
        <v>4</v>
      </c>
      <c r="F283" s="124">
        <f t="shared" si="24"/>
        <v>50983790</v>
      </c>
      <c r="G283" s="125">
        <v>3790658</v>
      </c>
      <c r="H283" s="125">
        <v>382350</v>
      </c>
      <c r="I283" s="125">
        <v>480450</v>
      </c>
      <c r="J283" s="125">
        <v>2359246</v>
      </c>
      <c r="K283" s="125">
        <v>0</v>
      </c>
      <c r="L283" s="125">
        <v>0</v>
      </c>
      <c r="M283" s="125">
        <v>39312440</v>
      </c>
      <c r="N283" s="125">
        <v>73552</v>
      </c>
      <c r="O283" s="125">
        <v>220112</v>
      </c>
      <c r="P283" s="125">
        <v>378058</v>
      </c>
      <c r="Q283" s="125">
        <v>3986924</v>
      </c>
      <c r="R283" s="124">
        <f t="shared" si="25"/>
        <v>50983790</v>
      </c>
      <c r="S283" s="98" t="b">
        <f t="shared" si="26"/>
        <v>1</v>
      </c>
      <c r="T283" s="126" t="s">
        <v>917</v>
      </c>
      <c r="U283" s="127">
        <f t="shared" si="27"/>
        <v>25923873</v>
      </c>
      <c r="V283" s="128">
        <v>17154887</v>
      </c>
      <c r="W283" s="128">
        <v>108316</v>
      </c>
      <c r="X283" s="128">
        <v>69712</v>
      </c>
      <c r="Y283" s="128">
        <v>0</v>
      </c>
      <c r="Z283" s="128">
        <v>94238</v>
      </c>
      <c r="AA283" s="128">
        <v>392151</v>
      </c>
      <c r="AB283" s="128">
        <v>432881</v>
      </c>
      <c r="AC283" s="128">
        <v>911508</v>
      </c>
      <c r="AD283" s="128">
        <v>130399</v>
      </c>
      <c r="AE283" s="128">
        <v>8563</v>
      </c>
      <c r="AF283" s="128">
        <v>1802506</v>
      </c>
      <c r="AG283" s="128">
        <v>3999034</v>
      </c>
      <c r="AH283" s="128">
        <v>100007</v>
      </c>
      <c r="AI283" s="128">
        <v>750923</v>
      </c>
      <c r="AJ283" s="128">
        <v>124525</v>
      </c>
      <c r="AK283" s="128">
        <v>367857</v>
      </c>
      <c r="AL283" s="128">
        <v>167578</v>
      </c>
      <c r="AM283" s="129">
        <f t="shared" si="28"/>
        <v>25923873</v>
      </c>
      <c r="AN283" s="98" t="b">
        <f t="shared" si="29"/>
        <v>1</v>
      </c>
    </row>
    <row r="284" spans="1:40" x14ac:dyDescent="0.2">
      <c r="A284" s="122">
        <v>13123</v>
      </c>
      <c r="B284" s="122" t="s">
        <v>599</v>
      </c>
      <c r="C284" s="123" t="s">
        <v>918</v>
      </c>
      <c r="D284" s="123" t="s">
        <v>917</v>
      </c>
      <c r="E284" s="123">
        <v>4</v>
      </c>
      <c r="F284" s="124">
        <f t="shared" si="24"/>
        <v>127293770</v>
      </c>
      <c r="G284" s="125">
        <v>70085984</v>
      </c>
      <c r="H284" s="125">
        <v>3033506</v>
      </c>
      <c r="I284" s="125">
        <v>0</v>
      </c>
      <c r="J284" s="125">
        <v>6526738</v>
      </c>
      <c r="K284" s="125">
        <v>3659788</v>
      </c>
      <c r="L284" s="125">
        <v>0</v>
      </c>
      <c r="M284" s="125">
        <v>30493681</v>
      </c>
      <c r="N284" s="125">
        <v>21933</v>
      </c>
      <c r="O284" s="125">
        <v>0</v>
      </c>
      <c r="P284" s="125">
        <v>405348</v>
      </c>
      <c r="Q284" s="125">
        <v>13066792</v>
      </c>
      <c r="R284" s="124">
        <f t="shared" si="25"/>
        <v>127293770</v>
      </c>
      <c r="S284" s="98" t="b">
        <f t="shared" si="26"/>
        <v>1</v>
      </c>
      <c r="T284" s="126" t="s">
        <v>917</v>
      </c>
      <c r="U284" s="127">
        <f t="shared" si="27"/>
        <v>47839859</v>
      </c>
      <c r="V284" s="128">
        <v>34158771</v>
      </c>
      <c r="W284" s="128">
        <v>104096</v>
      </c>
      <c r="X284" s="128">
        <v>74359</v>
      </c>
      <c r="Y284" s="128">
        <v>4049</v>
      </c>
      <c r="Z284" s="128">
        <v>897323</v>
      </c>
      <c r="AA284" s="128">
        <v>239726</v>
      </c>
      <c r="AB284" s="128">
        <v>591799</v>
      </c>
      <c r="AC284" s="128">
        <v>2037452</v>
      </c>
      <c r="AD284" s="128">
        <v>784620</v>
      </c>
      <c r="AE284" s="128">
        <v>360243</v>
      </c>
      <c r="AF284" s="128">
        <v>2531534</v>
      </c>
      <c r="AG284" s="128">
        <v>2310014</v>
      </c>
      <c r="AH284" s="128">
        <v>696680</v>
      </c>
      <c r="AI284" s="128">
        <v>2262345</v>
      </c>
      <c r="AJ284" s="128">
        <v>41705</v>
      </c>
      <c r="AK284" s="128">
        <v>1537379</v>
      </c>
      <c r="AL284" s="128">
        <v>435326</v>
      </c>
      <c r="AM284" s="129">
        <f t="shared" si="28"/>
        <v>47839859</v>
      </c>
      <c r="AN284" s="98" t="b">
        <f t="shared" si="29"/>
        <v>1</v>
      </c>
    </row>
    <row r="285" spans="1:40" x14ac:dyDescent="0.2">
      <c r="A285" s="122">
        <v>13124</v>
      </c>
      <c r="B285" s="122" t="s">
        <v>600</v>
      </c>
      <c r="C285" s="123" t="s">
        <v>918</v>
      </c>
      <c r="D285" s="123" t="s">
        <v>917</v>
      </c>
      <c r="E285" s="123">
        <v>4</v>
      </c>
      <c r="F285" s="124">
        <f t="shared" si="24"/>
        <v>34856346</v>
      </c>
      <c r="G285" s="125">
        <v>20133360</v>
      </c>
      <c r="H285" s="125">
        <v>293667</v>
      </c>
      <c r="I285" s="125">
        <v>89895</v>
      </c>
      <c r="J285" s="125">
        <v>2220261</v>
      </c>
      <c r="K285" s="125">
        <v>0</v>
      </c>
      <c r="L285" s="125">
        <v>0</v>
      </c>
      <c r="M285" s="125">
        <v>6355144</v>
      </c>
      <c r="N285" s="125">
        <v>6528</v>
      </c>
      <c r="O285" s="125">
        <v>12700</v>
      </c>
      <c r="P285" s="125">
        <v>289496</v>
      </c>
      <c r="Q285" s="125">
        <v>5455295</v>
      </c>
      <c r="R285" s="124">
        <f t="shared" si="25"/>
        <v>34856346</v>
      </c>
      <c r="S285" s="98" t="b">
        <f t="shared" si="26"/>
        <v>1</v>
      </c>
      <c r="T285" s="126" t="s">
        <v>917</v>
      </c>
      <c r="U285" s="127">
        <f t="shared" si="27"/>
        <v>19855946</v>
      </c>
      <c r="V285" s="128">
        <v>11360561</v>
      </c>
      <c r="W285" s="128">
        <v>98511</v>
      </c>
      <c r="X285" s="128">
        <v>52748</v>
      </c>
      <c r="Y285" s="128">
        <v>0</v>
      </c>
      <c r="Z285" s="128">
        <v>112964</v>
      </c>
      <c r="AA285" s="128">
        <v>80024</v>
      </c>
      <c r="AB285" s="128">
        <v>394004</v>
      </c>
      <c r="AC285" s="128">
        <v>1293502</v>
      </c>
      <c r="AD285" s="128">
        <v>355744</v>
      </c>
      <c r="AE285" s="128">
        <v>17994</v>
      </c>
      <c r="AF285" s="128">
        <v>5018930</v>
      </c>
      <c r="AG285" s="128">
        <v>449869</v>
      </c>
      <c r="AH285" s="128">
        <v>260310</v>
      </c>
      <c r="AI285" s="128">
        <v>453704</v>
      </c>
      <c r="AJ285" s="128">
        <v>32348</v>
      </c>
      <c r="AK285" s="128">
        <v>364443</v>
      </c>
      <c r="AL285" s="128">
        <v>187192</v>
      </c>
      <c r="AM285" s="129">
        <f t="shared" si="28"/>
        <v>19855946</v>
      </c>
      <c r="AN285" s="98" t="b">
        <f t="shared" si="29"/>
        <v>1</v>
      </c>
    </row>
    <row r="286" spans="1:40" x14ac:dyDescent="0.2">
      <c r="A286" s="122">
        <v>13125</v>
      </c>
      <c r="B286" s="122" t="s">
        <v>601</v>
      </c>
      <c r="C286" s="123" t="s">
        <v>918</v>
      </c>
      <c r="D286" s="123" t="s">
        <v>917</v>
      </c>
      <c r="E286" s="123">
        <v>4</v>
      </c>
      <c r="F286" s="124">
        <f t="shared" si="24"/>
        <v>40616687</v>
      </c>
      <c r="G286" s="125">
        <v>25523447</v>
      </c>
      <c r="H286" s="125">
        <v>292695</v>
      </c>
      <c r="I286" s="125">
        <v>319083</v>
      </c>
      <c r="J286" s="125">
        <v>2066386</v>
      </c>
      <c r="K286" s="125">
        <v>0</v>
      </c>
      <c r="L286" s="125">
        <v>0</v>
      </c>
      <c r="M286" s="125">
        <v>8249098</v>
      </c>
      <c r="N286" s="125">
        <v>0</v>
      </c>
      <c r="O286" s="125">
        <v>35000</v>
      </c>
      <c r="P286" s="125">
        <v>201272</v>
      </c>
      <c r="Q286" s="125">
        <v>3929706</v>
      </c>
      <c r="R286" s="124">
        <f t="shared" si="25"/>
        <v>40616687</v>
      </c>
      <c r="S286" s="98" t="b">
        <f t="shared" si="26"/>
        <v>1</v>
      </c>
      <c r="T286" s="126" t="s">
        <v>917</v>
      </c>
      <c r="U286" s="127">
        <f t="shared" si="27"/>
        <v>32714287</v>
      </c>
      <c r="V286" s="128">
        <v>14322675</v>
      </c>
      <c r="W286" s="128">
        <v>53007</v>
      </c>
      <c r="X286" s="128">
        <v>36820</v>
      </c>
      <c r="Y286" s="128">
        <v>26304</v>
      </c>
      <c r="Z286" s="128">
        <v>125974</v>
      </c>
      <c r="AA286" s="128">
        <v>197249</v>
      </c>
      <c r="AB286" s="128">
        <v>733611</v>
      </c>
      <c r="AC286" s="128">
        <v>1017824</v>
      </c>
      <c r="AD286" s="128">
        <v>186479</v>
      </c>
      <c r="AE286" s="128">
        <v>48826</v>
      </c>
      <c r="AF286" s="128">
        <v>13805058</v>
      </c>
      <c r="AG286" s="128">
        <v>1793674</v>
      </c>
      <c r="AH286" s="128">
        <v>252994</v>
      </c>
      <c r="AI286" s="128">
        <v>251594</v>
      </c>
      <c r="AJ286" s="128">
        <v>41852</v>
      </c>
      <c r="AK286" s="128">
        <v>239797</v>
      </c>
      <c r="AL286" s="128">
        <v>239797</v>
      </c>
      <c r="AM286" s="129">
        <f t="shared" si="28"/>
        <v>32714287</v>
      </c>
      <c r="AN286" s="98" t="b">
        <f t="shared" si="29"/>
        <v>1</v>
      </c>
    </row>
    <row r="287" spans="1:40" x14ac:dyDescent="0.2">
      <c r="A287" s="122">
        <v>13126</v>
      </c>
      <c r="B287" s="122" t="s">
        <v>602</v>
      </c>
      <c r="C287" s="123" t="s">
        <v>918</v>
      </c>
      <c r="D287" s="123" t="s">
        <v>917</v>
      </c>
      <c r="E287" s="123">
        <v>4</v>
      </c>
      <c r="F287" s="124">
        <f t="shared" si="24"/>
        <v>13336946</v>
      </c>
      <c r="G287" s="125">
        <v>4136344</v>
      </c>
      <c r="H287" s="125">
        <v>286903</v>
      </c>
      <c r="I287" s="125">
        <v>428941</v>
      </c>
      <c r="J287" s="125">
        <v>1478380</v>
      </c>
      <c r="K287" s="125">
        <v>0</v>
      </c>
      <c r="L287" s="125">
        <v>2488</v>
      </c>
      <c r="M287" s="125">
        <v>4597139</v>
      </c>
      <c r="N287" s="125">
        <v>0</v>
      </c>
      <c r="O287" s="125">
        <v>55300</v>
      </c>
      <c r="P287" s="125">
        <v>101931</v>
      </c>
      <c r="Q287" s="125">
        <v>2249520</v>
      </c>
      <c r="R287" s="124">
        <f t="shared" si="25"/>
        <v>13336946</v>
      </c>
      <c r="S287" s="98" t="b">
        <f t="shared" si="26"/>
        <v>1</v>
      </c>
      <c r="T287" s="126" t="s">
        <v>917</v>
      </c>
      <c r="U287" s="127">
        <f t="shared" si="27"/>
        <v>12419983</v>
      </c>
      <c r="V287" s="128">
        <v>9343851</v>
      </c>
      <c r="W287" s="128">
        <v>60686</v>
      </c>
      <c r="X287" s="128">
        <v>69280</v>
      </c>
      <c r="Y287" s="128">
        <v>5208</v>
      </c>
      <c r="Z287" s="128">
        <v>42474</v>
      </c>
      <c r="AA287" s="128">
        <v>117634</v>
      </c>
      <c r="AB287" s="128">
        <v>256707</v>
      </c>
      <c r="AC287" s="128">
        <v>836420</v>
      </c>
      <c r="AD287" s="128">
        <v>219976</v>
      </c>
      <c r="AE287" s="128">
        <v>100953</v>
      </c>
      <c r="AF287" s="128">
        <v>628156</v>
      </c>
      <c r="AG287" s="128">
        <v>386414</v>
      </c>
      <c r="AH287" s="128">
        <v>67626</v>
      </c>
      <c r="AI287" s="128">
        <v>216073</v>
      </c>
      <c r="AJ287" s="128">
        <v>85348</v>
      </c>
      <c r="AK287" s="128">
        <v>549931</v>
      </c>
      <c r="AL287" s="128">
        <v>306822</v>
      </c>
      <c r="AM287" s="129">
        <f t="shared" si="28"/>
        <v>12419983</v>
      </c>
      <c r="AN287" s="98" t="b">
        <f t="shared" si="29"/>
        <v>1</v>
      </c>
    </row>
    <row r="288" spans="1:40" x14ac:dyDescent="0.2">
      <c r="A288" s="122">
        <v>13127</v>
      </c>
      <c r="B288" s="122" t="s">
        <v>603</v>
      </c>
      <c r="C288" s="123" t="s">
        <v>918</v>
      </c>
      <c r="D288" s="123" t="s">
        <v>917</v>
      </c>
      <c r="E288" s="123">
        <v>4</v>
      </c>
      <c r="F288" s="124">
        <f t="shared" si="24"/>
        <v>26514507</v>
      </c>
      <c r="G288" s="125">
        <v>16737724</v>
      </c>
      <c r="H288" s="125">
        <v>1139925</v>
      </c>
      <c r="I288" s="125">
        <v>96769</v>
      </c>
      <c r="J288" s="125">
        <v>1491174</v>
      </c>
      <c r="K288" s="125">
        <v>0</v>
      </c>
      <c r="L288" s="125">
        <v>0</v>
      </c>
      <c r="M288" s="125">
        <v>3800763</v>
      </c>
      <c r="N288" s="125">
        <v>130456</v>
      </c>
      <c r="O288" s="125">
        <v>86724</v>
      </c>
      <c r="P288" s="125">
        <v>152369</v>
      </c>
      <c r="Q288" s="125">
        <v>2878603</v>
      </c>
      <c r="R288" s="124">
        <f t="shared" si="25"/>
        <v>26514507</v>
      </c>
      <c r="S288" s="98" t="b">
        <f t="shared" si="26"/>
        <v>1</v>
      </c>
      <c r="T288" s="126" t="s">
        <v>917</v>
      </c>
      <c r="U288" s="127">
        <f t="shared" si="27"/>
        <v>17456750</v>
      </c>
      <c r="V288" s="128">
        <v>12442152</v>
      </c>
      <c r="W288" s="128">
        <v>53522</v>
      </c>
      <c r="X288" s="128">
        <v>27986</v>
      </c>
      <c r="Y288" s="128">
        <v>426</v>
      </c>
      <c r="Z288" s="128">
        <v>49109</v>
      </c>
      <c r="AA288" s="128">
        <v>98326</v>
      </c>
      <c r="AB288" s="128">
        <v>156201</v>
      </c>
      <c r="AC288" s="128">
        <v>1140846</v>
      </c>
      <c r="AD288" s="128">
        <v>174260</v>
      </c>
      <c r="AE288" s="128">
        <v>20269</v>
      </c>
      <c r="AF288" s="128">
        <v>2254365</v>
      </c>
      <c r="AG288" s="128">
        <v>396755</v>
      </c>
      <c r="AH288" s="128">
        <v>138044</v>
      </c>
      <c r="AI288" s="128">
        <v>184159</v>
      </c>
      <c r="AJ288" s="128">
        <v>57717</v>
      </c>
      <c r="AK288" s="128">
        <v>625416</v>
      </c>
      <c r="AL288" s="128">
        <v>199787</v>
      </c>
      <c r="AM288" s="129">
        <f t="shared" si="28"/>
        <v>17456750</v>
      </c>
      <c r="AN288" s="98" t="b">
        <f t="shared" si="29"/>
        <v>1</v>
      </c>
    </row>
    <row r="289" spans="1:40" x14ac:dyDescent="0.2">
      <c r="A289" s="122">
        <v>13128</v>
      </c>
      <c r="B289" s="122" t="s">
        <v>604</v>
      </c>
      <c r="C289" s="123" t="s">
        <v>918</v>
      </c>
      <c r="D289" s="123" t="s">
        <v>917</v>
      </c>
      <c r="E289" s="123">
        <v>4</v>
      </c>
      <c r="F289" s="124">
        <f t="shared" si="24"/>
        <v>29271422</v>
      </c>
      <c r="G289" s="125">
        <v>10432803</v>
      </c>
      <c r="H289" s="125">
        <v>163787</v>
      </c>
      <c r="I289" s="125">
        <v>33775</v>
      </c>
      <c r="J289" s="125">
        <v>1636624</v>
      </c>
      <c r="K289" s="125">
        <v>0</v>
      </c>
      <c r="L289" s="125">
        <v>144</v>
      </c>
      <c r="M289" s="125">
        <v>13319165</v>
      </c>
      <c r="N289" s="125">
        <v>0</v>
      </c>
      <c r="O289" s="125">
        <v>177547</v>
      </c>
      <c r="P289" s="125">
        <v>404421</v>
      </c>
      <c r="Q289" s="125">
        <v>3103156</v>
      </c>
      <c r="R289" s="124">
        <f t="shared" si="25"/>
        <v>29271422</v>
      </c>
      <c r="S289" s="98" t="b">
        <f t="shared" si="26"/>
        <v>1</v>
      </c>
      <c r="T289" s="126" t="s">
        <v>917</v>
      </c>
      <c r="U289" s="127">
        <f t="shared" si="27"/>
        <v>17864720</v>
      </c>
      <c r="V289" s="128">
        <v>13678196</v>
      </c>
      <c r="W289" s="128">
        <v>44954</v>
      </c>
      <c r="X289" s="128">
        <v>30636</v>
      </c>
      <c r="Y289" s="128">
        <v>9161</v>
      </c>
      <c r="Z289" s="128">
        <v>69083</v>
      </c>
      <c r="AA289" s="128">
        <v>1755</v>
      </c>
      <c r="AB289" s="128">
        <v>414818</v>
      </c>
      <c r="AC289" s="128">
        <v>1085759</v>
      </c>
      <c r="AD289" s="128">
        <v>50664</v>
      </c>
      <c r="AE289" s="128">
        <v>415625</v>
      </c>
      <c r="AF289" s="128">
        <v>911924</v>
      </c>
      <c r="AG289" s="128">
        <v>178853</v>
      </c>
      <c r="AH289" s="128">
        <v>443976</v>
      </c>
      <c r="AI289" s="128">
        <v>350959</v>
      </c>
      <c r="AJ289" s="128">
        <v>111192</v>
      </c>
      <c r="AK289" s="128">
        <v>257358</v>
      </c>
      <c r="AL289" s="128">
        <v>39013</v>
      </c>
      <c r="AM289" s="129">
        <f t="shared" si="28"/>
        <v>17864720</v>
      </c>
      <c r="AN289" s="98" t="b">
        <f t="shared" si="29"/>
        <v>1</v>
      </c>
    </row>
    <row r="290" spans="1:40" x14ac:dyDescent="0.2">
      <c r="A290" s="122">
        <v>13129</v>
      </c>
      <c r="B290" s="122" t="s">
        <v>605</v>
      </c>
      <c r="C290" s="123" t="s">
        <v>918</v>
      </c>
      <c r="D290" s="123" t="s">
        <v>917</v>
      </c>
      <c r="E290" s="123">
        <v>4</v>
      </c>
      <c r="F290" s="124">
        <f t="shared" si="24"/>
        <v>19876844</v>
      </c>
      <c r="G290" s="125">
        <v>8507885</v>
      </c>
      <c r="H290" s="125">
        <v>726207</v>
      </c>
      <c r="I290" s="125">
        <v>363511</v>
      </c>
      <c r="J290" s="125">
        <v>1574661</v>
      </c>
      <c r="K290" s="125">
        <v>0</v>
      </c>
      <c r="L290" s="125">
        <v>0</v>
      </c>
      <c r="M290" s="125">
        <v>6524721</v>
      </c>
      <c r="N290" s="125">
        <v>20135</v>
      </c>
      <c r="O290" s="125">
        <v>4240</v>
      </c>
      <c r="P290" s="125">
        <v>313621</v>
      </c>
      <c r="Q290" s="125">
        <v>1841863</v>
      </c>
      <c r="R290" s="124">
        <f t="shared" si="25"/>
        <v>19876844</v>
      </c>
      <c r="S290" s="98" t="b">
        <f t="shared" si="26"/>
        <v>1</v>
      </c>
      <c r="T290" s="126" t="s">
        <v>917</v>
      </c>
      <c r="U290" s="127">
        <f t="shared" si="27"/>
        <v>13245441</v>
      </c>
      <c r="V290" s="128">
        <v>11259146</v>
      </c>
      <c r="W290" s="128">
        <v>70679</v>
      </c>
      <c r="X290" s="128">
        <v>78763</v>
      </c>
      <c r="Y290" s="128">
        <v>224</v>
      </c>
      <c r="Z290" s="128">
        <v>17556</v>
      </c>
      <c r="AA290" s="128">
        <v>177997</v>
      </c>
      <c r="AB290" s="128">
        <v>130577</v>
      </c>
      <c r="AC290" s="128">
        <v>802546</v>
      </c>
      <c r="AD290" s="128">
        <v>53702</v>
      </c>
      <c r="AE290" s="128">
        <v>11413</v>
      </c>
      <c r="AF290" s="128">
        <v>603772</v>
      </c>
      <c r="AG290" s="128">
        <v>233605</v>
      </c>
      <c r="AH290" s="128">
        <v>65595</v>
      </c>
      <c r="AI290" s="128">
        <v>28000</v>
      </c>
      <c r="AJ290" s="128">
        <v>10750</v>
      </c>
      <c r="AK290" s="128">
        <v>343044</v>
      </c>
      <c r="AL290" s="128">
        <v>343044</v>
      </c>
      <c r="AM290" s="129">
        <f t="shared" si="28"/>
        <v>13245441</v>
      </c>
      <c r="AN290" s="98" t="b">
        <f t="shared" si="29"/>
        <v>1</v>
      </c>
    </row>
    <row r="291" spans="1:40" x14ac:dyDescent="0.2">
      <c r="A291" s="122">
        <v>13130</v>
      </c>
      <c r="B291" s="122" t="s">
        <v>606</v>
      </c>
      <c r="C291" s="123" t="s">
        <v>918</v>
      </c>
      <c r="D291" s="123" t="s">
        <v>917</v>
      </c>
      <c r="E291" s="123">
        <v>4</v>
      </c>
      <c r="F291" s="124">
        <f t="shared" si="24"/>
        <v>13236216</v>
      </c>
      <c r="G291" s="125">
        <v>3479202</v>
      </c>
      <c r="H291" s="125">
        <v>260862</v>
      </c>
      <c r="I291" s="125">
        <v>345563</v>
      </c>
      <c r="J291" s="125">
        <v>1587930</v>
      </c>
      <c r="K291" s="125">
        <v>0</v>
      </c>
      <c r="L291" s="125">
        <v>9771</v>
      </c>
      <c r="M291" s="125">
        <v>5450708</v>
      </c>
      <c r="N291" s="125">
        <v>41137</v>
      </c>
      <c r="O291" s="125">
        <v>0</v>
      </c>
      <c r="P291" s="125">
        <v>132710</v>
      </c>
      <c r="Q291" s="125">
        <v>1928333</v>
      </c>
      <c r="R291" s="124">
        <f t="shared" si="25"/>
        <v>13236216</v>
      </c>
      <c r="S291" s="98" t="b">
        <f t="shared" si="26"/>
        <v>1</v>
      </c>
      <c r="T291" s="126" t="s">
        <v>917</v>
      </c>
      <c r="U291" s="127">
        <f t="shared" si="27"/>
        <v>13316725</v>
      </c>
      <c r="V291" s="128">
        <v>10747661</v>
      </c>
      <c r="W291" s="128">
        <v>33400</v>
      </c>
      <c r="X291" s="128">
        <v>14141</v>
      </c>
      <c r="Y291" s="128">
        <v>2863</v>
      </c>
      <c r="Z291" s="128">
        <v>47969</v>
      </c>
      <c r="AA291" s="128">
        <v>121217</v>
      </c>
      <c r="AB291" s="128">
        <v>218057</v>
      </c>
      <c r="AC291" s="128">
        <v>1152456</v>
      </c>
      <c r="AD291" s="128">
        <v>79776</v>
      </c>
      <c r="AE291" s="128">
        <v>48436</v>
      </c>
      <c r="AF291" s="128">
        <v>308983</v>
      </c>
      <c r="AG291" s="128">
        <v>242149</v>
      </c>
      <c r="AH291" s="128">
        <v>72372</v>
      </c>
      <c r="AI291" s="128">
        <v>13962</v>
      </c>
      <c r="AJ291" s="128">
        <v>52673</v>
      </c>
      <c r="AK291" s="128">
        <v>449229</v>
      </c>
      <c r="AL291" s="128">
        <v>193537</v>
      </c>
      <c r="AM291" s="129">
        <f t="shared" si="28"/>
        <v>13316725</v>
      </c>
      <c r="AN291" s="98" t="b">
        <f t="shared" si="29"/>
        <v>1</v>
      </c>
    </row>
    <row r="292" spans="1:40" x14ac:dyDescent="0.2">
      <c r="A292" s="122">
        <v>13131</v>
      </c>
      <c r="B292" s="122" t="s">
        <v>610</v>
      </c>
      <c r="C292" s="123" t="s">
        <v>918</v>
      </c>
      <c r="D292" s="123" t="s">
        <v>917</v>
      </c>
      <c r="E292" s="123">
        <v>4</v>
      </c>
      <c r="F292" s="124">
        <f t="shared" si="24"/>
        <v>6558535</v>
      </c>
      <c r="G292" s="125">
        <v>279030</v>
      </c>
      <c r="H292" s="125">
        <v>162941</v>
      </c>
      <c r="I292" s="125">
        <v>190561</v>
      </c>
      <c r="J292" s="125">
        <v>698126</v>
      </c>
      <c r="K292" s="125">
        <v>0</v>
      </c>
      <c r="L292" s="125">
        <v>823</v>
      </c>
      <c r="M292" s="125">
        <v>3715949</v>
      </c>
      <c r="N292" s="125">
        <v>38497</v>
      </c>
      <c r="O292" s="125">
        <v>0</v>
      </c>
      <c r="P292" s="125">
        <v>209903</v>
      </c>
      <c r="Q292" s="125">
        <v>1262705</v>
      </c>
      <c r="R292" s="124">
        <f t="shared" si="25"/>
        <v>6558535</v>
      </c>
      <c r="S292" s="98" t="b">
        <f t="shared" si="26"/>
        <v>1</v>
      </c>
      <c r="T292" s="126" t="s">
        <v>917</v>
      </c>
      <c r="U292" s="127">
        <f t="shared" si="27"/>
        <v>9664682</v>
      </c>
      <c r="V292" s="128">
        <v>7439143</v>
      </c>
      <c r="W292" s="128">
        <v>32576</v>
      </c>
      <c r="X292" s="128">
        <v>18715</v>
      </c>
      <c r="Y292" s="128">
        <v>3999</v>
      </c>
      <c r="Z292" s="128">
        <v>29928</v>
      </c>
      <c r="AA292" s="128">
        <v>89107</v>
      </c>
      <c r="AB292" s="128">
        <v>175696</v>
      </c>
      <c r="AC292" s="128">
        <v>335351</v>
      </c>
      <c r="AD292" s="128">
        <v>144352</v>
      </c>
      <c r="AE292" s="128">
        <v>37994</v>
      </c>
      <c r="AF292" s="128">
        <v>789107</v>
      </c>
      <c r="AG292" s="128">
        <v>70134</v>
      </c>
      <c r="AH292" s="128">
        <v>122433</v>
      </c>
      <c r="AI292" s="128">
        <v>76080</v>
      </c>
      <c r="AJ292" s="128">
        <v>42563</v>
      </c>
      <c r="AK292" s="128">
        <v>417857</v>
      </c>
      <c r="AL292" s="128">
        <v>57771</v>
      </c>
      <c r="AM292" s="129">
        <f t="shared" si="28"/>
        <v>9664682</v>
      </c>
      <c r="AN292" s="98" t="b">
        <f t="shared" si="29"/>
        <v>1</v>
      </c>
    </row>
    <row r="293" spans="1:40" x14ac:dyDescent="0.2">
      <c r="A293" s="122">
        <v>13132</v>
      </c>
      <c r="B293" s="122" t="s">
        <v>620</v>
      </c>
      <c r="C293" s="123" t="s">
        <v>918</v>
      </c>
      <c r="D293" s="123" t="s">
        <v>917</v>
      </c>
      <c r="E293" s="123">
        <v>4</v>
      </c>
      <c r="F293" s="124">
        <f t="shared" si="24"/>
        <v>86957557</v>
      </c>
      <c r="G293" s="125">
        <v>38913379</v>
      </c>
      <c r="H293" s="125">
        <v>756302</v>
      </c>
      <c r="I293" s="125">
        <v>0</v>
      </c>
      <c r="J293" s="125">
        <v>4842489</v>
      </c>
      <c r="K293" s="125">
        <v>5887781</v>
      </c>
      <c r="L293" s="125">
        <v>0</v>
      </c>
      <c r="M293" s="125">
        <v>28794697</v>
      </c>
      <c r="N293" s="125">
        <v>134900</v>
      </c>
      <c r="O293" s="125">
        <v>153202</v>
      </c>
      <c r="P293" s="125">
        <v>504599</v>
      </c>
      <c r="Q293" s="125">
        <v>6970208</v>
      </c>
      <c r="R293" s="124">
        <f t="shared" si="25"/>
        <v>86957557</v>
      </c>
      <c r="S293" s="98" t="b">
        <f t="shared" si="26"/>
        <v>1</v>
      </c>
      <c r="T293" s="126" t="s">
        <v>917</v>
      </c>
      <c r="U293" s="127">
        <f t="shared" si="27"/>
        <v>32743692</v>
      </c>
      <c r="V293" s="128">
        <v>23128491</v>
      </c>
      <c r="W293" s="128">
        <v>174600</v>
      </c>
      <c r="X293" s="128">
        <v>120065</v>
      </c>
      <c r="Y293" s="128">
        <v>0</v>
      </c>
      <c r="Z293" s="128">
        <v>733816</v>
      </c>
      <c r="AA293" s="128">
        <v>253265</v>
      </c>
      <c r="AB293" s="128">
        <v>292207</v>
      </c>
      <c r="AC293" s="128">
        <v>1265684</v>
      </c>
      <c r="AD293" s="128">
        <v>608558</v>
      </c>
      <c r="AE293" s="128">
        <v>10815</v>
      </c>
      <c r="AF293" s="128">
        <v>3080796</v>
      </c>
      <c r="AG293" s="128">
        <v>1584206</v>
      </c>
      <c r="AH293" s="128">
        <v>186479</v>
      </c>
      <c r="AI293" s="128">
        <v>1354771</v>
      </c>
      <c r="AJ293" s="128">
        <v>224798</v>
      </c>
      <c r="AK293" s="128">
        <v>476328</v>
      </c>
      <c r="AL293" s="128">
        <v>161857</v>
      </c>
      <c r="AM293" s="129">
        <f t="shared" si="28"/>
        <v>32743692</v>
      </c>
      <c r="AN293" s="98" t="b">
        <f t="shared" si="29"/>
        <v>1</v>
      </c>
    </row>
    <row r="294" spans="1:40" x14ac:dyDescent="0.2">
      <c r="A294" s="122">
        <v>13201</v>
      </c>
      <c r="B294" s="122" t="s">
        <v>590</v>
      </c>
      <c r="C294" s="123" t="s">
        <v>918</v>
      </c>
      <c r="D294" s="123" t="s">
        <v>917</v>
      </c>
      <c r="E294" s="123">
        <v>4</v>
      </c>
      <c r="F294" s="124">
        <f t="shared" si="24"/>
        <v>33698429</v>
      </c>
      <c r="G294" s="125">
        <v>4672253</v>
      </c>
      <c r="H294" s="125">
        <v>442141</v>
      </c>
      <c r="I294" s="125">
        <v>1616974</v>
      </c>
      <c r="J294" s="125">
        <v>2722649</v>
      </c>
      <c r="K294" s="125">
        <v>12000</v>
      </c>
      <c r="L294" s="125">
        <v>737930</v>
      </c>
      <c r="M294" s="125">
        <v>17107094</v>
      </c>
      <c r="N294" s="125">
        <v>0</v>
      </c>
      <c r="O294" s="125">
        <v>1985070</v>
      </c>
      <c r="P294" s="125">
        <v>328003</v>
      </c>
      <c r="Q294" s="125">
        <v>4074315</v>
      </c>
      <c r="R294" s="124">
        <f t="shared" si="25"/>
        <v>33698429</v>
      </c>
      <c r="S294" s="98" t="b">
        <f t="shared" si="26"/>
        <v>1</v>
      </c>
      <c r="T294" s="126" t="s">
        <v>917</v>
      </c>
      <c r="U294" s="127">
        <f t="shared" si="27"/>
        <v>44253689</v>
      </c>
      <c r="V294" s="128">
        <v>29437218</v>
      </c>
      <c r="W294" s="128">
        <v>334234</v>
      </c>
      <c r="X294" s="128">
        <v>172992</v>
      </c>
      <c r="Y294" s="128">
        <v>1640</v>
      </c>
      <c r="Z294" s="128">
        <v>371721</v>
      </c>
      <c r="AA294" s="128">
        <v>0</v>
      </c>
      <c r="AB294" s="128">
        <v>775228</v>
      </c>
      <c r="AC294" s="128">
        <v>1349049</v>
      </c>
      <c r="AD294" s="128">
        <v>460575</v>
      </c>
      <c r="AE294" s="128">
        <v>62740</v>
      </c>
      <c r="AF294" s="128">
        <v>8592150</v>
      </c>
      <c r="AG294" s="128">
        <v>804845</v>
      </c>
      <c r="AH294" s="128">
        <v>1414333</v>
      </c>
      <c r="AI294" s="128">
        <v>806346</v>
      </c>
      <c r="AJ294" s="128">
        <v>123573</v>
      </c>
      <c r="AK294" s="128">
        <v>603585</v>
      </c>
      <c r="AL294" s="128">
        <v>42088</v>
      </c>
      <c r="AM294" s="129">
        <f t="shared" si="28"/>
        <v>44253689</v>
      </c>
      <c r="AN294" s="98" t="b">
        <f t="shared" si="29"/>
        <v>1</v>
      </c>
    </row>
    <row r="295" spans="1:40" x14ac:dyDescent="0.2">
      <c r="A295" s="122">
        <v>13202</v>
      </c>
      <c r="B295" s="122" t="s">
        <v>621</v>
      </c>
      <c r="C295" s="123" t="s">
        <v>918</v>
      </c>
      <c r="D295" s="123" t="s">
        <v>917</v>
      </c>
      <c r="E295" s="123">
        <v>4</v>
      </c>
      <c r="F295" s="124">
        <f t="shared" si="24"/>
        <v>7177113</v>
      </c>
      <c r="G295" s="125">
        <v>2824771</v>
      </c>
      <c r="H295" s="125">
        <v>20798</v>
      </c>
      <c r="I295" s="125">
        <v>17613</v>
      </c>
      <c r="J295" s="125">
        <v>559289</v>
      </c>
      <c r="K295" s="125">
        <v>15700</v>
      </c>
      <c r="L295" s="125">
        <v>0</v>
      </c>
      <c r="M295" s="125">
        <v>3077224</v>
      </c>
      <c r="N295" s="125">
        <v>0</v>
      </c>
      <c r="O295" s="125">
        <v>0</v>
      </c>
      <c r="P295" s="125">
        <v>16317</v>
      </c>
      <c r="Q295" s="125">
        <v>645401</v>
      </c>
      <c r="R295" s="124">
        <f t="shared" si="25"/>
        <v>7177113</v>
      </c>
      <c r="S295" s="98" t="b">
        <f t="shared" si="26"/>
        <v>1</v>
      </c>
      <c r="T295" s="126" t="s">
        <v>917</v>
      </c>
      <c r="U295" s="127">
        <f t="shared" si="27"/>
        <v>4909910</v>
      </c>
      <c r="V295" s="128">
        <v>3430282</v>
      </c>
      <c r="W295" s="128">
        <v>21475</v>
      </c>
      <c r="X295" s="128">
        <v>24945</v>
      </c>
      <c r="Y295" s="128">
        <v>8495</v>
      </c>
      <c r="Z295" s="128">
        <v>28657</v>
      </c>
      <c r="AA295" s="128">
        <v>106316</v>
      </c>
      <c r="AB295" s="128">
        <v>102250</v>
      </c>
      <c r="AC295" s="128">
        <v>407556</v>
      </c>
      <c r="AD295" s="128">
        <v>200689</v>
      </c>
      <c r="AE295" s="128">
        <v>35996</v>
      </c>
      <c r="AF295" s="128">
        <v>196447</v>
      </c>
      <c r="AG295" s="128">
        <v>56817</v>
      </c>
      <c r="AH295" s="128">
        <v>127890</v>
      </c>
      <c r="AI295" s="128">
        <v>193009</v>
      </c>
      <c r="AJ295" s="128">
        <v>15347</v>
      </c>
      <c r="AK295" s="128">
        <v>46579</v>
      </c>
      <c r="AL295" s="128">
        <v>0</v>
      </c>
      <c r="AM295" s="129">
        <f t="shared" si="28"/>
        <v>4909910</v>
      </c>
      <c r="AN295" s="98" t="b">
        <f t="shared" si="29"/>
        <v>1</v>
      </c>
    </row>
    <row r="296" spans="1:40" x14ac:dyDescent="0.2">
      <c r="A296" s="122">
        <v>13203</v>
      </c>
      <c r="B296" s="122" t="s">
        <v>622</v>
      </c>
      <c r="C296" s="123" t="s">
        <v>918</v>
      </c>
      <c r="D296" s="123" t="s">
        <v>917</v>
      </c>
      <c r="E296" s="123">
        <v>4</v>
      </c>
      <c r="F296" s="124">
        <f t="shared" si="24"/>
        <v>2965649</v>
      </c>
      <c r="G296" s="125">
        <v>892528</v>
      </c>
      <c r="H296" s="125">
        <v>33910</v>
      </c>
      <c r="I296" s="125">
        <v>64903</v>
      </c>
      <c r="J296" s="125">
        <v>405216</v>
      </c>
      <c r="K296" s="125">
        <v>0</v>
      </c>
      <c r="L296" s="125">
        <v>0</v>
      </c>
      <c r="M296" s="125">
        <v>1281493</v>
      </c>
      <c r="N296" s="125">
        <v>34966</v>
      </c>
      <c r="O296" s="125">
        <v>0</v>
      </c>
      <c r="P296" s="125">
        <v>10930</v>
      </c>
      <c r="Q296" s="125">
        <v>241703</v>
      </c>
      <c r="R296" s="124">
        <f t="shared" si="25"/>
        <v>2965649</v>
      </c>
      <c r="S296" s="98" t="b">
        <f t="shared" si="26"/>
        <v>1</v>
      </c>
      <c r="T296" s="126" t="s">
        <v>917</v>
      </c>
      <c r="U296" s="127">
        <f t="shared" si="27"/>
        <v>4272835</v>
      </c>
      <c r="V296" s="128">
        <v>3339760</v>
      </c>
      <c r="W296" s="128">
        <v>31654</v>
      </c>
      <c r="X296" s="128">
        <v>26966</v>
      </c>
      <c r="Y296" s="128">
        <v>6619</v>
      </c>
      <c r="Z296" s="128">
        <v>14885</v>
      </c>
      <c r="AA296" s="128">
        <v>80619</v>
      </c>
      <c r="AB296" s="128">
        <v>86044</v>
      </c>
      <c r="AC296" s="128">
        <v>403285</v>
      </c>
      <c r="AD296" s="128">
        <v>48502</v>
      </c>
      <c r="AE296" s="128">
        <v>15598</v>
      </c>
      <c r="AF296" s="128">
        <v>92440</v>
      </c>
      <c r="AG296" s="128">
        <v>109149</v>
      </c>
      <c r="AH296" s="128">
        <v>30327</v>
      </c>
      <c r="AI296" s="128">
        <v>75455</v>
      </c>
      <c r="AJ296" s="128">
        <v>24963</v>
      </c>
      <c r="AK296" s="128">
        <v>3809</v>
      </c>
      <c r="AL296" s="128">
        <v>0</v>
      </c>
      <c r="AM296" s="129">
        <f t="shared" si="28"/>
        <v>4272835</v>
      </c>
      <c r="AN296" s="98" t="b">
        <f t="shared" si="29"/>
        <v>1</v>
      </c>
    </row>
    <row r="297" spans="1:40" x14ac:dyDescent="0.2">
      <c r="A297" s="122">
        <v>13301</v>
      </c>
      <c r="B297" s="122" t="s">
        <v>623</v>
      </c>
      <c r="C297" s="123" t="s">
        <v>918</v>
      </c>
      <c r="D297" s="123" t="s">
        <v>917</v>
      </c>
      <c r="E297" s="123">
        <v>4</v>
      </c>
      <c r="F297" s="124">
        <f t="shared" si="24"/>
        <v>30402429</v>
      </c>
      <c r="G297" s="125">
        <v>7309619</v>
      </c>
      <c r="H297" s="125">
        <v>96113</v>
      </c>
      <c r="I297" s="125">
        <v>682530</v>
      </c>
      <c r="J297" s="125">
        <v>3620637</v>
      </c>
      <c r="K297" s="125">
        <v>0</v>
      </c>
      <c r="L297" s="125">
        <v>0</v>
      </c>
      <c r="M297" s="125">
        <v>14047823</v>
      </c>
      <c r="N297" s="125">
        <v>206877</v>
      </c>
      <c r="O297" s="125">
        <v>0</v>
      </c>
      <c r="P297" s="125">
        <v>63190</v>
      </c>
      <c r="Q297" s="125">
        <v>4375640</v>
      </c>
      <c r="R297" s="124">
        <f t="shared" si="25"/>
        <v>30402429</v>
      </c>
      <c r="S297" s="98" t="b">
        <f t="shared" si="26"/>
        <v>1</v>
      </c>
      <c r="T297" s="126" t="s">
        <v>917</v>
      </c>
      <c r="U297" s="127">
        <f t="shared" si="27"/>
        <v>14080064</v>
      </c>
      <c r="V297" s="128">
        <v>7727181</v>
      </c>
      <c r="W297" s="128">
        <v>23806</v>
      </c>
      <c r="X297" s="128">
        <v>17309</v>
      </c>
      <c r="Y297" s="128">
        <v>0</v>
      </c>
      <c r="Z297" s="128">
        <v>93290</v>
      </c>
      <c r="AA297" s="128">
        <v>735352</v>
      </c>
      <c r="AB297" s="128">
        <v>410465</v>
      </c>
      <c r="AC297" s="128">
        <v>1273201</v>
      </c>
      <c r="AD297" s="128">
        <v>212733</v>
      </c>
      <c r="AE297" s="128">
        <v>316388</v>
      </c>
      <c r="AF297" s="128">
        <v>1133511</v>
      </c>
      <c r="AG297" s="128">
        <v>1408305</v>
      </c>
      <c r="AH297" s="128">
        <v>31715</v>
      </c>
      <c r="AI297" s="128">
        <v>619141</v>
      </c>
      <c r="AJ297" s="128">
        <v>86124</v>
      </c>
      <c r="AK297" s="128">
        <v>155349</v>
      </c>
      <c r="AL297" s="128">
        <v>81576</v>
      </c>
      <c r="AM297" s="129">
        <f t="shared" si="28"/>
        <v>14080064</v>
      </c>
      <c r="AN297" s="98" t="b">
        <f t="shared" si="29"/>
        <v>1</v>
      </c>
    </row>
    <row r="298" spans="1:40" x14ac:dyDescent="0.2">
      <c r="A298" s="122">
        <v>13302</v>
      </c>
      <c r="B298" s="122" t="s">
        <v>624</v>
      </c>
      <c r="C298" s="123" t="s">
        <v>918</v>
      </c>
      <c r="D298" s="123" t="s">
        <v>917</v>
      </c>
      <c r="E298" s="123">
        <v>4</v>
      </c>
      <c r="F298" s="124">
        <f t="shared" si="24"/>
        <v>22497938</v>
      </c>
      <c r="G298" s="125">
        <v>12009422</v>
      </c>
      <c r="H298" s="125">
        <v>81343</v>
      </c>
      <c r="I298" s="125">
        <v>248564</v>
      </c>
      <c r="J298" s="125">
        <v>3846032</v>
      </c>
      <c r="K298" s="125">
        <v>0</v>
      </c>
      <c r="L298" s="125">
        <v>0</v>
      </c>
      <c r="M298" s="125">
        <v>4752392</v>
      </c>
      <c r="N298" s="125">
        <v>4267</v>
      </c>
      <c r="O298" s="125">
        <v>9011</v>
      </c>
      <c r="P298" s="125">
        <v>75471</v>
      </c>
      <c r="Q298" s="125">
        <v>1471436</v>
      </c>
      <c r="R298" s="124">
        <f t="shared" si="25"/>
        <v>22497938</v>
      </c>
      <c r="S298" s="98" t="b">
        <f t="shared" si="26"/>
        <v>1</v>
      </c>
      <c r="T298" s="126" t="s">
        <v>917</v>
      </c>
      <c r="U298" s="127">
        <f t="shared" si="27"/>
        <v>7046084</v>
      </c>
      <c r="V298" s="128">
        <v>4383049</v>
      </c>
      <c r="W298" s="128">
        <v>8043</v>
      </c>
      <c r="X298" s="128">
        <v>8383</v>
      </c>
      <c r="Y298" s="128">
        <v>0</v>
      </c>
      <c r="Z298" s="128">
        <v>39321</v>
      </c>
      <c r="AA298" s="128">
        <v>188230</v>
      </c>
      <c r="AB298" s="128">
        <v>276736</v>
      </c>
      <c r="AC298" s="128">
        <v>357486</v>
      </c>
      <c r="AD298" s="128">
        <v>197291</v>
      </c>
      <c r="AE298" s="128">
        <v>40872</v>
      </c>
      <c r="AF298" s="128">
        <v>628763</v>
      </c>
      <c r="AG298" s="128">
        <v>731996</v>
      </c>
      <c r="AH298" s="128">
        <v>520</v>
      </c>
      <c r="AI298" s="128">
        <v>159783</v>
      </c>
      <c r="AJ298" s="128">
        <v>16372</v>
      </c>
      <c r="AK298" s="128">
        <v>42091</v>
      </c>
      <c r="AL298" s="128">
        <v>0</v>
      </c>
      <c r="AM298" s="129">
        <f t="shared" si="28"/>
        <v>7046084</v>
      </c>
      <c r="AN298" s="98" t="b">
        <f t="shared" si="29"/>
        <v>1</v>
      </c>
    </row>
    <row r="299" spans="1:40" x14ac:dyDescent="0.2">
      <c r="A299" s="122">
        <v>13303</v>
      </c>
      <c r="B299" s="122" t="s">
        <v>625</v>
      </c>
      <c r="C299" s="123" t="s">
        <v>918</v>
      </c>
      <c r="D299" s="123" t="s">
        <v>917</v>
      </c>
      <c r="E299" s="123">
        <v>4</v>
      </c>
      <c r="F299" s="124">
        <f t="shared" si="24"/>
        <v>3051592</v>
      </c>
      <c r="G299" s="125">
        <v>669486</v>
      </c>
      <c r="H299" s="125">
        <v>20972</v>
      </c>
      <c r="I299" s="125">
        <v>351</v>
      </c>
      <c r="J299" s="125">
        <v>376294</v>
      </c>
      <c r="K299" s="125">
        <v>0</v>
      </c>
      <c r="L299" s="125">
        <v>1396</v>
      </c>
      <c r="M299" s="125">
        <v>1498601</v>
      </c>
      <c r="N299" s="125">
        <v>4306</v>
      </c>
      <c r="O299" s="125">
        <v>28500</v>
      </c>
      <c r="P299" s="125">
        <v>4637</v>
      </c>
      <c r="Q299" s="125">
        <v>447049</v>
      </c>
      <c r="R299" s="124">
        <f t="shared" si="25"/>
        <v>3051592</v>
      </c>
      <c r="S299" s="98" t="b">
        <f t="shared" si="26"/>
        <v>1</v>
      </c>
      <c r="T299" s="126" t="s">
        <v>917</v>
      </c>
      <c r="U299" s="127">
        <f t="shared" si="27"/>
        <v>3739135</v>
      </c>
      <c r="V299" s="128">
        <v>2562236</v>
      </c>
      <c r="W299" s="128">
        <v>21536</v>
      </c>
      <c r="X299" s="128">
        <v>23360</v>
      </c>
      <c r="Y299" s="128">
        <v>14357</v>
      </c>
      <c r="Z299" s="128">
        <v>10496</v>
      </c>
      <c r="AA299" s="128">
        <v>144478</v>
      </c>
      <c r="AB299" s="128">
        <v>327920</v>
      </c>
      <c r="AC299" s="128">
        <v>204597</v>
      </c>
      <c r="AD299" s="128">
        <v>35356</v>
      </c>
      <c r="AE299" s="128">
        <v>8817</v>
      </c>
      <c r="AF299" s="128">
        <v>253455</v>
      </c>
      <c r="AG299" s="128">
        <v>113264</v>
      </c>
      <c r="AH299" s="128">
        <v>10130</v>
      </c>
      <c r="AI299" s="128">
        <v>31797</v>
      </c>
      <c r="AJ299" s="128">
        <v>14771</v>
      </c>
      <c r="AK299" s="128">
        <v>112748</v>
      </c>
      <c r="AL299" s="128">
        <v>60391</v>
      </c>
      <c r="AM299" s="129">
        <f t="shared" si="28"/>
        <v>3739135</v>
      </c>
      <c r="AN299" s="98" t="b">
        <f t="shared" si="29"/>
        <v>1</v>
      </c>
    </row>
    <row r="300" spans="1:40" x14ac:dyDescent="0.2">
      <c r="A300" s="122">
        <v>13401</v>
      </c>
      <c r="B300" s="122" t="s">
        <v>626</v>
      </c>
      <c r="C300" s="123" t="s">
        <v>918</v>
      </c>
      <c r="D300" s="123" t="s">
        <v>917</v>
      </c>
      <c r="E300" s="123">
        <v>4</v>
      </c>
      <c r="F300" s="124">
        <f t="shared" si="24"/>
        <v>36521869</v>
      </c>
      <c r="G300" s="125">
        <v>13928556</v>
      </c>
      <c r="H300" s="125">
        <v>381911</v>
      </c>
      <c r="I300" s="125">
        <v>1163957</v>
      </c>
      <c r="J300" s="125">
        <v>3614339</v>
      </c>
      <c r="K300" s="125">
        <v>1120618</v>
      </c>
      <c r="L300" s="125">
        <v>471</v>
      </c>
      <c r="M300" s="125">
        <v>8805348</v>
      </c>
      <c r="N300" s="125">
        <v>72741</v>
      </c>
      <c r="O300" s="125">
        <v>274190</v>
      </c>
      <c r="P300" s="125">
        <v>392318</v>
      </c>
      <c r="Q300" s="125">
        <v>6767420</v>
      </c>
      <c r="R300" s="124">
        <f t="shared" si="25"/>
        <v>36521869</v>
      </c>
      <c r="S300" s="98" t="b">
        <f t="shared" si="26"/>
        <v>1</v>
      </c>
      <c r="T300" s="126" t="s">
        <v>917</v>
      </c>
      <c r="U300" s="127">
        <f t="shared" si="27"/>
        <v>25072149</v>
      </c>
      <c r="V300" s="128">
        <v>16296466</v>
      </c>
      <c r="W300" s="128">
        <v>51021</v>
      </c>
      <c r="X300" s="128">
        <v>31958</v>
      </c>
      <c r="Y300" s="128">
        <v>1013</v>
      </c>
      <c r="Z300" s="128">
        <v>34604</v>
      </c>
      <c r="AA300" s="128">
        <v>157781</v>
      </c>
      <c r="AB300" s="128">
        <v>208842</v>
      </c>
      <c r="AC300" s="128">
        <v>3324595</v>
      </c>
      <c r="AD300" s="128">
        <v>182822</v>
      </c>
      <c r="AE300" s="128">
        <v>86375</v>
      </c>
      <c r="AF300" s="128">
        <v>2687755</v>
      </c>
      <c r="AG300" s="128">
        <v>994951</v>
      </c>
      <c r="AH300" s="128">
        <v>28603</v>
      </c>
      <c r="AI300" s="128">
        <v>585614</v>
      </c>
      <c r="AJ300" s="128">
        <v>81282</v>
      </c>
      <c r="AK300" s="128">
        <v>484425</v>
      </c>
      <c r="AL300" s="128">
        <v>0</v>
      </c>
      <c r="AM300" s="129">
        <f t="shared" si="28"/>
        <v>25072149</v>
      </c>
      <c r="AN300" s="98" t="b">
        <f t="shared" si="29"/>
        <v>1</v>
      </c>
    </row>
    <row r="301" spans="1:40" x14ac:dyDescent="0.2">
      <c r="A301" s="122">
        <v>13402</v>
      </c>
      <c r="B301" s="122" t="s">
        <v>627</v>
      </c>
      <c r="C301" s="123" t="s">
        <v>918</v>
      </c>
      <c r="D301" s="123" t="s">
        <v>917</v>
      </c>
      <c r="E301" s="123">
        <v>4</v>
      </c>
      <c r="F301" s="124">
        <f t="shared" si="24"/>
        <v>12044166</v>
      </c>
      <c r="G301" s="125">
        <v>2893420</v>
      </c>
      <c r="H301" s="125">
        <v>115866</v>
      </c>
      <c r="I301" s="125">
        <v>120680</v>
      </c>
      <c r="J301" s="125">
        <v>1821446</v>
      </c>
      <c r="K301" s="125">
        <v>132</v>
      </c>
      <c r="L301" s="125">
        <v>79892</v>
      </c>
      <c r="M301" s="125">
        <v>5515099</v>
      </c>
      <c r="N301" s="125">
        <v>498</v>
      </c>
      <c r="O301" s="125">
        <v>146717</v>
      </c>
      <c r="P301" s="125">
        <v>22042</v>
      </c>
      <c r="Q301" s="125">
        <v>1328374</v>
      </c>
      <c r="R301" s="124">
        <f t="shared" si="25"/>
        <v>12044166</v>
      </c>
      <c r="S301" s="98" t="b">
        <f t="shared" si="26"/>
        <v>1</v>
      </c>
      <c r="T301" s="126" t="s">
        <v>917</v>
      </c>
      <c r="U301" s="127">
        <f t="shared" si="27"/>
        <v>8740591</v>
      </c>
      <c r="V301" s="128">
        <v>6176198</v>
      </c>
      <c r="W301" s="128">
        <v>100626</v>
      </c>
      <c r="X301" s="128">
        <v>73047</v>
      </c>
      <c r="Y301" s="128">
        <v>0</v>
      </c>
      <c r="Z301" s="128">
        <v>23425</v>
      </c>
      <c r="AA301" s="128">
        <v>158000</v>
      </c>
      <c r="AB301" s="128">
        <v>173516</v>
      </c>
      <c r="AC301" s="128">
        <v>461229</v>
      </c>
      <c r="AD301" s="128">
        <v>202394</v>
      </c>
      <c r="AE301" s="128">
        <v>8433</v>
      </c>
      <c r="AF301" s="128">
        <v>727708</v>
      </c>
      <c r="AG301" s="128">
        <v>202640</v>
      </c>
      <c r="AH301" s="128">
        <v>213863</v>
      </c>
      <c r="AI301" s="128">
        <v>186607</v>
      </c>
      <c r="AJ301" s="128">
        <v>108151</v>
      </c>
      <c r="AK301" s="128">
        <v>272100</v>
      </c>
      <c r="AL301" s="128">
        <v>0</v>
      </c>
      <c r="AM301" s="129">
        <f t="shared" si="28"/>
        <v>8740591</v>
      </c>
      <c r="AN301" s="98" t="b">
        <f t="shared" si="29"/>
        <v>1</v>
      </c>
    </row>
    <row r="302" spans="1:40" x14ac:dyDescent="0.2">
      <c r="A302" s="122">
        <v>13403</v>
      </c>
      <c r="B302" s="122" t="s">
        <v>628</v>
      </c>
      <c r="C302" s="123" t="s">
        <v>918</v>
      </c>
      <c r="D302" s="123" t="s">
        <v>917</v>
      </c>
      <c r="E302" s="123">
        <v>4</v>
      </c>
      <c r="F302" s="124">
        <f t="shared" si="24"/>
        <v>5531935</v>
      </c>
      <c r="G302" s="125">
        <v>473476</v>
      </c>
      <c r="H302" s="125">
        <v>42762</v>
      </c>
      <c r="I302" s="125">
        <v>25733</v>
      </c>
      <c r="J302" s="125">
        <v>329114</v>
      </c>
      <c r="K302" s="125">
        <v>30</v>
      </c>
      <c r="L302" s="125">
        <v>0</v>
      </c>
      <c r="M302" s="125">
        <v>3694796</v>
      </c>
      <c r="N302" s="125">
        <v>43908</v>
      </c>
      <c r="O302" s="125">
        <v>212584</v>
      </c>
      <c r="P302" s="125">
        <v>23015</v>
      </c>
      <c r="Q302" s="125">
        <v>686517</v>
      </c>
      <c r="R302" s="124">
        <f t="shared" si="25"/>
        <v>5531935</v>
      </c>
      <c r="S302" s="98" t="b">
        <f t="shared" si="26"/>
        <v>1</v>
      </c>
      <c r="T302" s="126" t="s">
        <v>917</v>
      </c>
      <c r="U302" s="127">
        <f t="shared" si="27"/>
        <v>4249581</v>
      </c>
      <c r="V302" s="128">
        <v>3544841</v>
      </c>
      <c r="W302" s="128">
        <v>14328</v>
      </c>
      <c r="X302" s="128">
        <v>35917</v>
      </c>
      <c r="Y302" s="128">
        <v>527</v>
      </c>
      <c r="Z302" s="128">
        <v>9283</v>
      </c>
      <c r="AA302" s="128">
        <v>91050</v>
      </c>
      <c r="AB302" s="128">
        <v>114477</v>
      </c>
      <c r="AC302" s="128">
        <v>94144</v>
      </c>
      <c r="AD302" s="128">
        <v>20163</v>
      </c>
      <c r="AE302" s="128">
        <v>17995</v>
      </c>
      <c r="AF302" s="128">
        <v>217100</v>
      </c>
      <c r="AG302" s="128">
        <v>28924</v>
      </c>
      <c r="AH302" s="128">
        <v>120320</v>
      </c>
      <c r="AI302" s="128">
        <v>15312</v>
      </c>
      <c r="AJ302" s="128">
        <v>25690</v>
      </c>
      <c r="AK302" s="128">
        <v>0</v>
      </c>
      <c r="AL302" s="128">
        <v>0</v>
      </c>
      <c r="AM302" s="129">
        <f t="shared" si="28"/>
        <v>4249581</v>
      </c>
      <c r="AN302" s="98" t="b">
        <f t="shared" si="29"/>
        <v>1</v>
      </c>
    </row>
    <row r="303" spans="1:40" x14ac:dyDescent="0.2">
      <c r="A303" s="122">
        <v>13404</v>
      </c>
      <c r="B303" s="122" t="s">
        <v>629</v>
      </c>
      <c r="C303" s="123" t="s">
        <v>918</v>
      </c>
      <c r="D303" s="123" t="s">
        <v>917</v>
      </c>
      <c r="E303" s="123">
        <v>4</v>
      </c>
      <c r="F303" s="124">
        <f t="shared" si="24"/>
        <v>14749202</v>
      </c>
      <c r="G303" s="125">
        <v>2910375</v>
      </c>
      <c r="H303" s="125">
        <v>58226</v>
      </c>
      <c r="I303" s="125">
        <v>222309</v>
      </c>
      <c r="J303" s="125">
        <v>814309</v>
      </c>
      <c r="K303" s="125">
        <v>0</v>
      </c>
      <c r="L303" s="125">
        <v>0</v>
      </c>
      <c r="M303" s="125">
        <v>4453060</v>
      </c>
      <c r="N303" s="125">
        <v>1805</v>
      </c>
      <c r="O303" s="125">
        <v>3756790</v>
      </c>
      <c r="P303" s="125">
        <v>15189</v>
      </c>
      <c r="Q303" s="125">
        <v>2517139</v>
      </c>
      <c r="R303" s="124">
        <f t="shared" si="25"/>
        <v>14749202</v>
      </c>
      <c r="S303" s="98" t="b">
        <f t="shared" si="26"/>
        <v>1</v>
      </c>
      <c r="T303" s="126" t="s">
        <v>917</v>
      </c>
      <c r="U303" s="127">
        <f t="shared" si="27"/>
        <v>9915001</v>
      </c>
      <c r="V303" s="128">
        <v>5957509</v>
      </c>
      <c r="W303" s="128">
        <v>47232</v>
      </c>
      <c r="X303" s="128">
        <v>38093</v>
      </c>
      <c r="Y303" s="128">
        <v>2961</v>
      </c>
      <c r="Z303" s="128">
        <v>76061</v>
      </c>
      <c r="AA303" s="128">
        <v>230860</v>
      </c>
      <c r="AB303" s="128">
        <v>171972</v>
      </c>
      <c r="AC303" s="128">
        <v>1256199</v>
      </c>
      <c r="AD303" s="128">
        <v>131207</v>
      </c>
      <c r="AE303" s="128">
        <v>42718</v>
      </c>
      <c r="AF303" s="128">
        <v>1525528</v>
      </c>
      <c r="AG303" s="128">
        <v>246079</v>
      </c>
      <c r="AH303" s="128">
        <v>68644</v>
      </c>
      <c r="AI303" s="128">
        <v>184802</v>
      </c>
      <c r="AJ303" s="128">
        <v>61188</v>
      </c>
      <c r="AK303" s="128">
        <v>88966</v>
      </c>
      <c r="AL303" s="128">
        <v>44368</v>
      </c>
      <c r="AM303" s="129">
        <f t="shared" si="28"/>
        <v>9915001</v>
      </c>
      <c r="AN303" s="98" t="b">
        <f t="shared" si="29"/>
        <v>1</v>
      </c>
    </row>
    <row r="304" spans="1:40" x14ac:dyDescent="0.2">
      <c r="A304" s="122">
        <v>13501</v>
      </c>
      <c r="B304" s="122" t="s">
        <v>630</v>
      </c>
      <c r="C304" s="123" t="s">
        <v>918</v>
      </c>
      <c r="D304" s="123" t="s">
        <v>917</v>
      </c>
      <c r="E304" s="123">
        <v>4</v>
      </c>
      <c r="F304" s="124">
        <f t="shared" si="24"/>
        <v>9274463</v>
      </c>
      <c r="G304" s="125">
        <v>1500356</v>
      </c>
      <c r="H304" s="125">
        <v>178278</v>
      </c>
      <c r="I304" s="125">
        <v>108943</v>
      </c>
      <c r="J304" s="125">
        <v>977179</v>
      </c>
      <c r="K304" s="125">
        <v>0</v>
      </c>
      <c r="L304" s="125">
        <v>0</v>
      </c>
      <c r="M304" s="125">
        <v>4564000</v>
      </c>
      <c r="N304" s="125">
        <v>50817</v>
      </c>
      <c r="O304" s="125">
        <v>49297</v>
      </c>
      <c r="P304" s="125">
        <v>106547</v>
      </c>
      <c r="Q304" s="125">
        <v>1739046</v>
      </c>
      <c r="R304" s="124">
        <f t="shared" si="25"/>
        <v>9274463</v>
      </c>
      <c r="S304" s="98" t="b">
        <f t="shared" si="26"/>
        <v>1</v>
      </c>
      <c r="T304" s="126" t="s">
        <v>917</v>
      </c>
      <c r="U304" s="127">
        <f t="shared" si="27"/>
        <v>14635270</v>
      </c>
      <c r="V304" s="128">
        <v>9728412</v>
      </c>
      <c r="W304" s="128">
        <v>48927</v>
      </c>
      <c r="X304" s="128">
        <v>24391</v>
      </c>
      <c r="Y304" s="128">
        <v>1122</v>
      </c>
      <c r="Z304" s="128">
        <v>204690</v>
      </c>
      <c r="AA304" s="128">
        <v>248174</v>
      </c>
      <c r="AB304" s="128">
        <v>948766</v>
      </c>
      <c r="AC304" s="128">
        <v>566283</v>
      </c>
      <c r="AD304" s="128">
        <v>149036</v>
      </c>
      <c r="AE304" s="128">
        <v>128030</v>
      </c>
      <c r="AF304" s="128">
        <v>1107304</v>
      </c>
      <c r="AG304" s="128">
        <v>842606</v>
      </c>
      <c r="AH304" s="128">
        <v>118856</v>
      </c>
      <c r="AI304" s="128">
        <v>400088</v>
      </c>
      <c r="AJ304" s="128">
        <v>117163</v>
      </c>
      <c r="AK304" s="128">
        <v>310334</v>
      </c>
      <c r="AL304" s="128">
        <v>162276</v>
      </c>
      <c r="AM304" s="129">
        <f t="shared" si="28"/>
        <v>14635270</v>
      </c>
      <c r="AN304" s="98" t="b">
        <f t="shared" si="29"/>
        <v>1</v>
      </c>
    </row>
    <row r="305" spans="1:40" x14ac:dyDescent="0.2">
      <c r="A305" s="122">
        <v>13502</v>
      </c>
      <c r="B305" s="122" t="s">
        <v>631</v>
      </c>
      <c r="C305" s="123" t="s">
        <v>918</v>
      </c>
      <c r="D305" s="123" t="s">
        <v>917</v>
      </c>
      <c r="E305" s="123">
        <v>4</v>
      </c>
      <c r="F305" s="124">
        <f t="shared" si="24"/>
        <v>26177644</v>
      </c>
      <c r="G305" s="125">
        <v>352808</v>
      </c>
      <c r="H305" s="125">
        <v>2938</v>
      </c>
      <c r="I305" s="125">
        <v>0</v>
      </c>
      <c r="J305" s="125">
        <v>72156</v>
      </c>
      <c r="K305" s="125">
        <v>0</v>
      </c>
      <c r="L305" s="125">
        <v>0</v>
      </c>
      <c r="M305" s="125">
        <v>25113282</v>
      </c>
      <c r="N305" s="125">
        <v>141</v>
      </c>
      <c r="O305" s="125">
        <v>0</v>
      </c>
      <c r="P305" s="125">
        <v>-8425</v>
      </c>
      <c r="Q305" s="125">
        <v>644744</v>
      </c>
      <c r="R305" s="124">
        <f t="shared" si="25"/>
        <v>26177644</v>
      </c>
      <c r="S305" s="98" t="b">
        <f t="shared" si="26"/>
        <v>1</v>
      </c>
      <c r="T305" s="126" t="s">
        <v>917</v>
      </c>
      <c r="U305" s="127">
        <f t="shared" si="27"/>
        <v>3340262</v>
      </c>
      <c r="V305" s="128">
        <v>1255505</v>
      </c>
      <c r="W305" s="128">
        <v>3903</v>
      </c>
      <c r="X305" s="128">
        <v>2999</v>
      </c>
      <c r="Y305" s="128">
        <v>9389</v>
      </c>
      <c r="Z305" s="128">
        <v>12436</v>
      </c>
      <c r="AA305" s="128">
        <v>120972</v>
      </c>
      <c r="AB305" s="128">
        <v>249110</v>
      </c>
      <c r="AC305" s="128">
        <v>388585</v>
      </c>
      <c r="AD305" s="128">
        <v>18416</v>
      </c>
      <c r="AE305" s="128">
        <v>3449</v>
      </c>
      <c r="AF305" s="128">
        <v>301632</v>
      </c>
      <c r="AG305" s="128">
        <v>556782</v>
      </c>
      <c r="AH305" s="128">
        <v>39469</v>
      </c>
      <c r="AI305" s="128">
        <v>368849</v>
      </c>
      <c r="AJ305" s="128">
        <v>22570</v>
      </c>
      <c r="AK305" s="128">
        <v>0</v>
      </c>
      <c r="AL305" s="128">
        <v>0</v>
      </c>
      <c r="AM305" s="129">
        <f t="shared" si="28"/>
        <v>3340262</v>
      </c>
      <c r="AN305" s="98" t="b">
        <f t="shared" si="29"/>
        <v>1</v>
      </c>
    </row>
    <row r="306" spans="1:40" x14ac:dyDescent="0.2">
      <c r="A306" s="122">
        <v>13503</v>
      </c>
      <c r="B306" s="122" t="s">
        <v>632</v>
      </c>
      <c r="C306" s="123" t="s">
        <v>918</v>
      </c>
      <c r="D306" s="123" t="s">
        <v>917</v>
      </c>
      <c r="E306" s="123">
        <v>4</v>
      </c>
      <c r="F306" s="124">
        <f t="shared" si="24"/>
        <v>5496533</v>
      </c>
      <c r="G306" s="125">
        <v>1299511</v>
      </c>
      <c r="H306" s="125">
        <v>58925</v>
      </c>
      <c r="I306" s="125">
        <v>99419</v>
      </c>
      <c r="J306" s="125">
        <v>494929</v>
      </c>
      <c r="K306" s="125">
        <v>0</v>
      </c>
      <c r="L306" s="125">
        <v>0</v>
      </c>
      <c r="M306" s="125">
        <v>1841680</v>
      </c>
      <c r="N306" s="125">
        <v>0</v>
      </c>
      <c r="O306" s="125">
        <v>203554</v>
      </c>
      <c r="P306" s="125">
        <v>22153</v>
      </c>
      <c r="Q306" s="125">
        <v>1476362</v>
      </c>
      <c r="R306" s="124">
        <f t="shared" si="25"/>
        <v>5496533</v>
      </c>
      <c r="S306" s="98" t="b">
        <f t="shared" si="26"/>
        <v>1</v>
      </c>
      <c r="T306" s="126" t="s">
        <v>917</v>
      </c>
      <c r="U306" s="127">
        <f t="shared" si="27"/>
        <v>4193676</v>
      </c>
      <c r="V306" s="128">
        <v>3123165</v>
      </c>
      <c r="W306" s="128">
        <v>14606</v>
      </c>
      <c r="X306" s="128">
        <v>11307</v>
      </c>
      <c r="Y306" s="128">
        <v>5468</v>
      </c>
      <c r="Z306" s="128">
        <v>4468</v>
      </c>
      <c r="AA306" s="128">
        <v>231903</v>
      </c>
      <c r="AB306" s="128">
        <v>112118</v>
      </c>
      <c r="AC306" s="128">
        <v>177974</v>
      </c>
      <c r="AD306" s="128">
        <v>20564</v>
      </c>
      <c r="AE306" s="128">
        <v>11715</v>
      </c>
      <c r="AF306" s="128">
        <v>86822</v>
      </c>
      <c r="AG306" s="128">
        <v>76712</v>
      </c>
      <c r="AH306" s="128">
        <v>129800</v>
      </c>
      <c r="AI306" s="128">
        <v>93398</v>
      </c>
      <c r="AJ306" s="128">
        <v>35524</v>
      </c>
      <c r="AK306" s="128">
        <v>131750</v>
      </c>
      <c r="AL306" s="128">
        <v>21792</v>
      </c>
      <c r="AM306" s="129">
        <f t="shared" si="28"/>
        <v>4193676</v>
      </c>
      <c r="AN306" s="98" t="b">
        <f t="shared" si="29"/>
        <v>1</v>
      </c>
    </row>
    <row r="307" spans="1:40" x14ac:dyDescent="0.2">
      <c r="A307" s="122">
        <v>13504</v>
      </c>
      <c r="B307" s="122" t="s">
        <v>633</v>
      </c>
      <c r="C307" s="123" t="s">
        <v>918</v>
      </c>
      <c r="D307" s="123" t="s">
        <v>917</v>
      </c>
      <c r="E307" s="123">
        <v>4</v>
      </c>
      <c r="F307" s="124">
        <f t="shared" si="24"/>
        <v>4384886</v>
      </c>
      <c r="G307" s="125">
        <v>872795</v>
      </c>
      <c r="H307" s="125">
        <v>12862</v>
      </c>
      <c r="I307" s="125">
        <v>16412</v>
      </c>
      <c r="J307" s="125">
        <v>344223</v>
      </c>
      <c r="K307" s="125">
        <v>0</v>
      </c>
      <c r="L307" s="125">
        <v>0</v>
      </c>
      <c r="M307" s="125">
        <v>2664892</v>
      </c>
      <c r="N307" s="125">
        <v>7808</v>
      </c>
      <c r="O307" s="125">
        <v>101006</v>
      </c>
      <c r="P307" s="125">
        <v>5285</v>
      </c>
      <c r="Q307" s="125">
        <v>359603</v>
      </c>
      <c r="R307" s="124">
        <f t="shared" si="25"/>
        <v>4384886</v>
      </c>
      <c r="S307" s="98" t="b">
        <f t="shared" si="26"/>
        <v>1</v>
      </c>
      <c r="T307" s="126" t="s">
        <v>917</v>
      </c>
      <c r="U307" s="127">
        <f t="shared" si="27"/>
        <v>3187214</v>
      </c>
      <c r="V307" s="128">
        <v>2307525</v>
      </c>
      <c r="W307" s="128">
        <v>8243</v>
      </c>
      <c r="X307" s="128">
        <v>6935</v>
      </c>
      <c r="Y307" s="128">
        <v>0</v>
      </c>
      <c r="Z307" s="128">
        <v>6567</v>
      </c>
      <c r="AA307" s="128">
        <v>109587</v>
      </c>
      <c r="AB307" s="128">
        <v>89060</v>
      </c>
      <c r="AC307" s="128">
        <v>51618</v>
      </c>
      <c r="AD307" s="128">
        <v>108937</v>
      </c>
      <c r="AE307" s="128">
        <v>4767</v>
      </c>
      <c r="AF307" s="128">
        <v>164433</v>
      </c>
      <c r="AG307" s="128">
        <v>66248</v>
      </c>
      <c r="AH307" s="128">
        <v>83808</v>
      </c>
      <c r="AI307" s="128">
        <v>69743</v>
      </c>
      <c r="AJ307" s="128">
        <v>3004</v>
      </c>
      <c r="AK307" s="128">
        <v>137095</v>
      </c>
      <c r="AL307" s="128">
        <v>0</v>
      </c>
      <c r="AM307" s="129">
        <f t="shared" si="28"/>
        <v>3187214</v>
      </c>
      <c r="AN307" s="98" t="b">
        <f t="shared" si="29"/>
        <v>1</v>
      </c>
    </row>
    <row r="308" spans="1:40" x14ac:dyDescent="0.2">
      <c r="A308" s="122">
        <v>13505</v>
      </c>
      <c r="B308" s="122" t="s">
        <v>634</v>
      </c>
      <c r="C308" s="123" t="s">
        <v>918</v>
      </c>
      <c r="D308" s="123" t="s">
        <v>917</v>
      </c>
      <c r="E308" s="123">
        <v>4</v>
      </c>
      <c r="F308" s="124">
        <f t="shared" si="24"/>
        <v>1443669</v>
      </c>
      <c r="G308" s="125">
        <v>250113</v>
      </c>
      <c r="H308" s="125">
        <v>2242</v>
      </c>
      <c r="I308" s="125">
        <v>0</v>
      </c>
      <c r="J308" s="125">
        <v>94999</v>
      </c>
      <c r="K308" s="125">
        <v>0</v>
      </c>
      <c r="L308" s="125">
        <v>0</v>
      </c>
      <c r="M308" s="125">
        <v>886775</v>
      </c>
      <c r="N308" s="125">
        <v>730</v>
      </c>
      <c r="O308" s="125">
        <v>0</v>
      </c>
      <c r="P308" s="125">
        <v>6486</v>
      </c>
      <c r="Q308" s="125">
        <v>202324</v>
      </c>
      <c r="R308" s="124">
        <f t="shared" si="25"/>
        <v>1443669</v>
      </c>
      <c r="S308" s="98" t="b">
        <f t="shared" si="26"/>
        <v>1</v>
      </c>
      <c r="T308" s="126" t="s">
        <v>917</v>
      </c>
      <c r="U308" s="127">
        <f t="shared" si="27"/>
        <v>2405488</v>
      </c>
      <c r="V308" s="128">
        <v>1617989</v>
      </c>
      <c r="W308" s="128">
        <v>12025</v>
      </c>
      <c r="X308" s="128">
        <v>8091</v>
      </c>
      <c r="Y308" s="128">
        <v>0</v>
      </c>
      <c r="Z308" s="128">
        <v>4627</v>
      </c>
      <c r="AA308" s="128">
        <v>92324</v>
      </c>
      <c r="AB308" s="128">
        <v>175032</v>
      </c>
      <c r="AC308" s="128">
        <v>100900</v>
      </c>
      <c r="AD308" s="128">
        <v>70847</v>
      </c>
      <c r="AE308" s="128">
        <v>12539</v>
      </c>
      <c r="AF308" s="128">
        <v>145823</v>
      </c>
      <c r="AG308" s="128">
        <v>59776</v>
      </c>
      <c r="AH308" s="128">
        <v>37229</v>
      </c>
      <c r="AI308" s="128">
        <v>94103</v>
      </c>
      <c r="AJ308" s="128">
        <v>14415</v>
      </c>
      <c r="AK308" s="128">
        <v>0</v>
      </c>
      <c r="AL308" s="128">
        <v>0</v>
      </c>
      <c r="AM308" s="129">
        <f t="shared" si="28"/>
        <v>2405488</v>
      </c>
      <c r="AN308" s="98" t="b">
        <f t="shared" si="29"/>
        <v>1</v>
      </c>
    </row>
    <row r="309" spans="1:40" x14ac:dyDescent="0.2">
      <c r="A309" s="122">
        <v>13601</v>
      </c>
      <c r="B309" s="122" t="s">
        <v>635</v>
      </c>
      <c r="C309" s="123" t="s">
        <v>918</v>
      </c>
      <c r="D309" s="123" t="s">
        <v>917</v>
      </c>
      <c r="E309" s="123">
        <v>4</v>
      </c>
      <c r="F309" s="124">
        <f t="shared" si="24"/>
        <v>7025062</v>
      </c>
      <c r="G309" s="125">
        <v>1569908</v>
      </c>
      <c r="H309" s="125">
        <v>47066</v>
      </c>
      <c r="I309" s="125">
        <v>47888</v>
      </c>
      <c r="J309" s="125">
        <v>475393</v>
      </c>
      <c r="K309" s="125">
        <v>0</v>
      </c>
      <c r="L309" s="125">
        <v>13103</v>
      </c>
      <c r="M309" s="125">
        <v>3723161</v>
      </c>
      <c r="N309" s="125">
        <v>75480</v>
      </c>
      <c r="O309" s="125">
        <v>15022</v>
      </c>
      <c r="P309" s="125">
        <v>9977</v>
      </c>
      <c r="Q309" s="125">
        <v>1048064</v>
      </c>
      <c r="R309" s="124">
        <f t="shared" si="25"/>
        <v>7025062</v>
      </c>
      <c r="S309" s="98" t="b">
        <f t="shared" si="26"/>
        <v>1</v>
      </c>
      <c r="T309" s="126" t="s">
        <v>917</v>
      </c>
      <c r="U309" s="127">
        <f t="shared" si="27"/>
        <v>7585029</v>
      </c>
      <c r="V309" s="128">
        <v>5082906</v>
      </c>
      <c r="W309" s="128">
        <v>22343</v>
      </c>
      <c r="X309" s="128">
        <v>23444</v>
      </c>
      <c r="Y309" s="128">
        <v>63970</v>
      </c>
      <c r="Z309" s="128">
        <v>117788</v>
      </c>
      <c r="AA309" s="128">
        <v>273818</v>
      </c>
      <c r="AB309" s="128">
        <v>294506</v>
      </c>
      <c r="AC309" s="128">
        <v>544153</v>
      </c>
      <c r="AD309" s="128">
        <v>85937</v>
      </c>
      <c r="AE309" s="128">
        <v>10114</v>
      </c>
      <c r="AF309" s="128">
        <v>604239</v>
      </c>
      <c r="AG309" s="128">
        <v>345400</v>
      </c>
      <c r="AH309" s="128">
        <v>73208</v>
      </c>
      <c r="AI309" s="128">
        <v>18112</v>
      </c>
      <c r="AJ309" s="128">
        <v>88442</v>
      </c>
      <c r="AK309" s="128">
        <v>107444</v>
      </c>
      <c r="AL309" s="128">
        <v>79221</v>
      </c>
      <c r="AM309" s="129">
        <f t="shared" si="28"/>
        <v>7585029</v>
      </c>
      <c r="AN309" s="98" t="b">
        <f t="shared" si="29"/>
        <v>1</v>
      </c>
    </row>
    <row r="310" spans="1:40" x14ac:dyDescent="0.2">
      <c r="A310" s="122">
        <v>13602</v>
      </c>
      <c r="B310" s="122" t="s">
        <v>636</v>
      </c>
      <c r="C310" s="123" t="s">
        <v>918</v>
      </c>
      <c r="D310" s="123" t="s">
        <v>917</v>
      </c>
      <c r="E310" s="123">
        <v>4</v>
      </c>
      <c r="F310" s="124">
        <f t="shared" si="24"/>
        <v>4385137</v>
      </c>
      <c r="G310" s="125">
        <v>836330</v>
      </c>
      <c r="H310" s="125">
        <v>54152</v>
      </c>
      <c r="I310" s="125">
        <v>73794</v>
      </c>
      <c r="J310" s="125">
        <v>467208</v>
      </c>
      <c r="K310" s="125">
        <v>0</v>
      </c>
      <c r="L310" s="125">
        <v>9963</v>
      </c>
      <c r="M310" s="125">
        <v>2195705</v>
      </c>
      <c r="N310" s="125">
        <v>0</v>
      </c>
      <c r="O310" s="125">
        <v>0</v>
      </c>
      <c r="P310" s="125">
        <v>68124</v>
      </c>
      <c r="Q310" s="125">
        <v>679861</v>
      </c>
      <c r="R310" s="124">
        <f t="shared" si="25"/>
        <v>4385137</v>
      </c>
      <c r="S310" s="98" t="b">
        <f t="shared" si="26"/>
        <v>1</v>
      </c>
      <c r="T310" s="126" t="s">
        <v>917</v>
      </c>
      <c r="U310" s="127">
        <f t="shared" si="27"/>
        <v>3863897</v>
      </c>
      <c r="V310" s="128">
        <v>2856356</v>
      </c>
      <c r="W310" s="128">
        <v>21185</v>
      </c>
      <c r="X310" s="128">
        <v>27579</v>
      </c>
      <c r="Y310" s="128">
        <v>0</v>
      </c>
      <c r="Z310" s="128">
        <v>13108</v>
      </c>
      <c r="AA310" s="128">
        <v>148061</v>
      </c>
      <c r="AB310" s="128">
        <v>174863</v>
      </c>
      <c r="AC310" s="128">
        <v>164040</v>
      </c>
      <c r="AD310" s="128">
        <v>11520</v>
      </c>
      <c r="AE310" s="128">
        <v>1782</v>
      </c>
      <c r="AF310" s="128">
        <v>159719</v>
      </c>
      <c r="AG310" s="128">
        <v>161068</v>
      </c>
      <c r="AH310" s="128">
        <v>525</v>
      </c>
      <c r="AI310" s="128">
        <v>94118</v>
      </c>
      <c r="AJ310" s="128">
        <v>35317</v>
      </c>
      <c r="AK310" s="128">
        <v>92184</v>
      </c>
      <c r="AL310" s="128">
        <v>0</v>
      </c>
      <c r="AM310" s="129">
        <f t="shared" si="28"/>
        <v>3863897</v>
      </c>
      <c r="AN310" s="98" t="b">
        <f t="shared" si="29"/>
        <v>1</v>
      </c>
    </row>
    <row r="311" spans="1:40" x14ac:dyDescent="0.2">
      <c r="A311" s="122">
        <v>13603</v>
      </c>
      <c r="B311" s="122" t="s">
        <v>637</v>
      </c>
      <c r="C311" s="123" t="s">
        <v>918</v>
      </c>
      <c r="D311" s="123" t="s">
        <v>917</v>
      </c>
      <c r="E311" s="123">
        <v>4</v>
      </c>
      <c r="F311" s="124">
        <f t="shared" si="24"/>
        <v>4165125</v>
      </c>
      <c r="G311" s="125">
        <v>1012297</v>
      </c>
      <c r="H311" s="125">
        <v>19701</v>
      </c>
      <c r="I311" s="125">
        <v>13796</v>
      </c>
      <c r="J311" s="125">
        <v>405554</v>
      </c>
      <c r="K311" s="125">
        <v>0</v>
      </c>
      <c r="L311" s="125">
        <v>0</v>
      </c>
      <c r="M311" s="125">
        <v>2255275</v>
      </c>
      <c r="N311" s="125">
        <v>0</v>
      </c>
      <c r="O311" s="125">
        <v>16012</v>
      </c>
      <c r="P311" s="125">
        <v>20907</v>
      </c>
      <c r="Q311" s="125">
        <v>421583</v>
      </c>
      <c r="R311" s="124">
        <f t="shared" si="25"/>
        <v>4165125</v>
      </c>
      <c r="S311" s="98" t="b">
        <f t="shared" si="26"/>
        <v>1</v>
      </c>
      <c r="T311" s="126" t="s">
        <v>917</v>
      </c>
      <c r="U311" s="127">
        <f t="shared" si="27"/>
        <v>4594797</v>
      </c>
      <c r="V311" s="128">
        <v>3705102</v>
      </c>
      <c r="W311" s="128">
        <v>7944</v>
      </c>
      <c r="X311" s="128">
        <v>11633</v>
      </c>
      <c r="Y311" s="128">
        <v>23</v>
      </c>
      <c r="Z311" s="128">
        <v>10932</v>
      </c>
      <c r="AA311" s="128">
        <v>141807</v>
      </c>
      <c r="AB311" s="128">
        <v>75969</v>
      </c>
      <c r="AC311" s="128">
        <v>148854</v>
      </c>
      <c r="AD311" s="128">
        <v>87530</v>
      </c>
      <c r="AE311" s="128">
        <v>3147</v>
      </c>
      <c r="AF311" s="128">
        <v>146652</v>
      </c>
      <c r="AG311" s="128">
        <v>74953</v>
      </c>
      <c r="AH311" s="128">
        <v>16377</v>
      </c>
      <c r="AI311" s="128">
        <v>91405</v>
      </c>
      <c r="AJ311" s="128">
        <v>28889</v>
      </c>
      <c r="AK311" s="128">
        <v>82734</v>
      </c>
      <c r="AL311" s="128">
        <v>0</v>
      </c>
      <c r="AM311" s="129">
        <f t="shared" si="28"/>
        <v>4594797</v>
      </c>
      <c r="AN311" s="98" t="b">
        <f t="shared" si="29"/>
        <v>1</v>
      </c>
    </row>
    <row r="312" spans="1:40" x14ac:dyDescent="0.2">
      <c r="A312" s="122">
        <v>13604</v>
      </c>
      <c r="B312" s="122" t="s">
        <v>638</v>
      </c>
      <c r="C312" s="123" t="s">
        <v>918</v>
      </c>
      <c r="D312" s="123" t="s">
        <v>917</v>
      </c>
      <c r="E312" s="123">
        <v>4</v>
      </c>
      <c r="F312" s="124">
        <f t="shared" si="24"/>
        <v>8725914</v>
      </c>
      <c r="G312" s="125">
        <v>1691129</v>
      </c>
      <c r="H312" s="125">
        <v>66489</v>
      </c>
      <c r="I312" s="125">
        <v>391908</v>
      </c>
      <c r="J312" s="125">
        <v>807184</v>
      </c>
      <c r="K312" s="125">
        <v>0</v>
      </c>
      <c r="L312" s="125">
        <v>0</v>
      </c>
      <c r="M312" s="125">
        <v>4642277</v>
      </c>
      <c r="N312" s="125">
        <v>3152</v>
      </c>
      <c r="O312" s="125">
        <v>0</v>
      </c>
      <c r="P312" s="125">
        <v>40041</v>
      </c>
      <c r="Q312" s="125">
        <v>1083734</v>
      </c>
      <c r="R312" s="124">
        <f t="shared" si="25"/>
        <v>8725914</v>
      </c>
      <c r="S312" s="98" t="b">
        <f t="shared" si="26"/>
        <v>1</v>
      </c>
      <c r="T312" s="126" t="s">
        <v>917</v>
      </c>
      <c r="U312" s="127">
        <f t="shared" si="27"/>
        <v>9054760</v>
      </c>
      <c r="V312" s="128">
        <v>4481616</v>
      </c>
      <c r="W312" s="128">
        <v>16949</v>
      </c>
      <c r="X312" s="128">
        <v>20043</v>
      </c>
      <c r="Y312" s="128">
        <v>0</v>
      </c>
      <c r="Z312" s="128">
        <v>57837</v>
      </c>
      <c r="AA312" s="128">
        <v>127625</v>
      </c>
      <c r="AB312" s="128">
        <v>194343</v>
      </c>
      <c r="AC312" s="128">
        <v>238312</v>
      </c>
      <c r="AD312" s="128">
        <v>21632</v>
      </c>
      <c r="AE312" s="128">
        <v>53442</v>
      </c>
      <c r="AF312" s="128">
        <v>3483493</v>
      </c>
      <c r="AG312" s="128">
        <v>122447</v>
      </c>
      <c r="AH312" s="128">
        <v>95236</v>
      </c>
      <c r="AI312" s="128">
        <v>31646</v>
      </c>
      <c r="AJ312" s="128">
        <v>119274</v>
      </c>
      <c r="AK312" s="128">
        <v>100807</v>
      </c>
      <c r="AL312" s="128">
        <v>35958</v>
      </c>
      <c r="AM312" s="129">
        <f t="shared" si="28"/>
        <v>9054760</v>
      </c>
      <c r="AN312" s="98" t="b">
        <f t="shared" si="29"/>
        <v>1</v>
      </c>
    </row>
    <row r="313" spans="1:40" x14ac:dyDescent="0.2">
      <c r="A313" s="122">
        <v>13605</v>
      </c>
      <c r="B313" s="122" t="s">
        <v>639</v>
      </c>
      <c r="C313" s="123" t="s">
        <v>918</v>
      </c>
      <c r="D313" s="123" t="s">
        <v>917</v>
      </c>
      <c r="E313" s="123">
        <v>4</v>
      </c>
      <c r="F313" s="124">
        <f t="shared" si="24"/>
        <v>8006984</v>
      </c>
      <c r="G313" s="125">
        <v>1550835</v>
      </c>
      <c r="H313" s="125">
        <v>85294</v>
      </c>
      <c r="I313" s="125">
        <v>187472</v>
      </c>
      <c r="J313" s="125">
        <v>740124</v>
      </c>
      <c r="K313" s="125">
        <v>0</v>
      </c>
      <c r="L313" s="125">
        <v>0</v>
      </c>
      <c r="M313" s="125">
        <v>3903735</v>
      </c>
      <c r="N313" s="125">
        <v>8412</v>
      </c>
      <c r="O313" s="125">
        <v>616620</v>
      </c>
      <c r="P313" s="125">
        <v>79373</v>
      </c>
      <c r="Q313" s="125">
        <v>835119</v>
      </c>
      <c r="R313" s="124">
        <f t="shared" si="25"/>
        <v>8006984</v>
      </c>
      <c r="S313" s="98" t="b">
        <f t="shared" si="26"/>
        <v>1</v>
      </c>
      <c r="T313" s="126" t="s">
        <v>917</v>
      </c>
      <c r="U313" s="127">
        <f t="shared" si="27"/>
        <v>11560933</v>
      </c>
      <c r="V313" s="128">
        <v>9823908</v>
      </c>
      <c r="W313" s="128">
        <v>19390</v>
      </c>
      <c r="X313" s="128">
        <v>30668</v>
      </c>
      <c r="Y313" s="128">
        <v>0</v>
      </c>
      <c r="Z313" s="128">
        <v>29812</v>
      </c>
      <c r="AA313" s="128">
        <v>182684</v>
      </c>
      <c r="AB313" s="128">
        <v>305209</v>
      </c>
      <c r="AC313" s="128">
        <v>258207</v>
      </c>
      <c r="AD313" s="128">
        <v>110714</v>
      </c>
      <c r="AE313" s="128">
        <v>2850</v>
      </c>
      <c r="AF313" s="128">
        <v>192234</v>
      </c>
      <c r="AG313" s="128">
        <v>272737</v>
      </c>
      <c r="AH313" s="128">
        <v>127837</v>
      </c>
      <c r="AI313" s="128">
        <v>92902</v>
      </c>
      <c r="AJ313" s="128">
        <v>33094</v>
      </c>
      <c r="AK313" s="128">
        <v>349915</v>
      </c>
      <c r="AL313" s="128">
        <v>171112</v>
      </c>
      <c r="AM313" s="129">
        <f t="shared" si="28"/>
        <v>11560933</v>
      </c>
      <c r="AN313" s="98" t="b">
        <f t="shared" si="29"/>
        <v>1</v>
      </c>
    </row>
    <row r="314" spans="1:40" x14ac:dyDescent="0.2">
      <c r="A314" s="122">
        <v>14101</v>
      </c>
      <c r="B314" s="122" t="s">
        <v>645</v>
      </c>
      <c r="C314" s="123" t="s">
        <v>918</v>
      </c>
      <c r="D314" s="123" t="s">
        <v>917</v>
      </c>
      <c r="E314" s="123">
        <v>4</v>
      </c>
      <c r="F314" s="124">
        <f t="shared" si="24"/>
        <v>16182383</v>
      </c>
      <c r="G314" s="125">
        <v>3346462</v>
      </c>
      <c r="H314" s="125">
        <v>392905</v>
      </c>
      <c r="I314" s="125">
        <v>380577</v>
      </c>
      <c r="J314" s="125">
        <v>1776667</v>
      </c>
      <c r="K314" s="125">
        <v>224228</v>
      </c>
      <c r="L314" s="125">
        <v>0</v>
      </c>
      <c r="M314" s="125">
        <v>7823720</v>
      </c>
      <c r="N314" s="125">
        <v>41846</v>
      </c>
      <c r="O314" s="125">
        <v>257058</v>
      </c>
      <c r="P314" s="125">
        <v>522664</v>
      </c>
      <c r="Q314" s="125">
        <v>1416256</v>
      </c>
      <c r="R314" s="124">
        <f t="shared" si="25"/>
        <v>16182383</v>
      </c>
      <c r="S314" s="98" t="b">
        <f t="shared" si="26"/>
        <v>1</v>
      </c>
      <c r="T314" s="126" t="s">
        <v>917</v>
      </c>
      <c r="U314" s="127">
        <f t="shared" si="27"/>
        <v>22258249</v>
      </c>
      <c r="V314" s="128">
        <v>14635469</v>
      </c>
      <c r="W314" s="128">
        <v>55932</v>
      </c>
      <c r="X314" s="128">
        <v>45276</v>
      </c>
      <c r="Y314" s="128">
        <v>2428</v>
      </c>
      <c r="Z314" s="128">
        <v>31337</v>
      </c>
      <c r="AA314" s="128">
        <v>259076</v>
      </c>
      <c r="AB314" s="128">
        <v>486570</v>
      </c>
      <c r="AC314" s="128">
        <v>966654</v>
      </c>
      <c r="AD314" s="128">
        <v>464589</v>
      </c>
      <c r="AE314" s="128">
        <v>54232</v>
      </c>
      <c r="AF314" s="128">
        <v>3775383</v>
      </c>
      <c r="AG314" s="128">
        <v>591994</v>
      </c>
      <c r="AH314" s="128">
        <v>361609</v>
      </c>
      <c r="AI314" s="128">
        <v>151273</v>
      </c>
      <c r="AJ314" s="128">
        <v>247982</v>
      </c>
      <c r="AK314" s="128">
        <v>561740</v>
      </c>
      <c r="AL314" s="128">
        <v>230879</v>
      </c>
      <c r="AM314" s="129">
        <f t="shared" si="28"/>
        <v>22258249</v>
      </c>
      <c r="AN314" s="98" t="b">
        <f t="shared" si="29"/>
        <v>1</v>
      </c>
    </row>
    <row r="315" spans="1:40" x14ac:dyDescent="0.2">
      <c r="A315" s="122">
        <v>14102</v>
      </c>
      <c r="B315" s="122" t="s">
        <v>647</v>
      </c>
      <c r="C315" s="123" t="s">
        <v>918</v>
      </c>
      <c r="D315" s="123" t="s">
        <v>917</v>
      </c>
      <c r="E315" s="123">
        <v>4</v>
      </c>
      <c r="F315" s="124">
        <f t="shared" si="24"/>
        <v>388393</v>
      </c>
      <c r="G315" s="125">
        <v>136716</v>
      </c>
      <c r="H315" s="125">
        <v>2940</v>
      </c>
      <c r="I315" s="125">
        <v>67</v>
      </c>
      <c r="J315" s="125">
        <v>27620</v>
      </c>
      <c r="K315" s="125">
        <v>11013</v>
      </c>
      <c r="L315" s="125">
        <v>0</v>
      </c>
      <c r="M315" s="125">
        <v>183645</v>
      </c>
      <c r="N315" s="125">
        <v>0</v>
      </c>
      <c r="O315" s="125">
        <v>34</v>
      </c>
      <c r="P315" s="125">
        <v>21731</v>
      </c>
      <c r="Q315" s="125">
        <v>4627</v>
      </c>
      <c r="R315" s="124">
        <f t="shared" si="25"/>
        <v>388393</v>
      </c>
      <c r="S315" s="98" t="b">
        <f t="shared" si="26"/>
        <v>1</v>
      </c>
      <c r="T315" s="126" t="s">
        <v>917</v>
      </c>
      <c r="U315" s="127">
        <f t="shared" si="27"/>
        <v>2689014</v>
      </c>
      <c r="V315" s="128">
        <v>1536588</v>
      </c>
      <c r="W315" s="128">
        <v>13573</v>
      </c>
      <c r="X315" s="128">
        <v>3809</v>
      </c>
      <c r="Y315" s="128">
        <v>239</v>
      </c>
      <c r="Z315" s="128">
        <v>13368</v>
      </c>
      <c r="AA315" s="128">
        <v>80296</v>
      </c>
      <c r="AB315" s="128">
        <v>168003</v>
      </c>
      <c r="AC315" s="128">
        <v>173206</v>
      </c>
      <c r="AD315" s="128">
        <v>62118</v>
      </c>
      <c r="AE315" s="128">
        <v>11108</v>
      </c>
      <c r="AF315" s="128">
        <v>241586</v>
      </c>
      <c r="AG315" s="128">
        <v>11833</v>
      </c>
      <c r="AH315" s="128">
        <v>9267</v>
      </c>
      <c r="AI315" s="128">
        <v>311996</v>
      </c>
      <c r="AJ315" s="128">
        <v>24277</v>
      </c>
      <c r="AK315" s="128">
        <v>62511</v>
      </c>
      <c r="AL315" s="128">
        <v>0</v>
      </c>
      <c r="AM315" s="129">
        <f t="shared" si="28"/>
        <v>2689014</v>
      </c>
      <c r="AN315" s="98" t="b">
        <f t="shared" si="29"/>
        <v>1</v>
      </c>
    </row>
    <row r="316" spans="1:40" x14ac:dyDescent="0.2">
      <c r="A316" s="122">
        <v>14103</v>
      </c>
      <c r="B316" s="122" t="s">
        <v>648</v>
      </c>
      <c r="C316" s="123" t="s">
        <v>918</v>
      </c>
      <c r="D316" s="123" t="s">
        <v>917</v>
      </c>
      <c r="E316" s="123">
        <v>4</v>
      </c>
      <c r="F316" s="124">
        <f t="shared" si="24"/>
        <v>1307760</v>
      </c>
      <c r="G316" s="125">
        <v>276078</v>
      </c>
      <c r="H316" s="125">
        <v>20651</v>
      </c>
      <c r="I316" s="125">
        <v>2494</v>
      </c>
      <c r="J316" s="125">
        <v>109640</v>
      </c>
      <c r="K316" s="125">
        <v>0</v>
      </c>
      <c r="L316" s="125">
        <v>18310</v>
      </c>
      <c r="M316" s="125">
        <v>702293</v>
      </c>
      <c r="N316" s="125">
        <v>15898</v>
      </c>
      <c r="O316" s="125">
        <v>7491</v>
      </c>
      <c r="P316" s="125">
        <v>6148</v>
      </c>
      <c r="Q316" s="125">
        <v>148757</v>
      </c>
      <c r="R316" s="124">
        <f t="shared" si="25"/>
        <v>1307760</v>
      </c>
      <c r="S316" s="98" t="b">
        <f t="shared" si="26"/>
        <v>1</v>
      </c>
      <c r="T316" s="126" t="s">
        <v>917</v>
      </c>
      <c r="U316" s="127">
        <f t="shared" si="27"/>
        <v>2963723</v>
      </c>
      <c r="V316" s="128">
        <v>2426809</v>
      </c>
      <c r="W316" s="128">
        <v>8420</v>
      </c>
      <c r="X316" s="128">
        <v>8174</v>
      </c>
      <c r="Y316" s="128">
        <v>0</v>
      </c>
      <c r="Z316" s="128">
        <v>45735</v>
      </c>
      <c r="AA316" s="128">
        <v>0</v>
      </c>
      <c r="AB316" s="128">
        <v>32458</v>
      </c>
      <c r="AC316" s="128">
        <v>116360</v>
      </c>
      <c r="AD316" s="128">
        <v>9786</v>
      </c>
      <c r="AE316" s="128">
        <v>508</v>
      </c>
      <c r="AF316" s="128">
        <v>23536</v>
      </c>
      <c r="AG316" s="128">
        <v>64300</v>
      </c>
      <c r="AH316" s="128">
        <v>67484</v>
      </c>
      <c r="AI316" s="128">
        <v>158318</v>
      </c>
      <c r="AJ316" s="128">
        <v>17496</v>
      </c>
      <c r="AK316" s="128">
        <v>41411</v>
      </c>
      <c r="AL316" s="128">
        <v>23884</v>
      </c>
      <c r="AM316" s="129">
        <f t="shared" si="28"/>
        <v>2963723</v>
      </c>
      <c r="AN316" s="98" t="b">
        <f t="shared" si="29"/>
        <v>1</v>
      </c>
    </row>
    <row r="317" spans="1:40" x14ac:dyDescent="0.2">
      <c r="A317" s="122">
        <v>14104</v>
      </c>
      <c r="B317" s="122" t="s">
        <v>649</v>
      </c>
      <c r="C317" s="123" t="s">
        <v>918</v>
      </c>
      <c r="D317" s="123" t="s">
        <v>917</v>
      </c>
      <c r="E317" s="123">
        <v>4</v>
      </c>
      <c r="F317" s="124">
        <f t="shared" si="24"/>
        <v>1838949</v>
      </c>
      <c r="G317" s="125">
        <v>250303</v>
      </c>
      <c r="H317" s="125">
        <v>49654</v>
      </c>
      <c r="I317" s="125">
        <v>0</v>
      </c>
      <c r="J317" s="125">
        <v>182086</v>
      </c>
      <c r="K317" s="125">
        <v>175724</v>
      </c>
      <c r="L317" s="125">
        <v>1469</v>
      </c>
      <c r="M317" s="125">
        <v>898163</v>
      </c>
      <c r="N317" s="125">
        <v>0</v>
      </c>
      <c r="O317" s="125">
        <v>31527</v>
      </c>
      <c r="P317" s="125">
        <v>69188</v>
      </c>
      <c r="Q317" s="125">
        <v>180835</v>
      </c>
      <c r="R317" s="124">
        <f t="shared" si="25"/>
        <v>1838949</v>
      </c>
      <c r="S317" s="98" t="b">
        <f t="shared" si="26"/>
        <v>1</v>
      </c>
      <c r="T317" s="126" t="s">
        <v>917</v>
      </c>
      <c r="U317" s="127">
        <f t="shared" si="27"/>
        <v>3184735</v>
      </c>
      <c r="V317" s="128">
        <v>2395995</v>
      </c>
      <c r="W317" s="128">
        <v>31068</v>
      </c>
      <c r="X317" s="128">
        <v>10009</v>
      </c>
      <c r="Y317" s="128">
        <v>254</v>
      </c>
      <c r="Z317" s="128">
        <v>12180</v>
      </c>
      <c r="AA317" s="128">
        <v>235289</v>
      </c>
      <c r="AB317" s="128">
        <v>74244</v>
      </c>
      <c r="AC317" s="128">
        <v>91605</v>
      </c>
      <c r="AD317" s="128">
        <v>210479</v>
      </c>
      <c r="AE317" s="128">
        <v>1935</v>
      </c>
      <c r="AF317" s="128">
        <v>70485</v>
      </c>
      <c r="AG317" s="128">
        <v>35754</v>
      </c>
      <c r="AH317" s="128">
        <v>69221</v>
      </c>
      <c r="AI317" s="128">
        <v>4484</v>
      </c>
      <c r="AJ317" s="128">
        <v>23887</v>
      </c>
      <c r="AK317" s="128">
        <v>0</v>
      </c>
      <c r="AL317" s="128">
        <v>0</v>
      </c>
      <c r="AM317" s="129">
        <f t="shared" si="28"/>
        <v>3184735</v>
      </c>
      <c r="AN317" s="98" t="b">
        <f t="shared" si="29"/>
        <v>1</v>
      </c>
    </row>
    <row r="318" spans="1:40" x14ac:dyDescent="0.2">
      <c r="A318" s="122">
        <v>14105</v>
      </c>
      <c r="B318" s="122" t="s">
        <v>650</v>
      </c>
      <c r="C318" s="123" t="s">
        <v>918</v>
      </c>
      <c r="D318" s="123" t="s">
        <v>917</v>
      </c>
      <c r="E318" s="123">
        <v>4</v>
      </c>
      <c r="F318" s="124">
        <f t="shared" si="24"/>
        <v>865156</v>
      </c>
      <c r="G318" s="125">
        <v>49188</v>
      </c>
      <c r="H318" s="125">
        <v>2064</v>
      </c>
      <c r="I318" s="125">
        <v>520</v>
      </c>
      <c r="J318" s="125">
        <v>97054</v>
      </c>
      <c r="K318" s="125">
        <v>0</v>
      </c>
      <c r="L318" s="125">
        <v>1019</v>
      </c>
      <c r="M318" s="125">
        <v>613181</v>
      </c>
      <c r="N318" s="125">
        <v>67624</v>
      </c>
      <c r="O318" s="125">
        <v>0</v>
      </c>
      <c r="P318" s="125">
        <v>3686</v>
      </c>
      <c r="Q318" s="125">
        <v>30820</v>
      </c>
      <c r="R318" s="124">
        <f t="shared" si="25"/>
        <v>865156</v>
      </c>
      <c r="S318" s="98" t="b">
        <f t="shared" si="26"/>
        <v>1</v>
      </c>
      <c r="T318" s="126" t="s">
        <v>917</v>
      </c>
      <c r="U318" s="127">
        <f t="shared" si="27"/>
        <v>2060705</v>
      </c>
      <c r="V318" s="128">
        <v>1449888</v>
      </c>
      <c r="W318" s="128">
        <v>8284</v>
      </c>
      <c r="X318" s="128">
        <v>4301</v>
      </c>
      <c r="Y318" s="128">
        <v>600</v>
      </c>
      <c r="Z318" s="128">
        <v>13441</v>
      </c>
      <c r="AA318" s="128">
        <v>21201</v>
      </c>
      <c r="AB318" s="128">
        <v>80209</v>
      </c>
      <c r="AC318" s="128">
        <v>104974</v>
      </c>
      <c r="AD318" s="128">
        <v>11404</v>
      </c>
      <c r="AE318" s="128">
        <v>3110</v>
      </c>
      <c r="AF318" s="128">
        <v>98282</v>
      </c>
      <c r="AG318" s="128">
        <v>97641</v>
      </c>
      <c r="AH318" s="128">
        <v>98</v>
      </c>
      <c r="AI318" s="128">
        <v>118646</v>
      </c>
      <c r="AJ318" s="128">
        <v>50074</v>
      </c>
      <c r="AK318" s="128">
        <v>64392</v>
      </c>
      <c r="AL318" s="128">
        <v>40670</v>
      </c>
      <c r="AM318" s="129">
        <f t="shared" si="28"/>
        <v>2060705</v>
      </c>
      <c r="AN318" s="98" t="b">
        <f t="shared" si="29"/>
        <v>1</v>
      </c>
    </row>
    <row r="319" spans="1:40" x14ac:dyDescent="0.2">
      <c r="A319" s="122">
        <v>14106</v>
      </c>
      <c r="B319" s="122" t="s">
        <v>651</v>
      </c>
      <c r="C319" s="123" t="s">
        <v>918</v>
      </c>
      <c r="D319" s="123" t="s">
        <v>917</v>
      </c>
      <c r="E319" s="123">
        <v>4</v>
      </c>
      <c r="F319" s="124">
        <f t="shared" si="24"/>
        <v>1757409</v>
      </c>
      <c r="G319" s="125">
        <v>239847</v>
      </c>
      <c r="H319" s="125">
        <v>16586</v>
      </c>
      <c r="I319" s="125">
        <v>0</v>
      </c>
      <c r="J319" s="125">
        <v>323535</v>
      </c>
      <c r="K319" s="125">
        <v>0</v>
      </c>
      <c r="L319" s="125">
        <v>0</v>
      </c>
      <c r="M319" s="125">
        <v>997910</v>
      </c>
      <c r="N319" s="125">
        <v>9929</v>
      </c>
      <c r="O319" s="125">
        <v>6971</v>
      </c>
      <c r="P319" s="125">
        <v>11353</v>
      </c>
      <c r="Q319" s="125">
        <v>151278</v>
      </c>
      <c r="R319" s="124">
        <f t="shared" si="25"/>
        <v>1757409</v>
      </c>
      <c r="S319" s="98" t="b">
        <f t="shared" si="26"/>
        <v>1</v>
      </c>
      <c r="T319" s="126" t="s">
        <v>917</v>
      </c>
      <c r="U319" s="127">
        <f t="shared" si="27"/>
        <v>4037131</v>
      </c>
      <c r="V319" s="128">
        <v>2658817</v>
      </c>
      <c r="W319" s="128">
        <v>30432</v>
      </c>
      <c r="X319" s="128">
        <v>23092</v>
      </c>
      <c r="Y319" s="128">
        <v>5228</v>
      </c>
      <c r="Z319" s="128">
        <v>20466</v>
      </c>
      <c r="AA319" s="128">
        <v>280128</v>
      </c>
      <c r="AB319" s="128">
        <v>301735</v>
      </c>
      <c r="AC319" s="128">
        <v>212647</v>
      </c>
      <c r="AD319" s="128">
        <v>121830</v>
      </c>
      <c r="AE319" s="128">
        <v>18001</v>
      </c>
      <c r="AF319" s="128">
        <v>57450</v>
      </c>
      <c r="AG319" s="128">
        <v>147871</v>
      </c>
      <c r="AH319" s="128">
        <v>88340</v>
      </c>
      <c r="AI319" s="128">
        <v>51651</v>
      </c>
      <c r="AJ319" s="128">
        <v>19497</v>
      </c>
      <c r="AK319" s="128">
        <v>130498</v>
      </c>
      <c r="AL319" s="128">
        <v>23504</v>
      </c>
      <c r="AM319" s="129">
        <f t="shared" si="28"/>
        <v>4037131</v>
      </c>
      <c r="AN319" s="98" t="b">
        <f t="shared" si="29"/>
        <v>1</v>
      </c>
    </row>
    <row r="320" spans="1:40" x14ac:dyDescent="0.2">
      <c r="A320" s="122">
        <v>14107</v>
      </c>
      <c r="B320" s="122" t="s">
        <v>652</v>
      </c>
      <c r="C320" s="123" t="s">
        <v>918</v>
      </c>
      <c r="D320" s="123" t="s">
        <v>917</v>
      </c>
      <c r="E320" s="123">
        <v>4</v>
      </c>
      <c r="F320" s="124">
        <f t="shared" si="24"/>
        <v>2149197</v>
      </c>
      <c r="G320" s="125">
        <v>300915</v>
      </c>
      <c r="H320" s="125">
        <v>29738</v>
      </c>
      <c r="I320" s="125">
        <v>37617</v>
      </c>
      <c r="J320" s="125">
        <v>174518</v>
      </c>
      <c r="K320" s="125">
        <v>35463</v>
      </c>
      <c r="L320" s="125">
        <v>0</v>
      </c>
      <c r="M320" s="125">
        <v>1198890</v>
      </c>
      <c r="N320" s="125">
        <v>15215</v>
      </c>
      <c r="O320" s="125">
        <v>0</v>
      </c>
      <c r="P320" s="125">
        <v>101599</v>
      </c>
      <c r="Q320" s="125">
        <v>255242</v>
      </c>
      <c r="R320" s="124">
        <f t="shared" si="25"/>
        <v>2149197</v>
      </c>
      <c r="S320" s="98" t="b">
        <f t="shared" si="26"/>
        <v>1</v>
      </c>
      <c r="T320" s="126" t="s">
        <v>917</v>
      </c>
      <c r="U320" s="127">
        <f t="shared" si="27"/>
        <v>3354235</v>
      </c>
      <c r="V320" s="128">
        <v>2829418</v>
      </c>
      <c r="W320" s="128">
        <v>23060</v>
      </c>
      <c r="X320" s="128">
        <v>16445</v>
      </c>
      <c r="Y320" s="128">
        <v>0</v>
      </c>
      <c r="Z320" s="128">
        <v>34695</v>
      </c>
      <c r="AA320" s="128">
        <v>20932</v>
      </c>
      <c r="AB320" s="128">
        <v>46896</v>
      </c>
      <c r="AC320" s="128">
        <v>105876</v>
      </c>
      <c r="AD320" s="128">
        <v>72538</v>
      </c>
      <c r="AE320" s="128">
        <v>11978</v>
      </c>
      <c r="AF320" s="128">
        <v>63417</v>
      </c>
      <c r="AG320" s="128">
        <v>39596</v>
      </c>
      <c r="AH320" s="128">
        <v>39300</v>
      </c>
      <c r="AI320" s="128">
        <v>25088</v>
      </c>
      <c r="AJ320" s="128">
        <v>66725</v>
      </c>
      <c r="AK320" s="128">
        <v>72077</v>
      </c>
      <c r="AL320" s="128">
        <v>34796</v>
      </c>
      <c r="AM320" s="129">
        <f t="shared" si="28"/>
        <v>3354235</v>
      </c>
      <c r="AN320" s="98" t="b">
        <f t="shared" si="29"/>
        <v>1</v>
      </c>
    </row>
    <row r="321" spans="1:40" x14ac:dyDescent="0.2">
      <c r="A321" s="122">
        <v>14108</v>
      </c>
      <c r="B321" s="122" t="s">
        <v>653</v>
      </c>
      <c r="C321" s="123" t="s">
        <v>918</v>
      </c>
      <c r="D321" s="123" t="s">
        <v>917</v>
      </c>
      <c r="E321" s="123">
        <v>4</v>
      </c>
      <c r="F321" s="124">
        <f t="shared" si="24"/>
        <v>4606067</v>
      </c>
      <c r="G321" s="125">
        <v>1815724</v>
      </c>
      <c r="H321" s="125">
        <v>71449</v>
      </c>
      <c r="I321" s="125">
        <v>20009</v>
      </c>
      <c r="J321" s="125">
        <v>343301</v>
      </c>
      <c r="K321" s="125">
        <v>25592</v>
      </c>
      <c r="L321" s="125">
        <v>6</v>
      </c>
      <c r="M321" s="125">
        <v>1619215</v>
      </c>
      <c r="N321" s="125">
        <v>175169</v>
      </c>
      <c r="O321" s="125">
        <v>37520</v>
      </c>
      <c r="P321" s="125">
        <v>78480</v>
      </c>
      <c r="Q321" s="125">
        <v>419602</v>
      </c>
      <c r="R321" s="124">
        <f t="shared" si="25"/>
        <v>4606067</v>
      </c>
      <c r="S321" s="98" t="b">
        <f t="shared" si="26"/>
        <v>1</v>
      </c>
      <c r="T321" s="126" t="s">
        <v>917</v>
      </c>
      <c r="U321" s="127">
        <f t="shared" si="27"/>
        <v>6289700</v>
      </c>
      <c r="V321" s="128">
        <v>4913100</v>
      </c>
      <c r="W321" s="128">
        <v>39659</v>
      </c>
      <c r="X321" s="128">
        <v>28606</v>
      </c>
      <c r="Y321" s="128">
        <v>0</v>
      </c>
      <c r="Z321" s="128">
        <v>113129</v>
      </c>
      <c r="AA321" s="128">
        <v>351583</v>
      </c>
      <c r="AB321" s="128">
        <v>125139</v>
      </c>
      <c r="AC321" s="128">
        <v>249796</v>
      </c>
      <c r="AD321" s="128">
        <v>2747</v>
      </c>
      <c r="AE321" s="128">
        <v>913</v>
      </c>
      <c r="AF321" s="128">
        <v>12779</v>
      </c>
      <c r="AG321" s="128">
        <v>458044</v>
      </c>
      <c r="AH321" s="128">
        <v>35424</v>
      </c>
      <c r="AI321" s="128">
        <v>2867</v>
      </c>
      <c r="AJ321" s="128">
        <v>30424</v>
      </c>
      <c r="AK321" s="128">
        <v>86446</v>
      </c>
      <c r="AL321" s="128">
        <v>24426</v>
      </c>
      <c r="AM321" s="129">
        <f t="shared" si="28"/>
        <v>6289700</v>
      </c>
      <c r="AN321" s="98" t="b">
        <f t="shared" si="29"/>
        <v>1</v>
      </c>
    </row>
    <row r="322" spans="1:40" x14ac:dyDescent="0.2">
      <c r="A322" s="122">
        <v>14201</v>
      </c>
      <c r="B322" s="122" t="s">
        <v>646</v>
      </c>
      <c r="C322" s="123" t="s">
        <v>918</v>
      </c>
      <c r="D322" s="123" t="s">
        <v>917</v>
      </c>
      <c r="E322" s="123">
        <v>4</v>
      </c>
      <c r="F322" s="124">
        <f t="shared" si="24"/>
        <v>3698640</v>
      </c>
      <c r="G322" s="125">
        <v>1066308</v>
      </c>
      <c r="H322" s="125">
        <v>34871</v>
      </c>
      <c r="I322" s="125">
        <v>69376</v>
      </c>
      <c r="J322" s="125">
        <v>367354</v>
      </c>
      <c r="K322" s="125">
        <v>36305</v>
      </c>
      <c r="L322" s="125">
        <v>0</v>
      </c>
      <c r="M322" s="125">
        <v>1601744</v>
      </c>
      <c r="N322" s="125">
        <v>0</v>
      </c>
      <c r="O322" s="125">
        <v>0</v>
      </c>
      <c r="P322" s="125">
        <v>90028</v>
      </c>
      <c r="Q322" s="125">
        <v>432654</v>
      </c>
      <c r="R322" s="124">
        <f t="shared" si="25"/>
        <v>3698640</v>
      </c>
      <c r="S322" s="98" t="b">
        <f t="shared" si="26"/>
        <v>1</v>
      </c>
      <c r="T322" s="126" t="s">
        <v>917</v>
      </c>
      <c r="U322" s="127">
        <f t="shared" si="27"/>
        <v>5347688</v>
      </c>
      <c r="V322" s="128">
        <v>3992717</v>
      </c>
      <c r="W322" s="128">
        <v>17236</v>
      </c>
      <c r="X322" s="128">
        <v>13833</v>
      </c>
      <c r="Y322" s="128">
        <v>0</v>
      </c>
      <c r="Z322" s="128">
        <v>64129</v>
      </c>
      <c r="AA322" s="128">
        <v>79394</v>
      </c>
      <c r="AB322" s="128">
        <v>148395</v>
      </c>
      <c r="AC322" s="128">
        <v>272768</v>
      </c>
      <c r="AD322" s="128">
        <v>29086</v>
      </c>
      <c r="AE322" s="128">
        <v>10559</v>
      </c>
      <c r="AF322" s="128">
        <v>396054</v>
      </c>
      <c r="AG322" s="128">
        <v>155015</v>
      </c>
      <c r="AH322" s="128">
        <v>130759</v>
      </c>
      <c r="AI322" s="128">
        <v>34697</v>
      </c>
      <c r="AJ322" s="128">
        <v>28880</v>
      </c>
      <c r="AK322" s="128">
        <v>71038</v>
      </c>
      <c r="AL322" s="128">
        <v>34734</v>
      </c>
      <c r="AM322" s="129">
        <f t="shared" si="28"/>
        <v>5347688</v>
      </c>
      <c r="AN322" s="98" t="b">
        <f t="shared" si="29"/>
        <v>1</v>
      </c>
    </row>
    <row r="323" spans="1:40" x14ac:dyDescent="0.2">
      <c r="A323" s="122">
        <v>14202</v>
      </c>
      <c r="B323" s="122" t="s">
        <v>642</v>
      </c>
      <c r="C323" s="123" t="s">
        <v>918</v>
      </c>
      <c r="D323" s="123" t="s">
        <v>917</v>
      </c>
      <c r="E323" s="123">
        <v>4</v>
      </c>
      <c r="F323" s="124">
        <f t="shared" si="24"/>
        <v>2420987</v>
      </c>
      <c r="G323" s="125">
        <v>329459</v>
      </c>
      <c r="H323" s="125">
        <v>9892</v>
      </c>
      <c r="I323" s="125">
        <v>6226</v>
      </c>
      <c r="J323" s="125">
        <v>165219</v>
      </c>
      <c r="K323" s="125">
        <v>0</v>
      </c>
      <c r="L323" s="125">
        <v>0</v>
      </c>
      <c r="M323" s="125">
        <v>1625440</v>
      </c>
      <c r="N323" s="125">
        <v>7327</v>
      </c>
      <c r="O323" s="125">
        <v>0</v>
      </c>
      <c r="P323" s="125">
        <v>36090</v>
      </c>
      <c r="Q323" s="125">
        <v>241334</v>
      </c>
      <c r="R323" s="124">
        <f t="shared" si="25"/>
        <v>2420987</v>
      </c>
      <c r="S323" s="98" t="b">
        <f t="shared" si="26"/>
        <v>1</v>
      </c>
      <c r="T323" s="126" t="s">
        <v>917</v>
      </c>
      <c r="U323" s="127">
        <f t="shared" si="27"/>
        <v>3323033</v>
      </c>
      <c r="V323" s="128">
        <v>2309625</v>
      </c>
      <c r="W323" s="128">
        <v>23193</v>
      </c>
      <c r="X323" s="128">
        <v>16777</v>
      </c>
      <c r="Y323" s="128">
        <v>0</v>
      </c>
      <c r="Z323" s="128">
        <v>43281</v>
      </c>
      <c r="AA323" s="128">
        <v>154029</v>
      </c>
      <c r="AB323" s="128">
        <v>130219</v>
      </c>
      <c r="AC323" s="128">
        <v>164013</v>
      </c>
      <c r="AD323" s="128">
        <v>159166</v>
      </c>
      <c r="AE323" s="128">
        <v>26140</v>
      </c>
      <c r="AF323" s="128">
        <v>54302</v>
      </c>
      <c r="AG323" s="128">
        <v>93926</v>
      </c>
      <c r="AH323" s="128">
        <v>37667</v>
      </c>
      <c r="AI323" s="128">
        <v>91555</v>
      </c>
      <c r="AJ323" s="128">
        <v>69923</v>
      </c>
      <c r="AK323" s="128">
        <v>29157</v>
      </c>
      <c r="AL323" s="128">
        <v>0</v>
      </c>
      <c r="AM323" s="129">
        <f t="shared" si="28"/>
        <v>3323033</v>
      </c>
      <c r="AN323" s="98" t="b">
        <f t="shared" si="29"/>
        <v>1</v>
      </c>
    </row>
    <row r="324" spans="1:40" x14ac:dyDescent="0.2">
      <c r="A324" s="122">
        <v>14203</v>
      </c>
      <c r="B324" s="122" t="s">
        <v>643</v>
      </c>
      <c r="C324" s="123" t="s">
        <v>918</v>
      </c>
      <c r="D324" s="123" t="s">
        <v>917</v>
      </c>
      <c r="E324" s="123">
        <v>4</v>
      </c>
      <c r="F324" s="124">
        <f t="shared" si="24"/>
        <v>6976558</v>
      </c>
      <c r="G324" s="125">
        <v>827183</v>
      </c>
      <c r="H324" s="125">
        <v>6436</v>
      </c>
      <c r="I324" s="125">
        <v>0</v>
      </c>
      <c r="J324" s="125">
        <v>321435</v>
      </c>
      <c r="K324" s="125">
        <v>25053</v>
      </c>
      <c r="L324" s="125">
        <v>0</v>
      </c>
      <c r="M324" s="125">
        <v>5675000</v>
      </c>
      <c r="N324" s="125">
        <v>0</v>
      </c>
      <c r="O324" s="125">
        <v>0</v>
      </c>
      <c r="P324" s="125">
        <v>16288</v>
      </c>
      <c r="Q324" s="125">
        <v>105163</v>
      </c>
      <c r="R324" s="124">
        <f t="shared" si="25"/>
        <v>6976558</v>
      </c>
      <c r="S324" s="98" t="b">
        <f t="shared" si="26"/>
        <v>1</v>
      </c>
      <c r="T324" s="126" t="s">
        <v>917</v>
      </c>
      <c r="U324" s="127">
        <f t="shared" si="27"/>
        <v>2974756</v>
      </c>
      <c r="V324" s="128">
        <v>2340007</v>
      </c>
      <c r="W324" s="128">
        <v>18052</v>
      </c>
      <c r="X324" s="128">
        <v>12460</v>
      </c>
      <c r="Y324" s="128">
        <v>4108</v>
      </c>
      <c r="Z324" s="128">
        <v>53046</v>
      </c>
      <c r="AA324" s="128">
        <v>40663</v>
      </c>
      <c r="AB324" s="128">
        <v>82330</v>
      </c>
      <c r="AC324" s="128">
        <v>81382</v>
      </c>
      <c r="AD324" s="128">
        <v>62129</v>
      </c>
      <c r="AE324" s="128">
        <v>33907</v>
      </c>
      <c r="AF324" s="128">
        <v>92231</v>
      </c>
      <c r="AG324" s="128">
        <v>9031</v>
      </c>
      <c r="AH324" s="128">
        <v>48998</v>
      </c>
      <c r="AI324" s="128">
        <v>115602</v>
      </c>
      <c r="AJ324" s="128">
        <v>21869</v>
      </c>
      <c r="AK324" s="128">
        <v>19965</v>
      </c>
      <c r="AL324" s="128">
        <v>0</v>
      </c>
      <c r="AM324" s="129">
        <f t="shared" si="28"/>
        <v>2974756</v>
      </c>
      <c r="AN324" s="98" t="b">
        <f t="shared" si="29"/>
        <v>1</v>
      </c>
    </row>
    <row r="325" spans="1:40" x14ac:dyDescent="0.2">
      <c r="A325" s="122">
        <v>14204</v>
      </c>
      <c r="B325" s="122" t="s">
        <v>644</v>
      </c>
      <c r="C325" s="123" t="s">
        <v>918</v>
      </c>
      <c r="D325" s="123" t="s">
        <v>917</v>
      </c>
      <c r="E325" s="123">
        <v>4</v>
      </c>
      <c r="F325" s="124">
        <f t="shared" si="24"/>
        <v>3000453</v>
      </c>
      <c r="G325" s="125">
        <v>244548</v>
      </c>
      <c r="H325" s="125">
        <v>50492</v>
      </c>
      <c r="I325" s="125">
        <v>25014</v>
      </c>
      <c r="J325" s="125">
        <v>463855</v>
      </c>
      <c r="K325" s="125">
        <v>0</v>
      </c>
      <c r="L325" s="125">
        <v>0</v>
      </c>
      <c r="M325" s="125">
        <v>1786205</v>
      </c>
      <c r="N325" s="125">
        <v>43577</v>
      </c>
      <c r="O325" s="125">
        <v>97068</v>
      </c>
      <c r="P325" s="125">
        <v>14236</v>
      </c>
      <c r="Q325" s="125">
        <v>275458</v>
      </c>
      <c r="R325" s="124">
        <f t="shared" si="25"/>
        <v>3000453</v>
      </c>
      <c r="S325" s="98" t="b">
        <f t="shared" si="26"/>
        <v>1</v>
      </c>
      <c r="T325" s="126" t="s">
        <v>917</v>
      </c>
      <c r="U325" s="127">
        <f t="shared" si="27"/>
        <v>4225630</v>
      </c>
      <c r="V325" s="128">
        <v>3671073</v>
      </c>
      <c r="W325" s="128">
        <v>54315</v>
      </c>
      <c r="X325" s="128">
        <v>33563</v>
      </c>
      <c r="Y325" s="128">
        <v>0</v>
      </c>
      <c r="Z325" s="128">
        <v>69812</v>
      </c>
      <c r="AA325" s="128">
        <v>72141</v>
      </c>
      <c r="AB325" s="128">
        <v>56762</v>
      </c>
      <c r="AC325" s="128">
        <v>88640</v>
      </c>
      <c r="AD325" s="128">
        <v>10311</v>
      </c>
      <c r="AE325" s="128">
        <v>432</v>
      </c>
      <c r="AF325" s="128">
        <v>65454</v>
      </c>
      <c r="AG325" s="128">
        <v>119859</v>
      </c>
      <c r="AH325" s="128">
        <v>17946</v>
      </c>
      <c r="AI325" s="128">
        <v>35028</v>
      </c>
      <c r="AJ325" s="128">
        <v>32024</v>
      </c>
      <c r="AK325" s="128">
        <v>108904</v>
      </c>
      <c r="AL325" s="128">
        <v>34878</v>
      </c>
      <c r="AM325" s="129">
        <f t="shared" si="28"/>
        <v>4225630</v>
      </c>
      <c r="AN325" s="98" t="b">
        <f t="shared" si="29"/>
        <v>1</v>
      </c>
    </row>
    <row r="326" spans="1:40" x14ac:dyDescent="0.2">
      <c r="A326" s="122">
        <v>15101</v>
      </c>
      <c r="B326" s="122" t="s">
        <v>654</v>
      </c>
      <c r="C326" s="123" t="s">
        <v>918</v>
      </c>
      <c r="D326" s="123" t="s">
        <v>917</v>
      </c>
      <c r="E326" s="123">
        <v>4</v>
      </c>
      <c r="F326" s="124">
        <f t="shared" ref="F326:F350" si="30">SUMPRODUCT(G326:Q326,$G$3:$Q$3)</f>
        <v>16947849</v>
      </c>
      <c r="G326" s="125">
        <v>4695759</v>
      </c>
      <c r="H326" s="125">
        <v>316540</v>
      </c>
      <c r="I326" s="125">
        <v>228908</v>
      </c>
      <c r="J326" s="125">
        <v>2610321</v>
      </c>
      <c r="K326" s="125">
        <v>224704</v>
      </c>
      <c r="L326" s="125">
        <v>0</v>
      </c>
      <c r="M326" s="125">
        <v>5404955</v>
      </c>
      <c r="N326" s="125">
        <v>70768</v>
      </c>
      <c r="O326" s="125">
        <v>0</v>
      </c>
      <c r="P326" s="125">
        <v>127327</v>
      </c>
      <c r="Q326" s="125">
        <v>3268567</v>
      </c>
      <c r="R326" s="124">
        <f t="shared" ref="R326:R350" si="31">SUM(G326:Q326)</f>
        <v>16947849</v>
      </c>
      <c r="S326" s="98" t="b">
        <f t="shared" ref="S326:S350" si="32">R326=F326</f>
        <v>1</v>
      </c>
      <c r="T326" s="126" t="s">
        <v>917</v>
      </c>
      <c r="U326" s="127">
        <f t="shared" ref="U326:U350" si="33">SUMPRODUCT(V326:AL326,$V$3:$AL$3)</f>
        <v>27000845</v>
      </c>
      <c r="V326" s="128">
        <v>20752834</v>
      </c>
      <c r="W326" s="128">
        <v>39679</v>
      </c>
      <c r="X326" s="128">
        <v>47026</v>
      </c>
      <c r="Y326" s="128">
        <v>5233</v>
      </c>
      <c r="Z326" s="128">
        <v>194944</v>
      </c>
      <c r="AA326" s="128">
        <v>714365</v>
      </c>
      <c r="AB326" s="128">
        <v>922670</v>
      </c>
      <c r="AC326" s="128">
        <v>787697</v>
      </c>
      <c r="AD326" s="128">
        <v>200971</v>
      </c>
      <c r="AE326" s="128">
        <v>31772</v>
      </c>
      <c r="AF326" s="128">
        <v>1291787</v>
      </c>
      <c r="AG326" s="128">
        <v>1500427</v>
      </c>
      <c r="AH326" s="128">
        <v>2082</v>
      </c>
      <c r="AI326" s="128">
        <v>141485</v>
      </c>
      <c r="AJ326" s="128">
        <v>214987</v>
      </c>
      <c r="AK326" s="128">
        <v>405023</v>
      </c>
      <c r="AL326" s="128">
        <v>78727</v>
      </c>
      <c r="AM326" s="129">
        <f t="shared" ref="AM326:AM350" si="34">+V326-W326-X326+Y326+Z326+AA326+AB326+AC326+AD326+AE326+AF326+AG326+AH326+AI326+AJ326+AK326-AL326</f>
        <v>27000845</v>
      </c>
      <c r="AN326" s="98" t="b">
        <f t="shared" ref="AN326:AN350" si="35">AM326=U326</f>
        <v>1</v>
      </c>
    </row>
    <row r="327" spans="1:40" x14ac:dyDescent="0.2">
      <c r="A327" s="122">
        <v>15102</v>
      </c>
      <c r="B327" s="122" t="s">
        <v>655</v>
      </c>
      <c r="C327" s="123" t="s">
        <v>918</v>
      </c>
      <c r="D327" s="123" t="s">
        <v>917</v>
      </c>
      <c r="E327" s="123">
        <v>4</v>
      </c>
      <c r="F327" s="124">
        <f t="shared" si="30"/>
        <v>943118</v>
      </c>
      <c r="G327" s="125">
        <v>350876</v>
      </c>
      <c r="H327" s="125">
        <v>277</v>
      </c>
      <c r="I327" s="125">
        <v>0</v>
      </c>
      <c r="J327" s="125">
        <v>59428</v>
      </c>
      <c r="K327" s="125">
        <v>1680</v>
      </c>
      <c r="L327" s="125">
        <v>0</v>
      </c>
      <c r="M327" s="125">
        <v>508256</v>
      </c>
      <c r="N327" s="125">
        <v>103</v>
      </c>
      <c r="O327" s="125">
        <v>0</v>
      </c>
      <c r="P327" s="125">
        <v>68</v>
      </c>
      <c r="Q327" s="125">
        <v>22430</v>
      </c>
      <c r="R327" s="124">
        <f t="shared" si="31"/>
        <v>943118</v>
      </c>
      <c r="S327" s="98" t="b">
        <f t="shared" si="32"/>
        <v>1</v>
      </c>
      <c r="T327" s="126" t="s">
        <v>917</v>
      </c>
      <c r="U327" s="127">
        <f t="shared" si="33"/>
        <v>1731753</v>
      </c>
      <c r="V327" s="128">
        <v>1276107</v>
      </c>
      <c r="W327" s="128">
        <v>2489</v>
      </c>
      <c r="X327" s="128">
        <v>3416</v>
      </c>
      <c r="Y327" s="128">
        <v>0</v>
      </c>
      <c r="Z327" s="128">
        <v>2424</v>
      </c>
      <c r="AA327" s="128">
        <v>108246</v>
      </c>
      <c r="AB327" s="128">
        <v>119046</v>
      </c>
      <c r="AC327" s="128">
        <v>39808</v>
      </c>
      <c r="AD327" s="128">
        <v>22980</v>
      </c>
      <c r="AE327" s="128">
        <v>2268</v>
      </c>
      <c r="AF327" s="128">
        <v>20260</v>
      </c>
      <c r="AG327" s="128">
        <v>62089</v>
      </c>
      <c r="AH327" s="128">
        <v>24642</v>
      </c>
      <c r="AI327" s="128">
        <v>42027</v>
      </c>
      <c r="AJ327" s="128">
        <v>17761</v>
      </c>
      <c r="AK327" s="128">
        <v>0</v>
      </c>
      <c r="AL327" s="128">
        <v>0</v>
      </c>
      <c r="AM327" s="129">
        <f t="shared" si="34"/>
        <v>1731753</v>
      </c>
      <c r="AN327" s="98" t="b">
        <f t="shared" si="35"/>
        <v>1</v>
      </c>
    </row>
    <row r="328" spans="1:40" x14ac:dyDescent="0.2">
      <c r="A328" s="122">
        <v>15201</v>
      </c>
      <c r="B328" s="122" t="s">
        <v>656</v>
      </c>
      <c r="C328" s="123" t="s">
        <v>918</v>
      </c>
      <c r="D328" s="123" t="s">
        <v>917</v>
      </c>
      <c r="E328" s="123">
        <v>4</v>
      </c>
      <c r="F328" s="124">
        <f t="shared" si="30"/>
        <v>446559</v>
      </c>
      <c r="G328" s="125">
        <v>65810</v>
      </c>
      <c r="H328" s="125">
        <v>0</v>
      </c>
      <c r="I328" s="125">
        <v>0</v>
      </c>
      <c r="J328" s="125">
        <v>16628</v>
      </c>
      <c r="K328" s="125">
        <v>0</v>
      </c>
      <c r="L328" s="125">
        <v>0</v>
      </c>
      <c r="M328" s="125">
        <v>319976</v>
      </c>
      <c r="N328" s="125">
        <v>0</v>
      </c>
      <c r="O328" s="125">
        <v>0</v>
      </c>
      <c r="P328" s="125">
        <v>28455</v>
      </c>
      <c r="Q328" s="125">
        <v>15690</v>
      </c>
      <c r="R328" s="124">
        <f t="shared" si="31"/>
        <v>446559</v>
      </c>
      <c r="S328" s="98" t="b">
        <f t="shared" si="32"/>
        <v>1</v>
      </c>
      <c r="T328" s="126" t="s">
        <v>917</v>
      </c>
      <c r="U328" s="127">
        <f t="shared" si="33"/>
        <v>1680878</v>
      </c>
      <c r="V328" s="128">
        <v>1221612</v>
      </c>
      <c r="W328" s="128">
        <v>2472</v>
      </c>
      <c r="X328" s="128">
        <v>1919</v>
      </c>
      <c r="Y328" s="128">
        <v>85</v>
      </c>
      <c r="Z328" s="128">
        <v>9891</v>
      </c>
      <c r="AA328" s="128">
        <v>99405</v>
      </c>
      <c r="AB328" s="128">
        <v>99343</v>
      </c>
      <c r="AC328" s="128">
        <v>47677</v>
      </c>
      <c r="AD328" s="128">
        <v>48485</v>
      </c>
      <c r="AE328" s="128">
        <v>4744</v>
      </c>
      <c r="AF328" s="128">
        <v>38493</v>
      </c>
      <c r="AG328" s="128">
        <v>71624</v>
      </c>
      <c r="AH328" s="128">
        <v>31208</v>
      </c>
      <c r="AI328" s="128">
        <v>5220</v>
      </c>
      <c r="AJ328" s="128">
        <v>2974</v>
      </c>
      <c r="AK328" s="128">
        <v>4508</v>
      </c>
      <c r="AL328" s="128">
        <v>0</v>
      </c>
      <c r="AM328" s="129">
        <f t="shared" si="34"/>
        <v>1680878</v>
      </c>
      <c r="AN328" s="98" t="b">
        <f t="shared" si="35"/>
        <v>1</v>
      </c>
    </row>
    <row r="329" spans="1:40" x14ac:dyDescent="0.2">
      <c r="A329" s="122">
        <v>15202</v>
      </c>
      <c r="B329" s="122" t="s">
        <v>657</v>
      </c>
      <c r="C329" s="123" t="s">
        <v>918</v>
      </c>
      <c r="D329" s="123" t="s">
        <v>917</v>
      </c>
      <c r="E329" s="123">
        <v>4</v>
      </c>
      <c r="F329" s="124">
        <f t="shared" si="30"/>
        <v>80165</v>
      </c>
      <c r="G329" s="125">
        <v>863</v>
      </c>
      <c r="H329" s="125">
        <v>0</v>
      </c>
      <c r="I329" s="125">
        <v>0</v>
      </c>
      <c r="J329" s="125">
        <v>7347</v>
      </c>
      <c r="K329" s="125">
        <v>0</v>
      </c>
      <c r="L329" s="125">
        <v>0</v>
      </c>
      <c r="M329" s="125">
        <v>57700</v>
      </c>
      <c r="N329" s="125">
        <v>0</v>
      </c>
      <c r="O329" s="125">
        <v>0</v>
      </c>
      <c r="P329" s="125">
        <v>9523</v>
      </c>
      <c r="Q329" s="125">
        <v>4732</v>
      </c>
      <c r="R329" s="124">
        <f t="shared" si="31"/>
        <v>80165</v>
      </c>
      <c r="S329" s="98" t="b">
        <f t="shared" si="32"/>
        <v>1</v>
      </c>
      <c r="T329" s="126" t="s">
        <v>917</v>
      </c>
      <c r="U329" s="127">
        <f t="shared" si="33"/>
        <v>1418000</v>
      </c>
      <c r="V329" s="128">
        <v>857037</v>
      </c>
      <c r="W329" s="128">
        <v>1326</v>
      </c>
      <c r="X329" s="128">
        <v>718</v>
      </c>
      <c r="Y329" s="128">
        <v>0</v>
      </c>
      <c r="Z329" s="128">
        <v>884</v>
      </c>
      <c r="AA329" s="128">
        <v>150674</v>
      </c>
      <c r="AB329" s="128">
        <v>64481</v>
      </c>
      <c r="AC329" s="128">
        <v>71717</v>
      </c>
      <c r="AD329" s="128">
        <v>67004</v>
      </c>
      <c r="AE329" s="128">
        <v>25429</v>
      </c>
      <c r="AF329" s="128">
        <v>44472</v>
      </c>
      <c r="AG329" s="128">
        <v>65359</v>
      </c>
      <c r="AH329" s="128">
        <v>61471</v>
      </c>
      <c r="AI329" s="128">
        <v>10141</v>
      </c>
      <c r="AJ329" s="128">
        <v>1375</v>
      </c>
      <c r="AK329" s="128">
        <v>0</v>
      </c>
      <c r="AL329" s="128">
        <v>0</v>
      </c>
      <c r="AM329" s="129">
        <f t="shared" si="34"/>
        <v>1418000</v>
      </c>
      <c r="AN329" s="98" t="b">
        <f t="shared" si="35"/>
        <v>1</v>
      </c>
    </row>
    <row r="330" spans="1:40" x14ac:dyDescent="0.2">
      <c r="A330" s="122">
        <v>16101</v>
      </c>
      <c r="B330" s="122" t="s">
        <v>658</v>
      </c>
      <c r="C330" s="123" t="s">
        <v>918</v>
      </c>
      <c r="D330" s="123" t="s">
        <v>917</v>
      </c>
      <c r="E330" s="123">
        <v>4</v>
      </c>
      <c r="F330" s="124">
        <f t="shared" si="30"/>
        <v>18347804</v>
      </c>
      <c r="G330" s="125">
        <v>4531786</v>
      </c>
      <c r="H330" s="125">
        <v>380520</v>
      </c>
      <c r="I330" s="125">
        <v>438695</v>
      </c>
      <c r="J330" s="125">
        <v>1546839</v>
      </c>
      <c r="K330" s="125">
        <v>1528808</v>
      </c>
      <c r="L330" s="125">
        <v>34235</v>
      </c>
      <c r="M330" s="125">
        <v>7277134</v>
      </c>
      <c r="N330" s="125">
        <v>300114</v>
      </c>
      <c r="O330" s="125">
        <v>21290</v>
      </c>
      <c r="P330" s="125">
        <v>583252</v>
      </c>
      <c r="Q330" s="125">
        <v>1705131</v>
      </c>
      <c r="R330" s="124">
        <f t="shared" si="31"/>
        <v>18347804</v>
      </c>
      <c r="S330" s="98" t="b">
        <f t="shared" si="32"/>
        <v>1</v>
      </c>
      <c r="T330" s="126" t="s">
        <v>917</v>
      </c>
      <c r="U330" s="127">
        <f t="shared" si="33"/>
        <v>17731485</v>
      </c>
      <c r="V330" s="128">
        <v>12623875</v>
      </c>
      <c r="W330" s="128">
        <v>66514</v>
      </c>
      <c r="X330" s="128">
        <v>82020</v>
      </c>
      <c r="Y330" s="128">
        <v>171</v>
      </c>
      <c r="Z330" s="128">
        <v>17275</v>
      </c>
      <c r="AA330" s="128">
        <v>332176</v>
      </c>
      <c r="AB330" s="128">
        <v>766517</v>
      </c>
      <c r="AC330" s="128">
        <v>1105593</v>
      </c>
      <c r="AD330" s="128">
        <v>195647</v>
      </c>
      <c r="AE330" s="128">
        <v>14699</v>
      </c>
      <c r="AF330" s="128">
        <v>1415337</v>
      </c>
      <c r="AG330" s="128">
        <v>814101</v>
      </c>
      <c r="AH330" s="128">
        <v>89496</v>
      </c>
      <c r="AI330" s="128">
        <v>104287</v>
      </c>
      <c r="AJ330" s="128">
        <v>58530</v>
      </c>
      <c r="AK330" s="128">
        <v>605563</v>
      </c>
      <c r="AL330" s="128">
        <v>263248</v>
      </c>
      <c r="AM330" s="129">
        <f t="shared" si="34"/>
        <v>17731485</v>
      </c>
      <c r="AN330" s="98" t="b">
        <f t="shared" si="35"/>
        <v>1</v>
      </c>
    </row>
    <row r="331" spans="1:40" x14ac:dyDescent="0.2">
      <c r="A331" s="122">
        <v>16102</v>
      </c>
      <c r="B331" s="122" t="s">
        <v>659</v>
      </c>
      <c r="C331" s="123" t="s">
        <v>918</v>
      </c>
      <c r="D331" s="123" t="s">
        <v>917</v>
      </c>
      <c r="E331" s="123">
        <v>4</v>
      </c>
      <c r="F331" s="124">
        <f t="shared" si="30"/>
        <v>1800948</v>
      </c>
      <c r="G331" s="125">
        <v>311762</v>
      </c>
      <c r="H331" s="125">
        <v>14032</v>
      </c>
      <c r="I331" s="125">
        <v>0</v>
      </c>
      <c r="J331" s="125">
        <v>225709</v>
      </c>
      <c r="K331" s="125">
        <v>0</v>
      </c>
      <c r="L331" s="125">
        <v>17615</v>
      </c>
      <c r="M331" s="125">
        <v>941479</v>
      </c>
      <c r="N331" s="125">
        <v>0</v>
      </c>
      <c r="O331" s="125">
        <v>38390</v>
      </c>
      <c r="P331" s="125">
        <v>51466</v>
      </c>
      <c r="Q331" s="125">
        <v>200495</v>
      </c>
      <c r="R331" s="124">
        <f t="shared" si="31"/>
        <v>1800948</v>
      </c>
      <c r="S331" s="98" t="b">
        <f t="shared" si="32"/>
        <v>1</v>
      </c>
      <c r="T331" s="126" t="s">
        <v>917</v>
      </c>
      <c r="U331" s="127">
        <f t="shared" si="33"/>
        <v>2955275</v>
      </c>
      <c r="V331" s="128">
        <v>2388540</v>
      </c>
      <c r="W331" s="128">
        <v>19051</v>
      </c>
      <c r="X331" s="128">
        <v>13192</v>
      </c>
      <c r="Y331" s="128">
        <v>0</v>
      </c>
      <c r="Z331" s="128">
        <v>3706</v>
      </c>
      <c r="AA331" s="128">
        <v>73842</v>
      </c>
      <c r="AB331" s="128">
        <v>86125</v>
      </c>
      <c r="AC331" s="128">
        <v>133650</v>
      </c>
      <c r="AD331" s="128">
        <v>74289</v>
      </c>
      <c r="AE331" s="128">
        <v>8172</v>
      </c>
      <c r="AF331" s="128">
        <v>60106</v>
      </c>
      <c r="AG331" s="128">
        <v>114881</v>
      </c>
      <c r="AH331" s="128">
        <v>0</v>
      </c>
      <c r="AI331" s="128">
        <v>7509</v>
      </c>
      <c r="AJ331" s="128">
        <v>24623</v>
      </c>
      <c r="AK331" s="128">
        <v>12075</v>
      </c>
      <c r="AL331" s="128">
        <v>0</v>
      </c>
      <c r="AM331" s="129">
        <f t="shared" si="34"/>
        <v>2955275</v>
      </c>
      <c r="AN331" s="98" t="b">
        <f t="shared" si="35"/>
        <v>1</v>
      </c>
    </row>
    <row r="332" spans="1:40" x14ac:dyDescent="0.2">
      <c r="A332" s="122">
        <v>16103</v>
      </c>
      <c r="B332" s="122" t="s">
        <v>663</v>
      </c>
      <c r="C332" s="123" t="s">
        <v>918</v>
      </c>
      <c r="D332" s="123" t="s">
        <v>917</v>
      </c>
      <c r="E332" s="123">
        <v>4</v>
      </c>
      <c r="F332" s="124">
        <f t="shared" si="30"/>
        <v>3700983</v>
      </c>
      <c r="G332" s="125">
        <v>526354</v>
      </c>
      <c r="H332" s="125">
        <v>18852</v>
      </c>
      <c r="I332" s="125">
        <v>21147</v>
      </c>
      <c r="J332" s="125">
        <v>299141</v>
      </c>
      <c r="K332" s="125">
        <v>0</v>
      </c>
      <c r="L332" s="125">
        <v>0</v>
      </c>
      <c r="M332" s="125">
        <v>2472064</v>
      </c>
      <c r="N332" s="125">
        <v>0</v>
      </c>
      <c r="O332" s="125">
        <v>0</v>
      </c>
      <c r="P332" s="125">
        <v>36800</v>
      </c>
      <c r="Q332" s="125">
        <v>326625</v>
      </c>
      <c r="R332" s="124">
        <f t="shared" si="31"/>
        <v>3700983</v>
      </c>
      <c r="S332" s="98" t="b">
        <f t="shared" si="32"/>
        <v>1</v>
      </c>
      <c r="T332" s="126" t="s">
        <v>917</v>
      </c>
      <c r="U332" s="127">
        <f t="shared" si="33"/>
        <v>4282341</v>
      </c>
      <c r="V332" s="128">
        <v>3187748</v>
      </c>
      <c r="W332" s="128">
        <v>8825</v>
      </c>
      <c r="X332" s="128">
        <v>25013</v>
      </c>
      <c r="Y332" s="128">
        <v>0</v>
      </c>
      <c r="Z332" s="128">
        <v>11791</v>
      </c>
      <c r="AA332" s="128">
        <v>25272</v>
      </c>
      <c r="AB332" s="128">
        <v>131179</v>
      </c>
      <c r="AC332" s="128">
        <v>150803</v>
      </c>
      <c r="AD332" s="128">
        <v>40195</v>
      </c>
      <c r="AE332" s="128">
        <v>22913</v>
      </c>
      <c r="AF332" s="128">
        <v>407091</v>
      </c>
      <c r="AG332" s="128">
        <v>163756</v>
      </c>
      <c r="AH332" s="128">
        <v>31513</v>
      </c>
      <c r="AI332" s="128">
        <v>132987</v>
      </c>
      <c r="AJ332" s="128">
        <v>10931</v>
      </c>
      <c r="AK332" s="128">
        <v>10692</v>
      </c>
      <c r="AL332" s="128">
        <v>10692</v>
      </c>
      <c r="AM332" s="129">
        <f t="shared" si="34"/>
        <v>4282341</v>
      </c>
      <c r="AN332" s="98" t="b">
        <f t="shared" si="35"/>
        <v>1</v>
      </c>
    </row>
    <row r="333" spans="1:40" x14ac:dyDescent="0.2">
      <c r="A333" s="122">
        <v>16104</v>
      </c>
      <c r="B333" s="122" t="s">
        <v>664</v>
      </c>
      <c r="C333" s="123" t="s">
        <v>918</v>
      </c>
      <c r="D333" s="123" t="s">
        <v>917</v>
      </c>
      <c r="E333" s="123">
        <v>4</v>
      </c>
      <c r="F333" s="124">
        <f t="shared" si="30"/>
        <v>1042284</v>
      </c>
      <c r="G333" s="125">
        <v>66518</v>
      </c>
      <c r="H333" s="125">
        <v>6574</v>
      </c>
      <c r="I333" s="125">
        <v>0</v>
      </c>
      <c r="J333" s="125">
        <v>118012</v>
      </c>
      <c r="K333" s="125">
        <v>0</v>
      </c>
      <c r="L333" s="125">
        <v>0</v>
      </c>
      <c r="M333" s="125">
        <v>778239</v>
      </c>
      <c r="N333" s="125">
        <v>0</v>
      </c>
      <c r="O333" s="125">
        <v>0</v>
      </c>
      <c r="P333" s="125">
        <v>9760</v>
      </c>
      <c r="Q333" s="125">
        <v>63181</v>
      </c>
      <c r="R333" s="124">
        <f t="shared" si="31"/>
        <v>1042284</v>
      </c>
      <c r="S333" s="98" t="b">
        <f t="shared" si="32"/>
        <v>1</v>
      </c>
      <c r="T333" s="126" t="s">
        <v>917</v>
      </c>
      <c r="U333" s="127">
        <f t="shared" si="33"/>
        <v>3481659</v>
      </c>
      <c r="V333" s="128">
        <v>2642014</v>
      </c>
      <c r="W333" s="128">
        <v>7441</v>
      </c>
      <c r="X333" s="128">
        <v>5833</v>
      </c>
      <c r="Y333" s="128">
        <v>0</v>
      </c>
      <c r="Z333" s="128">
        <v>25608</v>
      </c>
      <c r="AA333" s="128">
        <v>162382</v>
      </c>
      <c r="AB333" s="128">
        <v>224500</v>
      </c>
      <c r="AC333" s="128">
        <v>159624</v>
      </c>
      <c r="AD333" s="128">
        <v>58650</v>
      </c>
      <c r="AE333" s="128">
        <v>20563</v>
      </c>
      <c r="AF333" s="128">
        <v>25878</v>
      </c>
      <c r="AG333" s="128">
        <v>85033</v>
      </c>
      <c r="AH333" s="128">
        <v>40427</v>
      </c>
      <c r="AI333" s="128">
        <v>40780</v>
      </c>
      <c r="AJ333" s="128">
        <v>9474</v>
      </c>
      <c r="AK333" s="128">
        <v>0</v>
      </c>
      <c r="AL333" s="128">
        <v>0</v>
      </c>
      <c r="AM333" s="129">
        <f t="shared" si="34"/>
        <v>3481659</v>
      </c>
      <c r="AN333" s="98" t="b">
        <f t="shared" si="35"/>
        <v>1</v>
      </c>
    </row>
    <row r="334" spans="1:40" x14ac:dyDescent="0.2">
      <c r="A334" s="122">
        <v>16105</v>
      </c>
      <c r="B334" s="122" t="s">
        <v>667</v>
      </c>
      <c r="C334" s="123" t="s">
        <v>918</v>
      </c>
      <c r="D334" s="123" t="s">
        <v>917</v>
      </c>
      <c r="E334" s="123">
        <v>4</v>
      </c>
      <c r="F334" s="124">
        <f t="shared" si="30"/>
        <v>1566193</v>
      </c>
      <c r="G334" s="125">
        <v>558433</v>
      </c>
      <c r="H334" s="125">
        <v>4529</v>
      </c>
      <c r="I334" s="125">
        <v>0</v>
      </c>
      <c r="J334" s="125">
        <v>64926</v>
      </c>
      <c r="K334" s="125">
        <v>0</v>
      </c>
      <c r="L334" s="125">
        <v>0</v>
      </c>
      <c r="M334" s="125">
        <v>709477</v>
      </c>
      <c r="N334" s="125">
        <v>1502</v>
      </c>
      <c r="O334" s="125">
        <v>0</v>
      </c>
      <c r="P334" s="125">
        <v>69325</v>
      </c>
      <c r="Q334" s="125">
        <v>158001</v>
      </c>
      <c r="R334" s="124">
        <f t="shared" si="31"/>
        <v>1566193</v>
      </c>
      <c r="S334" s="98" t="b">
        <f t="shared" si="32"/>
        <v>1</v>
      </c>
      <c r="T334" s="126" t="s">
        <v>917</v>
      </c>
      <c r="U334" s="127">
        <f t="shared" si="33"/>
        <v>1941319</v>
      </c>
      <c r="V334" s="128">
        <v>1641155</v>
      </c>
      <c r="W334" s="128">
        <v>5480</v>
      </c>
      <c r="X334" s="128">
        <v>7895</v>
      </c>
      <c r="Y334" s="128">
        <v>0</v>
      </c>
      <c r="Z334" s="128">
        <v>3035</v>
      </c>
      <c r="AA334" s="128">
        <v>12000</v>
      </c>
      <c r="AB334" s="128">
        <v>32072</v>
      </c>
      <c r="AC334" s="128">
        <v>93707</v>
      </c>
      <c r="AD334" s="128">
        <v>2262</v>
      </c>
      <c r="AE334" s="128">
        <v>993</v>
      </c>
      <c r="AF334" s="128">
        <v>11993</v>
      </c>
      <c r="AG334" s="128">
        <v>9805</v>
      </c>
      <c r="AH334" s="128">
        <v>49202</v>
      </c>
      <c r="AI334" s="128">
        <v>920</v>
      </c>
      <c r="AJ334" s="128">
        <v>24349</v>
      </c>
      <c r="AK334" s="128">
        <v>73201</v>
      </c>
      <c r="AL334" s="128">
        <v>0</v>
      </c>
      <c r="AM334" s="129">
        <f t="shared" si="34"/>
        <v>1941319</v>
      </c>
      <c r="AN334" s="98" t="b">
        <f t="shared" si="35"/>
        <v>1</v>
      </c>
    </row>
    <row r="335" spans="1:40" x14ac:dyDescent="0.2">
      <c r="A335" s="122">
        <v>16106</v>
      </c>
      <c r="B335" s="122" t="s">
        <v>668</v>
      </c>
      <c r="C335" s="123" t="s">
        <v>918</v>
      </c>
      <c r="D335" s="123" t="s">
        <v>917</v>
      </c>
      <c r="E335" s="123">
        <v>4</v>
      </c>
      <c r="F335" s="124">
        <f t="shared" si="30"/>
        <v>1595034</v>
      </c>
      <c r="G335" s="125">
        <v>192895</v>
      </c>
      <c r="H335" s="125">
        <v>20505</v>
      </c>
      <c r="I335" s="125">
        <v>0</v>
      </c>
      <c r="J335" s="125">
        <v>191931</v>
      </c>
      <c r="K335" s="125">
        <v>0</v>
      </c>
      <c r="L335" s="125">
        <v>3101</v>
      </c>
      <c r="M335" s="125">
        <v>942340</v>
      </c>
      <c r="N335" s="125">
        <v>0</v>
      </c>
      <c r="O335" s="125">
        <v>0</v>
      </c>
      <c r="P335" s="125">
        <v>64333</v>
      </c>
      <c r="Q335" s="125">
        <v>179929</v>
      </c>
      <c r="R335" s="124">
        <f t="shared" si="31"/>
        <v>1595034</v>
      </c>
      <c r="S335" s="98" t="b">
        <f t="shared" si="32"/>
        <v>1</v>
      </c>
      <c r="T335" s="126" t="s">
        <v>917</v>
      </c>
      <c r="U335" s="127">
        <f t="shared" si="33"/>
        <v>2793449</v>
      </c>
      <c r="V335" s="128">
        <v>2035528</v>
      </c>
      <c r="W335" s="128">
        <v>12599</v>
      </c>
      <c r="X335" s="128">
        <v>10153</v>
      </c>
      <c r="Y335" s="128">
        <v>0</v>
      </c>
      <c r="Z335" s="128">
        <v>22576</v>
      </c>
      <c r="AA335" s="128">
        <v>128936</v>
      </c>
      <c r="AB335" s="128">
        <v>79952</v>
      </c>
      <c r="AC335" s="128">
        <v>89896</v>
      </c>
      <c r="AD335" s="128">
        <v>95169</v>
      </c>
      <c r="AE335" s="128">
        <v>19306</v>
      </c>
      <c r="AF335" s="128">
        <v>35007</v>
      </c>
      <c r="AG335" s="128">
        <v>79985</v>
      </c>
      <c r="AH335" s="128">
        <v>47167</v>
      </c>
      <c r="AI335" s="128">
        <v>64538</v>
      </c>
      <c r="AJ335" s="128">
        <v>9597</v>
      </c>
      <c r="AK335" s="128">
        <v>108544</v>
      </c>
      <c r="AL335" s="128">
        <v>0</v>
      </c>
      <c r="AM335" s="129">
        <f t="shared" si="34"/>
        <v>2793449</v>
      </c>
      <c r="AN335" s="98" t="b">
        <f t="shared" si="35"/>
        <v>1</v>
      </c>
    </row>
    <row r="336" spans="1:40" x14ac:dyDescent="0.2">
      <c r="A336" s="122">
        <v>16107</v>
      </c>
      <c r="B336" s="122" t="s">
        <v>670</v>
      </c>
      <c r="C336" s="123" t="s">
        <v>918</v>
      </c>
      <c r="D336" s="123" t="s">
        <v>917</v>
      </c>
      <c r="E336" s="123">
        <v>4</v>
      </c>
      <c r="F336" s="124">
        <f t="shared" si="30"/>
        <v>1655682</v>
      </c>
      <c r="G336" s="125">
        <v>108635</v>
      </c>
      <c r="H336" s="125">
        <v>20346</v>
      </c>
      <c r="I336" s="125">
        <v>27533</v>
      </c>
      <c r="J336" s="125">
        <v>151936</v>
      </c>
      <c r="K336" s="125">
        <v>0</v>
      </c>
      <c r="L336" s="125">
        <v>0</v>
      </c>
      <c r="M336" s="125">
        <v>1054801</v>
      </c>
      <c r="N336" s="125">
        <v>0</v>
      </c>
      <c r="O336" s="125">
        <v>0</v>
      </c>
      <c r="P336" s="125">
        <v>119421</v>
      </c>
      <c r="Q336" s="125">
        <v>173010</v>
      </c>
      <c r="R336" s="124">
        <f t="shared" si="31"/>
        <v>1655682</v>
      </c>
      <c r="S336" s="98" t="b">
        <f t="shared" si="32"/>
        <v>1</v>
      </c>
      <c r="T336" s="126" t="s">
        <v>917</v>
      </c>
      <c r="U336" s="127">
        <f t="shared" si="33"/>
        <v>4594358</v>
      </c>
      <c r="V336" s="128">
        <v>3778116</v>
      </c>
      <c r="W336" s="128">
        <v>17862</v>
      </c>
      <c r="X336" s="128">
        <v>30107</v>
      </c>
      <c r="Y336" s="128">
        <v>0</v>
      </c>
      <c r="Z336" s="128">
        <v>92930</v>
      </c>
      <c r="AA336" s="128">
        <v>8212</v>
      </c>
      <c r="AB336" s="128">
        <v>183068</v>
      </c>
      <c r="AC336" s="128">
        <v>106693</v>
      </c>
      <c r="AD336" s="128">
        <v>14038</v>
      </c>
      <c r="AE336" s="128">
        <v>2176</v>
      </c>
      <c r="AF336" s="128">
        <v>140848</v>
      </c>
      <c r="AG336" s="128">
        <v>122546</v>
      </c>
      <c r="AH336" s="128">
        <v>51173</v>
      </c>
      <c r="AI336" s="128">
        <v>43472</v>
      </c>
      <c r="AJ336" s="128">
        <v>48365</v>
      </c>
      <c r="AK336" s="128">
        <v>50690</v>
      </c>
      <c r="AL336" s="128">
        <v>0</v>
      </c>
      <c r="AM336" s="129">
        <f t="shared" si="34"/>
        <v>4594358</v>
      </c>
      <c r="AN336" s="98" t="b">
        <f t="shared" si="35"/>
        <v>1</v>
      </c>
    </row>
    <row r="337" spans="1:40" x14ac:dyDescent="0.2">
      <c r="A337" s="122">
        <v>16108</v>
      </c>
      <c r="B337" s="122" t="s">
        <v>674</v>
      </c>
      <c r="C337" s="123" t="s">
        <v>918</v>
      </c>
      <c r="D337" s="123" t="s">
        <v>917</v>
      </c>
      <c r="E337" s="123">
        <v>4</v>
      </c>
      <c r="F337" s="124">
        <f t="shared" si="30"/>
        <v>1044192</v>
      </c>
      <c r="G337" s="125">
        <v>55934</v>
      </c>
      <c r="H337" s="125">
        <v>7603</v>
      </c>
      <c r="I337" s="125">
        <v>0</v>
      </c>
      <c r="J337" s="125">
        <v>175375</v>
      </c>
      <c r="K337" s="125">
        <v>0</v>
      </c>
      <c r="L337" s="125">
        <v>0</v>
      </c>
      <c r="M337" s="125">
        <v>709717</v>
      </c>
      <c r="N337" s="125">
        <v>0</v>
      </c>
      <c r="O337" s="125">
        <v>0</v>
      </c>
      <c r="P337" s="125">
        <v>26095</v>
      </c>
      <c r="Q337" s="125">
        <v>69468</v>
      </c>
      <c r="R337" s="124">
        <f t="shared" si="31"/>
        <v>1044192</v>
      </c>
      <c r="S337" s="98" t="b">
        <f t="shared" si="32"/>
        <v>1</v>
      </c>
      <c r="T337" s="126" t="s">
        <v>917</v>
      </c>
      <c r="U337" s="127">
        <f t="shared" si="33"/>
        <v>4243290</v>
      </c>
      <c r="V337" s="128">
        <v>3205390</v>
      </c>
      <c r="W337" s="128">
        <v>19259</v>
      </c>
      <c r="X337" s="128">
        <v>35786</v>
      </c>
      <c r="Y337" s="128">
        <v>3197</v>
      </c>
      <c r="Z337" s="128">
        <v>20234</v>
      </c>
      <c r="AA337" s="128">
        <v>107850</v>
      </c>
      <c r="AB337" s="128">
        <v>149201</v>
      </c>
      <c r="AC337" s="128">
        <v>415148</v>
      </c>
      <c r="AD337" s="128">
        <v>151824</v>
      </c>
      <c r="AE337" s="128">
        <v>6905</v>
      </c>
      <c r="AF337" s="128">
        <v>153473</v>
      </c>
      <c r="AG337" s="128">
        <v>36937</v>
      </c>
      <c r="AH337" s="128">
        <v>0</v>
      </c>
      <c r="AI337" s="128">
        <v>22707</v>
      </c>
      <c r="AJ337" s="128">
        <v>25469</v>
      </c>
      <c r="AK337" s="128">
        <v>40488</v>
      </c>
      <c r="AL337" s="128">
        <v>40488</v>
      </c>
      <c r="AM337" s="129">
        <f t="shared" si="34"/>
        <v>4243290</v>
      </c>
      <c r="AN337" s="98" t="b">
        <f t="shared" si="35"/>
        <v>1</v>
      </c>
    </row>
    <row r="338" spans="1:40" x14ac:dyDescent="0.2">
      <c r="A338" s="122">
        <v>16109</v>
      </c>
      <c r="B338" s="122" t="s">
        <v>677</v>
      </c>
      <c r="C338" s="123" t="s">
        <v>918</v>
      </c>
      <c r="D338" s="123" t="s">
        <v>917</v>
      </c>
      <c r="E338" s="123">
        <v>4</v>
      </c>
      <c r="F338" s="124">
        <f t="shared" si="30"/>
        <v>1412818</v>
      </c>
      <c r="G338" s="125">
        <v>386753</v>
      </c>
      <c r="H338" s="125">
        <v>28905</v>
      </c>
      <c r="I338" s="125">
        <v>15771</v>
      </c>
      <c r="J338" s="125">
        <v>65858</v>
      </c>
      <c r="K338" s="125">
        <v>1590</v>
      </c>
      <c r="L338" s="125">
        <v>9145</v>
      </c>
      <c r="M338" s="125">
        <v>771566</v>
      </c>
      <c r="N338" s="125">
        <v>0</v>
      </c>
      <c r="O338" s="125">
        <v>0</v>
      </c>
      <c r="P338" s="125">
        <v>42337</v>
      </c>
      <c r="Q338" s="125">
        <v>90893</v>
      </c>
      <c r="R338" s="124">
        <f t="shared" si="31"/>
        <v>1412818</v>
      </c>
      <c r="S338" s="98" t="b">
        <f t="shared" si="32"/>
        <v>1</v>
      </c>
      <c r="T338" s="126" t="s">
        <v>917</v>
      </c>
      <c r="U338" s="127">
        <f t="shared" si="33"/>
        <v>3325836</v>
      </c>
      <c r="V338" s="128">
        <v>2488710</v>
      </c>
      <c r="W338" s="128">
        <v>19977</v>
      </c>
      <c r="X338" s="128">
        <v>11229</v>
      </c>
      <c r="Y338" s="128">
        <v>1135</v>
      </c>
      <c r="Z338" s="128">
        <v>13164</v>
      </c>
      <c r="AA338" s="128">
        <v>75725</v>
      </c>
      <c r="AB338" s="128">
        <v>110446</v>
      </c>
      <c r="AC338" s="128">
        <v>133305</v>
      </c>
      <c r="AD338" s="128">
        <v>202526</v>
      </c>
      <c r="AE338" s="128">
        <v>9031</v>
      </c>
      <c r="AF338" s="128">
        <v>169242</v>
      </c>
      <c r="AG338" s="128">
        <v>97919</v>
      </c>
      <c r="AH338" s="128">
        <v>20067</v>
      </c>
      <c r="AI338" s="128">
        <v>13087</v>
      </c>
      <c r="AJ338" s="128">
        <v>22685</v>
      </c>
      <c r="AK338" s="128">
        <v>0</v>
      </c>
      <c r="AL338" s="128">
        <v>0</v>
      </c>
      <c r="AM338" s="129">
        <f t="shared" si="34"/>
        <v>3325836</v>
      </c>
      <c r="AN338" s="98" t="b">
        <f t="shared" si="35"/>
        <v>1</v>
      </c>
    </row>
    <row r="339" spans="1:40" x14ac:dyDescent="0.2">
      <c r="A339" s="122">
        <v>16201</v>
      </c>
      <c r="B339" s="122" t="s">
        <v>671</v>
      </c>
      <c r="C339" s="123" t="s">
        <v>918</v>
      </c>
      <c r="D339" s="123" t="s">
        <v>917</v>
      </c>
      <c r="E339" s="123">
        <v>4</v>
      </c>
      <c r="F339" s="124">
        <f t="shared" si="30"/>
        <v>856063</v>
      </c>
      <c r="G339" s="125">
        <v>83048</v>
      </c>
      <c r="H339" s="125">
        <v>25343</v>
      </c>
      <c r="I339" s="125">
        <v>0</v>
      </c>
      <c r="J339" s="125">
        <v>58056</v>
      </c>
      <c r="K339" s="125">
        <v>0</v>
      </c>
      <c r="L339" s="125">
        <v>0</v>
      </c>
      <c r="M339" s="125">
        <v>532235</v>
      </c>
      <c r="N339" s="125">
        <v>29204</v>
      </c>
      <c r="O339" s="125">
        <v>0</v>
      </c>
      <c r="P339" s="125">
        <v>53989</v>
      </c>
      <c r="Q339" s="125">
        <v>74188</v>
      </c>
      <c r="R339" s="124">
        <f t="shared" si="31"/>
        <v>856063</v>
      </c>
      <c r="S339" s="98" t="b">
        <f t="shared" si="32"/>
        <v>1</v>
      </c>
      <c r="T339" s="126" t="s">
        <v>917</v>
      </c>
      <c r="U339" s="127">
        <f t="shared" si="33"/>
        <v>2758011</v>
      </c>
      <c r="V339" s="128">
        <v>1957432</v>
      </c>
      <c r="W339" s="128">
        <v>15405</v>
      </c>
      <c r="X339" s="128">
        <v>12949</v>
      </c>
      <c r="Y339" s="128">
        <v>313</v>
      </c>
      <c r="Z339" s="128">
        <v>413</v>
      </c>
      <c r="AA339" s="128">
        <v>160663</v>
      </c>
      <c r="AB339" s="128">
        <v>170825</v>
      </c>
      <c r="AC339" s="128">
        <v>76428</v>
      </c>
      <c r="AD339" s="128">
        <v>90750</v>
      </c>
      <c r="AE339" s="128">
        <v>1121</v>
      </c>
      <c r="AF339" s="128">
        <v>195452</v>
      </c>
      <c r="AG339" s="128">
        <v>25327</v>
      </c>
      <c r="AH339" s="128">
        <v>32302</v>
      </c>
      <c r="AI339" s="128">
        <v>39590</v>
      </c>
      <c r="AJ339" s="128">
        <v>21207</v>
      </c>
      <c r="AK339" s="128">
        <v>32901</v>
      </c>
      <c r="AL339" s="128">
        <v>18359</v>
      </c>
      <c r="AM339" s="129">
        <f t="shared" si="34"/>
        <v>2758011</v>
      </c>
      <c r="AN339" s="98" t="b">
        <f t="shared" si="35"/>
        <v>1</v>
      </c>
    </row>
    <row r="340" spans="1:40" x14ac:dyDescent="0.2">
      <c r="A340" s="122">
        <v>16202</v>
      </c>
      <c r="B340" s="122" t="s">
        <v>660</v>
      </c>
      <c r="C340" s="123" t="s">
        <v>918</v>
      </c>
      <c r="D340" s="123" t="s">
        <v>917</v>
      </c>
      <c r="E340" s="123">
        <v>4</v>
      </c>
      <c r="F340" s="124">
        <f t="shared" si="30"/>
        <v>754152</v>
      </c>
      <c r="G340" s="125">
        <v>38291</v>
      </c>
      <c r="H340" s="125">
        <v>10408</v>
      </c>
      <c r="I340" s="125">
        <v>4942</v>
      </c>
      <c r="J340" s="125">
        <v>91879</v>
      </c>
      <c r="K340" s="125">
        <v>0</v>
      </c>
      <c r="L340" s="125">
        <v>0</v>
      </c>
      <c r="M340" s="125">
        <v>492229</v>
      </c>
      <c r="N340" s="125">
        <v>1132</v>
      </c>
      <c r="O340" s="125">
        <v>100</v>
      </c>
      <c r="P340" s="125">
        <v>16381</v>
      </c>
      <c r="Q340" s="125">
        <v>98790</v>
      </c>
      <c r="R340" s="124">
        <f t="shared" si="31"/>
        <v>754152</v>
      </c>
      <c r="S340" s="98" t="b">
        <f t="shared" si="32"/>
        <v>1</v>
      </c>
      <c r="T340" s="126" t="s">
        <v>917</v>
      </c>
      <c r="U340" s="127">
        <f t="shared" si="33"/>
        <v>2315208</v>
      </c>
      <c r="V340" s="128">
        <v>1685794</v>
      </c>
      <c r="W340" s="128">
        <v>8263</v>
      </c>
      <c r="X340" s="128">
        <v>9701</v>
      </c>
      <c r="Y340" s="128">
        <v>-1118</v>
      </c>
      <c r="Z340" s="128">
        <v>3020</v>
      </c>
      <c r="AA340" s="128">
        <v>144242</v>
      </c>
      <c r="AB340" s="128">
        <v>165489</v>
      </c>
      <c r="AC340" s="128">
        <v>85630</v>
      </c>
      <c r="AD340" s="128">
        <v>30976</v>
      </c>
      <c r="AE340" s="128">
        <v>25002</v>
      </c>
      <c r="AF340" s="128">
        <v>26472</v>
      </c>
      <c r="AG340" s="128">
        <v>60093</v>
      </c>
      <c r="AH340" s="128">
        <v>13360</v>
      </c>
      <c r="AI340" s="128">
        <v>65467</v>
      </c>
      <c r="AJ340" s="128">
        <v>14679</v>
      </c>
      <c r="AK340" s="128">
        <v>32263</v>
      </c>
      <c r="AL340" s="128">
        <v>18197</v>
      </c>
      <c r="AM340" s="129">
        <f t="shared" si="34"/>
        <v>2315208</v>
      </c>
      <c r="AN340" s="98" t="b">
        <f t="shared" si="35"/>
        <v>1</v>
      </c>
    </row>
    <row r="341" spans="1:40" x14ac:dyDescent="0.2">
      <c r="A341" s="122">
        <v>16203</v>
      </c>
      <c r="B341" s="122" t="s">
        <v>661</v>
      </c>
      <c r="C341" s="123" t="s">
        <v>918</v>
      </c>
      <c r="D341" s="123" t="s">
        <v>917</v>
      </c>
      <c r="E341" s="123">
        <v>4</v>
      </c>
      <c r="F341" s="124">
        <f t="shared" si="30"/>
        <v>1385991</v>
      </c>
      <c r="G341" s="125">
        <v>348746</v>
      </c>
      <c r="H341" s="125">
        <v>36387</v>
      </c>
      <c r="I341" s="125">
        <v>10594</v>
      </c>
      <c r="J341" s="125">
        <v>74139</v>
      </c>
      <c r="K341" s="125">
        <v>0</v>
      </c>
      <c r="L341" s="125">
        <v>0</v>
      </c>
      <c r="M341" s="125">
        <v>753218</v>
      </c>
      <c r="N341" s="125">
        <v>0</v>
      </c>
      <c r="O341" s="125">
        <v>0</v>
      </c>
      <c r="P341" s="125">
        <v>85847</v>
      </c>
      <c r="Q341" s="125">
        <v>77060</v>
      </c>
      <c r="R341" s="124">
        <f t="shared" si="31"/>
        <v>1385991</v>
      </c>
      <c r="S341" s="98" t="b">
        <f t="shared" si="32"/>
        <v>1</v>
      </c>
      <c r="T341" s="126" t="s">
        <v>917</v>
      </c>
      <c r="U341" s="127">
        <f t="shared" si="33"/>
        <v>2902335</v>
      </c>
      <c r="V341" s="128">
        <v>2083341</v>
      </c>
      <c r="W341" s="128">
        <v>19991</v>
      </c>
      <c r="X341" s="128">
        <v>14705</v>
      </c>
      <c r="Y341" s="128">
        <v>0</v>
      </c>
      <c r="Z341" s="128">
        <v>20410</v>
      </c>
      <c r="AA341" s="128">
        <v>315475</v>
      </c>
      <c r="AB341" s="128">
        <v>95531</v>
      </c>
      <c r="AC341" s="128">
        <v>82241</v>
      </c>
      <c r="AD341" s="128">
        <v>62123</v>
      </c>
      <c r="AE341" s="128">
        <v>14653</v>
      </c>
      <c r="AF341" s="128">
        <v>14025</v>
      </c>
      <c r="AG341" s="128">
        <v>112436</v>
      </c>
      <c r="AH341" s="128">
        <v>30465</v>
      </c>
      <c r="AI341" s="128">
        <v>68975</v>
      </c>
      <c r="AJ341" s="128">
        <v>27195</v>
      </c>
      <c r="AK341" s="128">
        <v>10161</v>
      </c>
      <c r="AL341" s="128">
        <v>0</v>
      </c>
      <c r="AM341" s="129">
        <f t="shared" si="34"/>
        <v>2902335</v>
      </c>
      <c r="AN341" s="98" t="b">
        <f t="shared" si="35"/>
        <v>1</v>
      </c>
    </row>
    <row r="342" spans="1:40" x14ac:dyDescent="0.2">
      <c r="A342" s="122">
        <v>16204</v>
      </c>
      <c r="B342" s="122" t="s">
        <v>665</v>
      </c>
      <c r="C342" s="123" t="s">
        <v>918</v>
      </c>
      <c r="D342" s="123" t="s">
        <v>917</v>
      </c>
      <c r="E342" s="123">
        <v>4</v>
      </c>
      <c r="F342" s="124">
        <f t="shared" si="30"/>
        <v>501702</v>
      </c>
      <c r="G342" s="125">
        <v>14032</v>
      </c>
      <c r="H342" s="125">
        <v>1986</v>
      </c>
      <c r="I342" s="125">
        <v>0</v>
      </c>
      <c r="J342" s="125">
        <v>37519</v>
      </c>
      <c r="K342" s="125">
        <v>0</v>
      </c>
      <c r="L342" s="125">
        <v>0</v>
      </c>
      <c r="M342" s="125">
        <v>369038</v>
      </c>
      <c r="N342" s="125">
        <v>200</v>
      </c>
      <c r="O342" s="125">
        <v>0</v>
      </c>
      <c r="P342" s="125">
        <v>15435</v>
      </c>
      <c r="Q342" s="125">
        <v>63492</v>
      </c>
      <c r="R342" s="124">
        <f t="shared" si="31"/>
        <v>501702</v>
      </c>
      <c r="S342" s="98" t="b">
        <f t="shared" si="32"/>
        <v>1</v>
      </c>
      <c r="T342" s="126" t="s">
        <v>917</v>
      </c>
      <c r="U342" s="127">
        <f t="shared" si="33"/>
        <v>1794411</v>
      </c>
      <c r="V342" s="128">
        <v>1326720</v>
      </c>
      <c r="W342" s="128">
        <v>4141</v>
      </c>
      <c r="X342" s="128">
        <v>5216</v>
      </c>
      <c r="Y342" s="128">
        <v>0</v>
      </c>
      <c r="Z342" s="128">
        <v>18229</v>
      </c>
      <c r="AA342" s="128">
        <v>50625</v>
      </c>
      <c r="AB342" s="128">
        <v>83051</v>
      </c>
      <c r="AC342" s="128">
        <v>86373</v>
      </c>
      <c r="AD342" s="128">
        <v>49391</v>
      </c>
      <c r="AE342" s="128">
        <v>14253</v>
      </c>
      <c r="AF342" s="128">
        <v>35073</v>
      </c>
      <c r="AG342" s="128">
        <v>56682</v>
      </c>
      <c r="AH342" s="128">
        <v>22868</v>
      </c>
      <c r="AI342" s="128">
        <v>37805</v>
      </c>
      <c r="AJ342" s="128">
        <v>22698</v>
      </c>
      <c r="AK342" s="128">
        <v>0</v>
      </c>
      <c r="AL342" s="128">
        <v>0</v>
      </c>
      <c r="AM342" s="129">
        <f t="shared" si="34"/>
        <v>1794411</v>
      </c>
      <c r="AN342" s="98" t="b">
        <f t="shared" si="35"/>
        <v>1</v>
      </c>
    </row>
    <row r="343" spans="1:40" x14ac:dyDescent="0.2">
      <c r="A343" s="122">
        <v>16205</v>
      </c>
      <c r="B343" s="122" t="s">
        <v>669</v>
      </c>
      <c r="C343" s="123" t="s">
        <v>918</v>
      </c>
      <c r="D343" s="123" t="s">
        <v>917</v>
      </c>
      <c r="E343" s="123">
        <v>4</v>
      </c>
      <c r="F343" s="124">
        <f t="shared" si="30"/>
        <v>468247</v>
      </c>
      <c r="G343" s="125">
        <v>15739</v>
      </c>
      <c r="H343" s="125">
        <v>1803</v>
      </c>
      <c r="I343" s="125">
        <v>0</v>
      </c>
      <c r="J343" s="125">
        <v>49287</v>
      </c>
      <c r="K343" s="125">
        <v>675</v>
      </c>
      <c r="L343" s="125">
        <v>0</v>
      </c>
      <c r="M343" s="125">
        <v>331082</v>
      </c>
      <c r="N343" s="125">
        <v>3282</v>
      </c>
      <c r="O343" s="125">
        <v>0</v>
      </c>
      <c r="P343" s="125">
        <v>44326</v>
      </c>
      <c r="Q343" s="125">
        <v>22053</v>
      </c>
      <c r="R343" s="124">
        <f t="shared" si="31"/>
        <v>468247</v>
      </c>
      <c r="S343" s="98" t="b">
        <f t="shared" si="32"/>
        <v>1</v>
      </c>
      <c r="T343" s="126" t="s">
        <v>917</v>
      </c>
      <c r="U343" s="127">
        <f t="shared" si="33"/>
        <v>1853385</v>
      </c>
      <c r="V343" s="128">
        <v>1461608</v>
      </c>
      <c r="W343" s="128">
        <v>13001</v>
      </c>
      <c r="X343" s="128">
        <v>14288</v>
      </c>
      <c r="Y343" s="128">
        <v>0</v>
      </c>
      <c r="Z343" s="128">
        <v>849</v>
      </c>
      <c r="AA343" s="128">
        <v>25235</v>
      </c>
      <c r="AB343" s="128">
        <v>64684</v>
      </c>
      <c r="AC343" s="128">
        <v>54642</v>
      </c>
      <c r="AD343" s="128">
        <v>138231</v>
      </c>
      <c r="AE343" s="128">
        <v>4948</v>
      </c>
      <c r="AF343" s="128">
        <v>8813</v>
      </c>
      <c r="AG343" s="128">
        <v>25615</v>
      </c>
      <c r="AH343" s="128">
        <v>16802</v>
      </c>
      <c r="AI343" s="128">
        <v>30402</v>
      </c>
      <c r="AJ343" s="128">
        <v>10719</v>
      </c>
      <c r="AK343" s="128">
        <v>38126</v>
      </c>
      <c r="AL343" s="128">
        <v>0</v>
      </c>
      <c r="AM343" s="129">
        <f t="shared" si="34"/>
        <v>1853385</v>
      </c>
      <c r="AN343" s="98" t="b">
        <f t="shared" si="35"/>
        <v>1</v>
      </c>
    </row>
    <row r="344" spans="1:40" x14ac:dyDescent="0.2">
      <c r="A344" s="122">
        <v>16206</v>
      </c>
      <c r="B344" s="122" t="s">
        <v>678</v>
      </c>
      <c r="C344" s="123" t="s">
        <v>918</v>
      </c>
      <c r="D344" s="123" t="s">
        <v>917</v>
      </c>
      <c r="E344" s="123">
        <v>4</v>
      </c>
      <c r="F344" s="124">
        <f t="shared" si="30"/>
        <v>1208048</v>
      </c>
      <c r="G344" s="125">
        <v>135119</v>
      </c>
      <c r="H344" s="125">
        <v>3023</v>
      </c>
      <c r="I344" s="125">
        <v>0</v>
      </c>
      <c r="J344" s="125">
        <v>69665</v>
      </c>
      <c r="K344" s="125">
        <v>0</v>
      </c>
      <c r="L344" s="125">
        <v>0</v>
      </c>
      <c r="M344" s="125">
        <v>828208</v>
      </c>
      <c r="N344" s="125">
        <v>0</v>
      </c>
      <c r="O344" s="125">
        <v>0</v>
      </c>
      <c r="P344" s="125">
        <v>29819</v>
      </c>
      <c r="Q344" s="125">
        <v>142214</v>
      </c>
      <c r="R344" s="124">
        <f t="shared" si="31"/>
        <v>1208048</v>
      </c>
      <c r="S344" s="98" t="b">
        <f t="shared" si="32"/>
        <v>1</v>
      </c>
      <c r="T344" s="126" t="s">
        <v>917</v>
      </c>
      <c r="U344" s="127">
        <f t="shared" si="33"/>
        <v>1944384</v>
      </c>
      <c r="V344" s="128">
        <v>1492438</v>
      </c>
      <c r="W344" s="128">
        <v>9282</v>
      </c>
      <c r="X344" s="128">
        <v>5272</v>
      </c>
      <c r="Y344" s="128">
        <v>0</v>
      </c>
      <c r="Z344" s="128">
        <v>3091</v>
      </c>
      <c r="AA344" s="128">
        <v>41505</v>
      </c>
      <c r="AB344" s="128">
        <v>42992</v>
      </c>
      <c r="AC344" s="128">
        <v>78935</v>
      </c>
      <c r="AD344" s="128">
        <v>150621</v>
      </c>
      <c r="AE344" s="128">
        <v>8018</v>
      </c>
      <c r="AF344" s="128">
        <v>8568</v>
      </c>
      <c r="AG344" s="128">
        <v>13041</v>
      </c>
      <c r="AH344" s="128">
        <v>16392</v>
      </c>
      <c r="AI344" s="128">
        <v>48608</v>
      </c>
      <c r="AJ344" s="128">
        <v>21954</v>
      </c>
      <c r="AK344" s="128">
        <v>32775</v>
      </c>
      <c r="AL344" s="128">
        <v>0</v>
      </c>
      <c r="AM344" s="129">
        <f t="shared" si="34"/>
        <v>1944384</v>
      </c>
      <c r="AN344" s="98" t="b">
        <f t="shared" si="35"/>
        <v>1</v>
      </c>
    </row>
    <row r="345" spans="1:40" x14ac:dyDescent="0.2">
      <c r="A345" s="122">
        <v>16207</v>
      </c>
      <c r="B345" s="122" t="s">
        <v>676</v>
      </c>
      <c r="C345" s="123" t="s">
        <v>918</v>
      </c>
      <c r="D345" s="123" t="s">
        <v>917</v>
      </c>
      <c r="E345" s="123">
        <v>4</v>
      </c>
      <c r="F345" s="124">
        <f t="shared" si="30"/>
        <v>595286</v>
      </c>
      <c r="G345" s="125">
        <v>51853</v>
      </c>
      <c r="H345" s="125">
        <v>0</v>
      </c>
      <c r="I345" s="125">
        <v>0</v>
      </c>
      <c r="J345" s="125">
        <v>43576</v>
      </c>
      <c r="K345" s="125">
        <v>0</v>
      </c>
      <c r="L345" s="125">
        <v>0</v>
      </c>
      <c r="M345" s="125">
        <v>420137</v>
      </c>
      <c r="N345" s="125">
        <v>0</v>
      </c>
      <c r="O345" s="125">
        <v>0</v>
      </c>
      <c r="P345" s="125">
        <v>41980</v>
      </c>
      <c r="Q345" s="125">
        <v>37740</v>
      </c>
      <c r="R345" s="124">
        <f t="shared" si="31"/>
        <v>595286</v>
      </c>
      <c r="S345" s="98" t="b">
        <f t="shared" si="32"/>
        <v>1</v>
      </c>
      <c r="T345" s="126" t="s">
        <v>917</v>
      </c>
      <c r="U345" s="127">
        <f t="shared" si="33"/>
        <v>2599879</v>
      </c>
      <c r="V345" s="128">
        <v>2078272</v>
      </c>
      <c r="W345" s="128">
        <v>5236</v>
      </c>
      <c r="X345" s="128">
        <v>3903</v>
      </c>
      <c r="Y345" s="128">
        <v>212</v>
      </c>
      <c r="Z345" s="128">
        <v>1661</v>
      </c>
      <c r="AA345" s="128">
        <v>76896</v>
      </c>
      <c r="AB345" s="128">
        <v>95920</v>
      </c>
      <c r="AC345" s="128">
        <v>64321</v>
      </c>
      <c r="AD345" s="128">
        <v>35881</v>
      </c>
      <c r="AE345" s="128">
        <v>7757</v>
      </c>
      <c r="AF345" s="128">
        <v>53759</v>
      </c>
      <c r="AG345" s="128">
        <v>21387</v>
      </c>
      <c r="AH345" s="128">
        <v>172</v>
      </c>
      <c r="AI345" s="128">
        <v>62771</v>
      </c>
      <c r="AJ345" s="128">
        <v>29228</v>
      </c>
      <c r="AK345" s="128">
        <v>80781</v>
      </c>
      <c r="AL345" s="128">
        <v>0</v>
      </c>
      <c r="AM345" s="129">
        <f t="shared" si="34"/>
        <v>2599879</v>
      </c>
      <c r="AN345" s="98" t="b">
        <f t="shared" si="35"/>
        <v>1</v>
      </c>
    </row>
    <row r="346" spans="1:40" x14ac:dyDescent="0.2">
      <c r="A346" s="122">
        <v>16301</v>
      </c>
      <c r="B346" s="122" t="s">
        <v>672</v>
      </c>
      <c r="C346" s="123" t="s">
        <v>918</v>
      </c>
      <c r="D346" s="123" t="s">
        <v>917</v>
      </c>
      <c r="E346" s="123">
        <v>4</v>
      </c>
      <c r="F346" s="124">
        <f t="shared" si="30"/>
        <v>3732921</v>
      </c>
      <c r="G346" s="125">
        <v>562452</v>
      </c>
      <c r="H346" s="125">
        <v>62068</v>
      </c>
      <c r="I346" s="125">
        <v>158687</v>
      </c>
      <c r="J346" s="125">
        <v>348966</v>
      </c>
      <c r="K346" s="125">
        <v>81333</v>
      </c>
      <c r="L346" s="125">
        <v>0</v>
      </c>
      <c r="M346" s="125">
        <v>1971559</v>
      </c>
      <c r="N346" s="125">
        <v>0</v>
      </c>
      <c r="O346" s="125">
        <v>31887</v>
      </c>
      <c r="P346" s="125">
        <v>21699</v>
      </c>
      <c r="Q346" s="125">
        <v>494270</v>
      </c>
      <c r="R346" s="124">
        <f t="shared" si="31"/>
        <v>3732921</v>
      </c>
      <c r="S346" s="98" t="b">
        <f t="shared" si="32"/>
        <v>1</v>
      </c>
      <c r="T346" s="126" t="s">
        <v>917</v>
      </c>
      <c r="U346" s="127">
        <f t="shared" si="33"/>
        <v>5706920</v>
      </c>
      <c r="V346" s="128">
        <v>4206634</v>
      </c>
      <c r="W346" s="128">
        <v>16299</v>
      </c>
      <c r="X346" s="128">
        <v>33485</v>
      </c>
      <c r="Y346" s="128">
        <v>0</v>
      </c>
      <c r="Z346" s="128">
        <v>4280</v>
      </c>
      <c r="AA346" s="128">
        <v>30529</v>
      </c>
      <c r="AB346" s="128">
        <v>102521</v>
      </c>
      <c r="AC346" s="128">
        <v>250856</v>
      </c>
      <c r="AD346" s="128">
        <v>35950</v>
      </c>
      <c r="AE346" s="128">
        <v>0</v>
      </c>
      <c r="AF346" s="128">
        <v>127352</v>
      </c>
      <c r="AG346" s="128">
        <v>187387</v>
      </c>
      <c r="AH346" s="128">
        <v>92492</v>
      </c>
      <c r="AI346" s="128">
        <v>19917</v>
      </c>
      <c r="AJ346" s="128">
        <v>32790</v>
      </c>
      <c r="AK346" s="128">
        <v>685709</v>
      </c>
      <c r="AL346" s="128">
        <v>19713</v>
      </c>
      <c r="AM346" s="129">
        <f t="shared" si="34"/>
        <v>5706920</v>
      </c>
      <c r="AN346" s="98" t="b">
        <f t="shared" si="35"/>
        <v>1</v>
      </c>
    </row>
    <row r="347" spans="1:40" x14ac:dyDescent="0.2">
      <c r="A347" s="122">
        <v>16302</v>
      </c>
      <c r="B347" s="122" t="s">
        <v>662</v>
      </c>
      <c r="C347" s="123" t="s">
        <v>918</v>
      </c>
      <c r="D347" s="123" t="s">
        <v>917</v>
      </c>
      <c r="E347" s="123">
        <v>4</v>
      </c>
      <c r="F347" s="124">
        <f t="shared" si="30"/>
        <v>1727650</v>
      </c>
      <c r="G347" s="125">
        <v>84707</v>
      </c>
      <c r="H347" s="125">
        <v>29123</v>
      </c>
      <c r="I347" s="125">
        <v>0</v>
      </c>
      <c r="J347" s="125">
        <v>241689</v>
      </c>
      <c r="K347" s="125">
        <v>0</v>
      </c>
      <c r="L347" s="125">
        <v>0</v>
      </c>
      <c r="M347" s="125">
        <v>1184211</v>
      </c>
      <c r="N347" s="125">
        <v>10692</v>
      </c>
      <c r="O347" s="125">
        <v>0</v>
      </c>
      <c r="P347" s="125">
        <v>45925</v>
      </c>
      <c r="Q347" s="125">
        <v>131303</v>
      </c>
      <c r="R347" s="124">
        <f t="shared" si="31"/>
        <v>1727650</v>
      </c>
      <c r="S347" s="98" t="b">
        <f t="shared" si="32"/>
        <v>1</v>
      </c>
      <c r="T347" s="126" t="s">
        <v>917</v>
      </c>
      <c r="U347" s="127">
        <f t="shared" si="33"/>
        <v>4226253</v>
      </c>
      <c r="V347" s="128">
        <v>2950080</v>
      </c>
      <c r="W347" s="128">
        <v>207852</v>
      </c>
      <c r="X347" s="128">
        <v>59876</v>
      </c>
      <c r="Y347" s="128">
        <v>0</v>
      </c>
      <c r="Z347" s="128">
        <v>79504</v>
      </c>
      <c r="AA347" s="128">
        <v>105217</v>
      </c>
      <c r="AB347" s="128">
        <v>227664</v>
      </c>
      <c r="AC347" s="128">
        <v>146777</v>
      </c>
      <c r="AD347" s="128">
        <v>35315</v>
      </c>
      <c r="AE347" s="128">
        <v>4025</v>
      </c>
      <c r="AF347" s="128">
        <v>337807</v>
      </c>
      <c r="AG347" s="128">
        <v>28038</v>
      </c>
      <c r="AH347" s="128">
        <v>68190</v>
      </c>
      <c r="AI347" s="128">
        <v>55459</v>
      </c>
      <c r="AJ347" s="128">
        <v>44132</v>
      </c>
      <c r="AK347" s="128">
        <v>497186</v>
      </c>
      <c r="AL347" s="128">
        <v>85413</v>
      </c>
      <c r="AM347" s="129">
        <f t="shared" si="34"/>
        <v>4226253</v>
      </c>
      <c r="AN347" s="98" t="b">
        <f t="shared" si="35"/>
        <v>1</v>
      </c>
    </row>
    <row r="348" spans="1:40" x14ac:dyDescent="0.2">
      <c r="A348" s="122">
        <v>16303</v>
      </c>
      <c r="B348" s="122" t="s">
        <v>666</v>
      </c>
      <c r="C348" s="123" t="s">
        <v>918</v>
      </c>
      <c r="D348" s="123" t="s">
        <v>917</v>
      </c>
      <c r="E348" s="123">
        <v>4</v>
      </c>
      <c r="F348" s="124">
        <f t="shared" si="30"/>
        <v>1292888</v>
      </c>
      <c r="G348" s="125">
        <v>58830</v>
      </c>
      <c r="H348" s="125">
        <v>1521</v>
      </c>
      <c r="I348" s="125">
        <v>0</v>
      </c>
      <c r="J348" s="125">
        <v>82444</v>
      </c>
      <c r="K348" s="125">
        <v>0</v>
      </c>
      <c r="L348" s="125">
        <v>0</v>
      </c>
      <c r="M348" s="125">
        <v>636483</v>
      </c>
      <c r="N348" s="125">
        <v>0</v>
      </c>
      <c r="O348" s="125">
        <v>0</v>
      </c>
      <c r="P348" s="125">
        <v>321589</v>
      </c>
      <c r="Q348" s="125">
        <v>192021</v>
      </c>
      <c r="R348" s="124">
        <f t="shared" si="31"/>
        <v>1292888</v>
      </c>
      <c r="S348" s="98" t="b">
        <f t="shared" si="32"/>
        <v>1</v>
      </c>
      <c r="T348" s="126" t="s">
        <v>917</v>
      </c>
      <c r="U348" s="127">
        <f t="shared" si="33"/>
        <v>3513897</v>
      </c>
      <c r="V348" s="128">
        <v>2389309</v>
      </c>
      <c r="W348" s="128">
        <v>50263</v>
      </c>
      <c r="X348" s="128">
        <v>23983</v>
      </c>
      <c r="Y348" s="128">
        <v>19183</v>
      </c>
      <c r="Z348" s="128">
        <v>28959</v>
      </c>
      <c r="AA348" s="128">
        <v>125104</v>
      </c>
      <c r="AB348" s="128">
        <v>184071</v>
      </c>
      <c r="AC348" s="128">
        <v>158454</v>
      </c>
      <c r="AD348" s="128">
        <v>90080</v>
      </c>
      <c r="AE348" s="128">
        <v>3606</v>
      </c>
      <c r="AF348" s="128">
        <v>163396</v>
      </c>
      <c r="AG348" s="128">
        <v>71010</v>
      </c>
      <c r="AH348" s="128">
        <v>65479</v>
      </c>
      <c r="AI348" s="128">
        <v>13559</v>
      </c>
      <c r="AJ348" s="128">
        <v>53469</v>
      </c>
      <c r="AK348" s="128">
        <v>268682</v>
      </c>
      <c r="AL348" s="128">
        <v>46218</v>
      </c>
      <c r="AM348" s="129">
        <f t="shared" si="34"/>
        <v>3513897</v>
      </c>
      <c r="AN348" s="98" t="b">
        <f t="shared" si="35"/>
        <v>1</v>
      </c>
    </row>
    <row r="349" spans="1:40" x14ac:dyDescent="0.2">
      <c r="A349" s="122">
        <v>16304</v>
      </c>
      <c r="B349" s="122" t="s">
        <v>673</v>
      </c>
      <c r="C349" s="123" t="s">
        <v>918</v>
      </c>
      <c r="D349" s="123" t="s">
        <v>917</v>
      </c>
      <c r="E349" s="123">
        <v>4</v>
      </c>
      <c r="F349" s="124">
        <f t="shared" si="30"/>
        <v>647590</v>
      </c>
      <c r="G349" s="125">
        <v>95335</v>
      </c>
      <c r="H349" s="125">
        <v>6429</v>
      </c>
      <c r="I349" s="125">
        <v>0</v>
      </c>
      <c r="J349" s="125">
        <v>64529</v>
      </c>
      <c r="K349" s="125">
        <v>0</v>
      </c>
      <c r="L349" s="125">
        <v>0</v>
      </c>
      <c r="M349" s="125">
        <v>414539</v>
      </c>
      <c r="N349" s="125">
        <v>0</v>
      </c>
      <c r="O349" s="125">
        <v>0</v>
      </c>
      <c r="P349" s="125">
        <v>11106</v>
      </c>
      <c r="Q349" s="125">
        <v>55652</v>
      </c>
      <c r="R349" s="124">
        <f t="shared" si="31"/>
        <v>647590</v>
      </c>
      <c r="S349" s="98" t="b">
        <f t="shared" si="32"/>
        <v>1</v>
      </c>
      <c r="T349" s="126" t="s">
        <v>917</v>
      </c>
      <c r="U349" s="127">
        <f t="shared" si="33"/>
        <v>1801481</v>
      </c>
      <c r="V349" s="128">
        <v>1238396</v>
      </c>
      <c r="W349" s="128">
        <v>11162</v>
      </c>
      <c r="X349" s="128">
        <v>6567</v>
      </c>
      <c r="Y349" s="128">
        <v>402</v>
      </c>
      <c r="Z349" s="128">
        <v>11426</v>
      </c>
      <c r="AA349" s="128">
        <v>67661</v>
      </c>
      <c r="AB349" s="128">
        <v>59996</v>
      </c>
      <c r="AC349" s="128">
        <v>60389</v>
      </c>
      <c r="AD349" s="128">
        <v>47003</v>
      </c>
      <c r="AE349" s="128">
        <v>5702</v>
      </c>
      <c r="AF349" s="128">
        <v>23822</v>
      </c>
      <c r="AG349" s="128">
        <v>47048</v>
      </c>
      <c r="AH349" s="128">
        <v>19273</v>
      </c>
      <c r="AI349" s="128">
        <v>7445</v>
      </c>
      <c r="AJ349" s="128">
        <v>50921</v>
      </c>
      <c r="AK349" s="128">
        <v>179726</v>
      </c>
      <c r="AL349" s="128">
        <v>0</v>
      </c>
      <c r="AM349" s="129">
        <f t="shared" si="34"/>
        <v>1801481</v>
      </c>
      <c r="AN349" s="98" t="b">
        <f t="shared" si="35"/>
        <v>1</v>
      </c>
    </row>
    <row r="350" spans="1:40" x14ac:dyDescent="0.2">
      <c r="A350" s="122">
        <v>16305</v>
      </c>
      <c r="B350" s="122" t="s">
        <v>675</v>
      </c>
      <c r="C350" s="123" t="s">
        <v>918</v>
      </c>
      <c r="D350" s="123" t="s">
        <v>917</v>
      </c>
      <c r="E350" s="123">
        <v>4</v>
      </c>
      <c r="F350" s="124">
        <f t="shared" si="30"/>
        <v>3210243</v>
      </c>
      <c r="G350" s="125">
        <v>90445</v>
      </c>
      <c r="H350" s="125">
        <v>4999</v>
      </c>
      <c r="I350" s="125">
        <v>0</v>
      </c>
      <c r="J350" s="125">
        <v>144746</v>
      </c>
      <c r="K350" s="125">
        <v>0</v>
      </c>
      <c r="L350" s="125">
        <v>30689</v>
      </c>
      <c r="M350" s="125">
        <v>2524757</v>
      </c>
      <c r="N350" s="125">
        <v>8542</v>
      </c>
      <c r="O350" s="125">
        <v>0</v>
      </c>
      <c r="P350" s="125">
        <v>28045</v>
      </c>
      <c r="Q350" s="125">
        <v>378020</v>
      </c>
      <c r="R350" s="124">
        <f t="shared" si="31"/>
        <v>3210243</v>
      </c>
      <c r="S350" s="98" t="b">
        <f t="shared" si="32"/>
        <v>1</v>
      </c>
      <c r="T350" s="126" t="s">
        <v>917</v>
      </c>
      <c r="U350" s="127">
        <f t="shared" si="33"/>
        <v>2528308</v>
      </c>
      <c r="V350" s="128">
        <v>1724624</v>
      </c>
      <c r="W350" s="128">
        <v>9342</v>
      </c>
      <c r="X350" s="128">
        <v>14300</v>
      </c>
      <c r="Y350" s="128">
        <v>0</v>
      </c>
      <c r="Z350" s="128">
        <v>20858</v>
      </c>
      <c r="AA350" s="128">
        <v>166269</v>
      </c>
      <c r="AB350" s="128">
        <v>204879</v>
      </c>
      <c r="AC350" s="128">
        <v>97015</v>
      </c>
      <c r="AD350" s="128">
        <v>152245</v>
      </c>
      <c r="AE350" s="128">
        <v>46045</v>
      </c>
      <c r="AF350" s="128">
        <v>25415</v>
      </c>
      <c r="AG350" s="128">
        <v>30272</v>
      </c>
      <c r="AH350" s="128">
        <v>34538</v>
      </c>
      <c r="AI350" s="128">
        <v>11346</v>
      </c>
      <c r="AJ350" s="128">
        <v>38444</v>
      </c>
      <c r="AK350" s="128">
        <v>0</v>
      </c>
      <c r="AL350" s="128">
        <v>0</v>
      </c>
      <c r="AM350" s="129">
        <f t="shared" si="34"/>
        <v>2528308</v>
      </c>
      <c r="AN350" s="98" t="b">
        <f t="shared" si="35"/>
        <v>1</v>
      </c>
    </row>
  </sheetData>
  <sheetProtection algorithmName="SHA-512" hashValue="Wopi1V3kC9TlWF6YAHq+J5TUuSexRc4DxVFp2fkhzWq0FHAFR60IWUsODa6TpH3b6Mkznz+Xhkpru9fPX0RmfQ==" saltValue="KKMuI6jDTHFYjc6dTEeeYQ==" spinCount="100000" sheet="1" objects="1" scenarios="1"/>
  <sortState xmlns:xlrd2="http://schemas.microsoft.com/office/spreadsheetml/2017/richdata2" ref="A6:AN350">
    <sortCondition ref="A6:A350"/>
  </sortState>
  <conditionalFormatting sqref="G3:S3">
    <cfRule type="colorScale" priority="7">
      <colorScale>
        <cfvo type="min"/>
        <cfvo type="max"/>
        <color rgb="FFFFEF9C"/>
        <color rgb="FF63BE7B"/>
      </colorScale>
    </cfRule>
    <cfRule type="colorScale" priority="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V3">
    <cfRule type="colorScale" priority="5">
      <colorScale>
        <cfvo type="min"/>
        <cfvo type="max"/>
        <color rgb="FFFFEF9C"/>
        <color rgb="FF63BE7B"/>
      </colorScale>
    </cfRule>
    <cfRule type="colorScale" priority="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V3:AL3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W3:AL3">
    <cfRule type="colorScale" priority="3">
      <colorScale>
        <cfvo type="min"/>
        <cfvo type="max"/>
        <color rgb="FFFFEF9C"/>
        <color rgb="FF63BE7B"/>
      </colorScale>
    </cfRule>
    <cfRule type="colorScale" priority="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12">
    <tabColor rgb="FFFFFF00"/>
  </sheetPr>
  <dimension ref="A1:AB441"/>
  <sheetViews>
    <sheetView workbookViewId="0"/>
  </sheetViews>
  <sheetFormatPr baseColWidth="10" defaultRowHeight="15" x14ac:dyDescent="0.25"/>
  <cols>
    <col min="1" max="1" width="25.5703125" bestFit="1" customWidth="1"/>
    <col min="2" max="2" width="36.85546875" bestFit="1" customWidth="1"/>
    <col min="3" max="3" width="18.140625" bestFit="1" customWidth="1"/>
    <col min="7" max="7" width="25.5703125" bestFit="1" customWidth="1"/>
    <col min="8" max="8" width="31.85546875" bestFit="1" customWidth="1"/>
    <col min="9" max="9" width="18.140625" bestFit="1" customWidth="1"/>
    <col min="12" max="28" width="20" bestFit="1" customWidth="1"/>
    <col min="29" max="30" width="11.5703125" bestFit="1" customWidth="1"/>
  </cols>
  <sheetData>
    <row r="1" spans="1:28" x14ac:dyDescent="0.25">
      <c r="A1" t="s">
        <v>1159</v>
      </c>
      <c r="B1" t="s">
        <v>1160</v>
      </c>
      <c r="C1" t="s">
        <v>1161</v>
      </c>
    </row>
    <row r="2" spans="1:28" x14ac:dyDescent="0.25">
      <c r="A2" t="s">
        <v>1062</v>
      </c>
      <c r="B2" t="s">
        <v>1162</v>
      </c>
      <c r="C2">
        <v>4433095</v>
      </c>
      <c r="G2" s="32" t="s">
        <v>1894</v>
      </c>
      <c r="H2" s="33"/>
      <c r="I2" s="33"/>
    </row>
    <row r="3" spans="1:28" x14ac:dyDescent="0.25">
      <c r="A3" t="s">
        <v>1163</v>
      </c>
      <c r="B3" t="s">
        <v>1164</v>
      </c>
      <c r="C3">
        <v>2304607</v>
      </c>
      <c r="G3" s="32" t="s">
        <v>1892</v>
      </c>
      <c r="H3" s="31"/>
      <c r="I3" s="31"/>
    </row>
    <row r="4" spans="1:28" x14ac:dyDescent="0.25">
      <c r="A4" t="s">
        <v>1165</v>
      </c>
      <c r="B4" t="s">
        <v>1166</v>
      </c>
      <c r="C4">
        <v>1877393</v>
      </c>
      <c r="G4" s="30" t="s">
        <v>1890</v>
      </c>
      <c r="H4" s="30" t="s">
        <v>1891</v>
      </c>
      <c r="I4" s="30" t="s">
        <v>1893</v>
      </c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  <c r="AA4" s="28"/>
      <c r="AB4" s="28"/>
    </row>
    <row r="5" spans="1:28" x14ac:dyDescent="0.25">
      <c r="A5" t="s">
        <v>1167</v>
      </c>
      <c r="B5" t="s">
        <v>1168</v>
      </c>
      <c r="C5">
        <v>501861</v>
      </c>
      <c r="G5" s="24" t="s">
        <v>1062</v>
      </c>
      <c r="H5" s="24" t="s">
        <v>1162</v>
      </c>
      <c r="I5" s="29">
        <v>4433095</v>
      </c>
    </row>
    <row r="6" spans="1:28" x14ac:dyDescent="0.25">
      <c r="A6" t="s">
        <v>1169</v>
      </c>
      <c r="B6" t="s">
        <v>1170</v>
      </c>
      <c r="C6">
        <v>36578</v>
      </c>
      <c r="G6" s="24" t="s">
        <v>1063</v>
      </c>
      <c r="H6" s="24" t="s">
        <v>1352</v>
      </c>
      <c r="I6" s="29">
        <v>35723</v>
      </c>
    </row>
    <row r="7" spans="1:28" x14ac:dyDescent="0.25">
      <c r="A7" t="s">
        <v>1171</v>
      </c>
      <c r="B7" t="s">
        <v>1172</v>
      </c>
      <c r="C7">
        <v>36578</v>
      </c>
      <c r="G7" s="24" t="s">
        <v>1064</v>
      </c>
      <c r="H7" s="24" t="s">
        <v>1352</v>
      </c>
      <c r="I7" s="29">
        <v>30374</v>
      </c>
    </row>
    <row r="8" spans="1:28" x14ac:dyDescent="0.25">
      <c r="A8" t="s">
        <v>1173</v>
      </c>
      <c r="B8" t="s">
        <v>1174</v>
      </c>
      <c r="C8">
        <v>0</v>
      </c>
      <c r="G8" s="24" t="s">
        <v>1065</v>
      </c>
      <c r="H8" s="24" t="s">
        <v>1513</v>
      </c>
      <c r="I8" s="29">
        <v>20970</v>
      </c>
    </row>
    <row r="9" spans="1:28" x14ac:dyDescent="0.25">
      <c r="A9" t="s">
        <v>1175</v>
      </c>
      <c r="B9" t="s">
        <v>1176</v>
      </c>
      <c r="C9">
        <v>177600</v>
      </c>
      <c r="G9" s="24" t="s">
        <v>1066</v>
      </c>
      <c r="H9" s="24" t="s">
        <v>1518</v>
      </c>
      <c r="I9" s="29">
        <v>29276</v>
      </c>
    </row>
    <row r="10" spans="1:28" x14ac:dyDescent="0.25">
      <c r="A10" t="s">
        <v>1177</v>
      </c>
      <c r="B10" t="s">
        <v>1178</v>
      </c>
      <c r="C10">
        <v>177600</v>
      </c>
      <c r="G10" s="24" t="s">
        <v>1067</v>
      </c>
      <c r="H10" s="24" t="s">
        <v>1525</v>
      </c>
      <c r="I10" s="29">
        <v>168968</v>
      </c>
    </row>
    <row r="11" spans="1:28" x14ac:dyDescent="0.25">
      <c r="A11" t="s">
        <v>1179</v>
      </c>
      <c r="B11" t="s">
        <v>1180</v>
      </c>
      <c r="C11">
        <v>0</v>
      </c>
      <c r="G11" s="24" t="s">
        <v>1068</v>
      </c>
      <c r="H11" s="24" t="s">
        <v>1534</v>
      </c>
      <c r="I11" s="29">
        <v>683300</v>
      </c>
    </row>
    <row r="12" spans="1:28" x14ac:dyDescent="0.25">
      <c r="A12" t="s">
        <v>1181</v>
      </c>
      <c r="B12" t="s">
        <v>1182</v>
      </c>
      <c r="C12">
        <v>0</v>
      </c>
      <c r="G12" s="24" t="s">
        <v>1069</v>
      </c>
      <c r="H12" s="24" t="s">
        <v>1569</v>
      </c>
      <c r="I12" s="29">
        <v>739292</v>
      </c>
    </row>
    <row r="13" spans="1:28" x14ac:dyDescent="0.25">
      <c r="A13" t="s">
        <v>1183</v>
      </c>
      <c r="B13" t="s">
        <v>1184</v>
      </c>
      <c r="C13">
        <v>0</v>
      </c>
      <c r="G13" s="24" t="s">
        <v>1070</v>
      </c>
      <c r="H13" s="24" t="s">
        <v>1587</v>
      </c>
      <c r="I13" s="29">
        <v>51588</v>
      </c>
    </row>
    <row r="14" spans="1:28" x14ac:dyDescent="0.25">
      <c r="A14" t="s">
        <v>1185</v>
      </c>
      <c r="B14" t="s">
        <v>1186</v>
      </c>
      <c r="C14">
        <v>0</v>
      </c>
      <c r="G14" s="24" t="s">
        <v>1071</v>
      </c>
      <c r="H14" s="24" t="s">
        <v>1598</v>
      </c>
      <c r="I14" s="29">
        <v>58086</v>
      </c>
    </row>
    <row r="15" spans="1:28" x14ac:dyDescent="0.25">
      <c r="A15" t="s">
        <v>1187</v>
      </c>
      <c r="B15" t="s">
        <v>1188</v>
      </c>
      <c r="C15">
        <v>0</v>
      </c>
      <c r="G15" s="24" t="s">
        <v>1072</v>
      </c>
      <c r="H15" s="24" t="s">
        <v>1606</v>
      </c>
      <c r="I15" s="29">
        <v>1371413</v>
      </c>
    </row>
    <row r="16" spans="1:28" x14ac:dyDescent="0.25">
      <c r="A16" t="s">
        <v>1189</v>
      </c>
      <c r="B16" t="s">
        <v>1190</v>
      </c>
      <c r="C16">
        <v>546971</v>
      </c>
      <c r="G16" s="24" t="s">
        <v>1073</v>
      </c>
      <c r="H16" s="24" t="s">
        <v>1630</v>
      </c>
      <c r="I16" s="29">
        <v>181199</v>
      </c>
    </row>
    <row r="17" spans="1:9" x14ac:dyDescent="0.25">
      <c r="A17" t="s">
        <v>1191</v>
      </c>
      <c r="B17" t="s">
        <v>1192</v>
      </c>
      <c r="C17">
        <v>499983</v>
      </c>
      <c r="G17" s="24" t="s">
        <v>1074</v>
      </c>
      <c r="H17" s="24" t="s">
        <v>1644</v>
      </c>
      <c r="I17" s="29">
        <v>64660</v>
      </c>
    </row>
    <row r="18" spans="1:9" x14ac:dyDescent="0.25">
      <c r="A18" t="s">
        <v>1193</v>
      </c>
      <c r="B18" t="s">
        <v>1194</v>
      </c>
      <c r="C18">
        <v>0</v>
      </c>
      <c r="G18" s="24" t="s">
        <v>1075</v>
      </c>
      <c r="H18" s="24" t="s">
        <v>1654</v>
      </c>
      <c r="I18" s="29">
        <v>213061</v>
      </c>
    </row>
    <row r="19" spans="1:9" x14ac:dyDescent="0.25">
      <c r="A19" t="s">
        <v>1195</v>
      </c>
      <c r="B19" t="s">
        <v>1196</v>
      </c>
      <c r="C19">
        <v>46988</v>
      </c>
      <c r="G19" s="24" t="s">
        <v>1076</v>
      </c>
      <c r="H19" s="24" t="s">
        <v>1662</v>
      </c>
      <c r="I19" s="29">
        <v>26031</v>
      </c>
    </row>
    <row r="20" spans="1:9" x14ac:dyDescent="0.25">
      <c r="A20" t="s">
        <v>1197</v>
      </c>
      <c r="B20" t="s">
        <v>1198</v>
      </c>
      <c r="C20">
        <v>0</v>
      </c>
      <c r="G20" s="24" t="s">
        <v>1077</v>
      </c>
      <c r="H20" s="24" t="s">
        <v>1674</v>
      </c>
      <c r="I20" s="29">
        <v>94673</v>
      </c>
    </row>
    <row r="21" spans="1:9" x14ac:dyDescent="0.25">
      <c r="A21" t="s">
        <v>1199</v>
      </c>
      <c r="B21" t="s">
        <v>1200</v>
      </c>
      <c r="C21">
        <v>0</v>
      </c>
      <c r="G21" s="24" t="s">
        <v>1078</v>
      </c>
      <c r="H21" s="24" t="s">
        <v>1681</v>
      </c>
      <c r="I21" s="29">
        <v>0</v>
      </c>
    </row>
    <row r="22" spans="1:9" x14ac:dyDescent="0.25">
      <c r="A22" t="s">
        <v>1201</v>
      </c>
      <c r="B22" t="s">
        <v>1202</v>
      </c>
      <c r="C22">
        <v>0</v>
      </c>
    </row>
    <row r="23" spans="1:9" x14ac:dyDescent="0.25">
      <c r="A23" t="s">
        <v>1203</v>
      </c>
      <c r="B23" t="s">
        <v>1204</v>
      </c>
      <c r="C23">
        <v>66777</v>
      </c>
    </row>
    <row r="24" spans="1:9" x14ac:dyDescent="0.25">
      <c r="A24" t="s">
        <v>1205</v>
      </c>
      <c r="B24" t="s">
        <v>1206</v>
      </c>
      <c r="C24">
        <v>0</v>
      </c>
    </row>
    <row r="25" spans="1:9" x14ac:dyDescent="0.25">
      <c r="A25" t="s">
        <v>1207</v>
      </c>
      <c r="B25" t="s">
        <v>1208</v>
      </c>
      <c r="C25">
        <v>0</v>
      </c>
    </row>
    <row r="26" spans="1:9" x14ac:dyDescent="0.25">
      <c r="A26" t="s">
        <v>1209</v>
      </c>
      <c r="B26" t="s">
        <v>1210</v>
      </c>
      <c r="C26">
        <v>0</v>
      </c>
    </row>
    <row r="27" spans="1:9" x14ac:dyDescent="0.25">
      <c r="A27" t="s">
        <v>1211</v>
      </c>
      <c r="B27" t="s">
        <v>1212</v>
      </c>
      <c r="C27">
        <v>57274</v>
      </c>
    </row>
    <row r="28" spans="1:9" x14ac:dyDescent="0.25">
      <c r="A28" t="s">
        <v>1213</v>
      </c>
      <c r="B28" t="s">
        <v>1214</v>
      </c>
      <c r="C28">
        <v>0</v>
      </c>
    </row>
    <row r="29" spans="1:9" x14ac:dyDescent="0.25">
      <c r="A29" t="s">
        <v>1215</v>
      </c>
      <c r="B29" t="s">
        <v>1216</v>
      </c>
      <c r="C29">
        <v>0</v>
      </c>
    </row>
    <row r="30" spans="1:9" x14ac:dyDescent="0.25">
      <c r="A30" t="s">
        <v>1217</v>
      </c>
      <c r="B30" t="s">
        <v>1218</v>
      </c>
      <c r="C30">
        <v>9503</v>
      </c>
    </row>
    <row r="31" spans="1:9" x14ac:dyDescent="0.25">
      <c r="A31" t="s">
        <v>1219</v>
      </c>
      <c r="B31" t="s">
        <v>1220</v>
      </c>
      <c r="C31">
        <v>335</v>
      </c>
    </row>
    <row r="32" spans="1:9" x14ac:dyDescent="0.25">
      <c r="A32" t="s">
        <v>1221</v>
      </c>
      <c r="B32" t="s">
        <v>1222</v>
      </c>
      <c r="C32">
        <v>335</v>
      </c>
    </row>
    <row r="33" spans="1:3" x14ac:dyDescent="0.25">
      <c r="A33" t="s">
        <v>1223</v>
      </c>
      <c r="B33" t="s">
        <v>1224</v>
      </c>
      <c r="C33">
        <v>0</v>
      </c>
    </row>
    <row r="34" spans="1:3" x14ac:dyDescent="0.25">
      <c r="A34" t="s">
        <v>1225</v>
      </c>
      <c r="B34" t="s">
        <v>1226</v>
      </c>
      <c r="C34">
        <v>0</v>
      </c>
    </row>
    <row r="35" spans="1:3" x14ac:dyDescent="0.25">
      <c r="A35" t="s">
        <v>1227</v>
      </c>
      <c r="B35" t="s">
        <v>1228</v>
      </c>
      <c r="C35">
        <v>245492</v>
      </c>
    </row>
    <row r="36" spans="1:3" x14ac:dyDescent="0.25">
      <c r="A36" t="s">
        <v>1229</v>
      </c>
      <c r="B36" t="s">
        <v>1230</v>
      </c>
      <c r="C36">
        <v>107890</v>
      </c>
    </row>
    <row r="37" spans="1:3" x14ac:dyDescent="0.25">
      <c r="A37" t="s">
        <v>1231</v>
      </c>
      <c r="B37" t="s">
        <v>1232</v>
      </c>
      <c r="C37">
        <v>39740</v>
      </c>
    </row>
    <row r="38" spans="1:3" x14ac:dyDescent="0.25">
      <c r="A38" t="s">
        <v>1233</v>
      </c>
      <c r="B38" t="s">
        <v>1234</v>
      </c>
      <c r="C38">
        <v>97803</v>
      </c>
    </row>
    <row r="39" spans="1:3" x14ac:dyDescent="0.25">
      <c r="A39" t="s">
        <v>1235</v>
      </c>
      <c r="B39" t="s">
        <v>1236</v>
      </c>
      <c r="C39">
        <v>59</v>
      </c>
    </row>
    <row r="40" spans="1:3" x14ac:dyDescent="0.25">
      <c r="A40" t="s">
        <v>1237</v>
      </c>
      <c r="B40" t="s">
        <v>1238</v>
      </c>
      <c r="C40">
        <v>0</v>
      </c>
    </row>
    <row r="41" spans="1:3" x14ac:dyDescent="0.25">
      <c r="A41" t="s">
        <v>1239</v>
      </c>
      <c r="B41" t="s">
        <v>1240</v>
      </c>
      <c r="C41">
        <v>0</v>
      </c>
    </row>
    <row r="42" spans="1:3" x14ac:dyDescent="0.25">
      <c r="A42" t="s">
        <v>1241</v>
      </c>
      <c r="B42" t="s">
        <v>1242</v>
      </c>
      <c r="C42">
        <v>0</v>
      </c>
    </row>
    <row r="43" spans="1:3" x14ac:dyDescent="0.25">
      <c r="A43" t="s">
        <v>1243</v>
      </c>
      <c r="B43" t="s">
        <v>1244</v>
      </c>
      <c r="C43">
        <v>0</v>
      </c>
    </row>
    <row r="44" spans="1:3" x14ac:dyDescent="0.25">
      <c r="A44" t="s">
        <v>1245</v>
      </c>
      <c r="B44" t="s">
        <v>1246</v>
      </c>
      <c r="C44">
        <v>62994</v>
      </c>
    </row>
    <row r="45" spans="1:3" x14ac:dyDescent="0.25">
      <c r="A45" t="s">
        <v>1247</v>
      </c>
      <c r="B45" t="s">
        <v>1248</v>
      </c>
      <c r="C45">
        <v>62994</v>
      </c>
    </row>
    <row r="46" spans="1:3" x14ac:dyDescent="0.25">
      <c r="A46" t="s">
        <v>1249</v>
      </c>
      <c r="B46" t="s">
        <v>1250</v>
      </c>
      <c r="C46">
        <v>0</v>
      </c>
    </row>
    <row r="47" spans="1:3" x14ac:dyDescent="0.25">
      <c r="A47" t="s">
        <v>1251</v>
      </c>
      <c r="B47" t="s">
        <v>1252</v>
      </c>
      <c r="C47">
        <v>7015</v>
      </c>
    </row>
    <row r="48" spans="1:3" x14ac:dyDescent="0.25">
      <c r="A48" t="s">
        <v>1253</v>
      </c>
      <c r="B48" t="s">
        <v>1252</v>
      </c>
      <c r="C48">
        <v>7015</v>
      </c>
    </row>
    <row r="49" spans="1:3" x14ac:dyDescent="0.25">
      <c r="A49" t="s">
        <v>1254</v>
      </c>
      <c r="B49" t="s">
        <v>1252</v>
      </c>
      <c r="C49">
        <v>0</v>
      </c>
    </row>
    <row r="50" spans="1:3" x14ac:dyDescent="0.25">
      <c r="A50" t="s">
        <v>1255</v>
      </c>
      <c r="B50" t="s">
        <v>1256</v>
      </c>
      <c r="C50">
        <v>0</v>
      </c>
    </row>
    <row r="51" spans="1:3" x14ac:dyDescent="0.25">
      <c r="A51" t="s">
        <v>1257</v>
      </c>
      <c r="B51" t="s">
        <v>1258</v>
      </c>
      <c r="C51">
        <v>198146</v>
      </c>
    </row>
    <row r="52" spans="1:3" x14ac:dyDescent="0.25">
      <c r="A52" t="s">
        <v>1259</v>
      </c>
      <c r="B52" t="s">
        <v>1260</v>
      </c>
      <c r="C52">
        <v>512</v>
      </c>
    </row>
    <row r="53" spans="1:3" x14ac:dyDescent="0.25">
      <c r="A53" t="s">
        <v>1261</v>
      </c>
      <c r="B53" t="s">
        <v>1262</v>
      </c>
      <c r="C53">
        <v>137</v>
      </c>
    </row>
    <row r="54" spans="1:3" x14ac:dyDescent="0.25">
      <c r="A54" t="s">
        <v>1263</v>
      </c>
      <c r="B54" t="s">
        <v>1262</v>
      </c>
      <c r="C54">
        <v>375</v>
      </c>
    </row>
    <row r="55" spans="1:3" x14ac:dyDescent="0.25">
      <c r="A55" t="s">
        <v>1264</v>
      </c>
      <c r="B55" t="s">
        <v>1265</v>
      </c>
      <c r="C55">
        <v>0</v>
      </c>
    </row>
    <row r="56" spans="1:3" x14ac:dyDescent="0.25">
      <c r="A56" t="s">
        <v>1266</v>
      </c>
      <c r="B56" t="s">
        <v>1267</v>
      </c>
      <c r="C56">
        <v>0</v>
      </c>
    </row>
    <row r="57" spans="1:3" x14ac:dyDescent="0.25">
      <c r="A57" t="s">
        <v>1268</v>
      </c>
      <c r="B57" t="s">
        <v>1267</v>
      </c>
      <c r="C57">
        <v>0</v>
      </c>
    </row>
    <row r="58" spans="1:3" x14ac:dyDescent="0.25">
      <c r="A58" t="s">
        <v>1269</v>
      </c>
      <c r="B58" t="s">
        <v>1270</v>
      </c>
      <c r="C58">
        <v>0</v>
      </c>
    </row>
    <row r="59" spans="1:3" x14ac:dyDescent="0.25">
      <c r="A59" t="s">
        <v>1271</v>
      </c>
      <c r="B59" t="s">
        <v>1272</v>
      </c>
      <c r="C59">
        <v>0</v>
      </c>
    </row>
    <row r="60" spans="1:3" x14ac:dyDescent="0.25">
      <c r="A60" t="s">
        <v>1273</v>
      </c>
      <c r="B60" t="s">
        <v>1274</v>
      </c>
      <c r="C60">
        <v>0</v>
      </c>
    </row>
    <row r="61" spans="1:3" x14ac:dyDescent="0.25">
      <c r="A61" t="s">
        <v>1275</v>
      </c>
      <c r="B61" t="s">
        <v>1276</v>
      </c>
      <c r="C61">
        <v>0</v>
      </c>
    </row>
    <row r="62" spans="1:3" x14ac:dyDescent="0.25">
      <c r="A62" t="s">
        <v>1277</v>
      </c>
      <c r="B62" t="s">
        <v>1278</v>
      </c>
      <c r="C62">
        <v>0</v>
      </c>
    </row>
    <row r="63" spans="1:3" x14ac:dyDescent="0.25">
      <c r="A63" t="s">
        <v>1279</v>
      </c>
      <c r="B63" t="s">
        <v>1280</v>
      </c>
      <c r="C63">
        <v>0</v>
      </c>
    </row>
    <row r="64" spans="1:3" x14ac:dyDescent="0.25">
      <c r="A64" t="s">
        <v>1281</v>
      </c>
      <c r="B64" t="s">
        <v>1282</v>
      </c>
      <c r="C64">
        <v>0</v>
      </c>
    </row>
    <row r="65" spans="1:3" x14ac:dyDescent="0.25">
      <c r="A65" t="s">
        <v>1283</v>
      </c>
      <c r="B65" t="s">
        <v>1284</v>
      </c>
      <c r="C65">
        <v>0</v>
      </c>
    </row>
    <row r="66" spans="1:3" x14ac:dyDescent="0.25">
      <c r="A66" t="s">
        <v>1285</v>
      </c>
      <c r="B66" t="s">
        <v>1286</v>
      </c>
      <c r="C66">
        <v>33112</v>
      </c>
    </row>
    <row r="67" spans="1:3" x14ac:dyDescent="0.25">
      <c r="A67" t="s">
        <v>1287</v>
      </c>
      <c r="B67" t="s">
        <v>1288</v>
      </c>
      <c r="C67">
        <v>0</v>
      </c>
    </row>
    <row r="68" spans="1:3" x14ac:dyDescent="0.25">
      <c r="A68" t="s">
        <v>1289</v>
      </c>
      <c r="B68" t="s">
        <v>1288</v>
      </c>
      <c r="C68">
        <v>0</v>
      </c>
    </row>
    <row r="69" spans="1:3" x14ac:dyDescent="0.25">
      <c r="A69" t="s">
        <v>1290</v>
      </c>
      <c r="B69" t="s">
        <v>1291</v>
      </c>
      <c r="C69">
        <v>0</v>
      </c>
    </row>
    <row r="70" spans="1:3" x14ac:dyDescent="0.25">
      <c r="A70" t="s">
        <v>1292</v>
      </c>
      <c r="B70" t="s">
        <v>1293</v>
      </c>
      <c r="C70">
        <v>0</v>
      </c>
    </row>
    <row r="71" spans="1:3" x14ac:dyDescent="0.25">
      <c r="A71" t="s">
        <v>1294</v>
      </c>
      <c r="B71" t="s">
        <v>1295</v>
      </c>
      <c r="C71">
        <v>0</v>
      </c>
    </row>
    <row r="72" spans="1:3" x14ac:dyDescent="0.25">
      <c r="A72" t="s">
        <v>1296</v>
      </c>
      <c r="B72" t="s">
        <v>1252</v>
      </c>
      <c r="C72">
        <v>0</v>
      </c>
    </row>
    <row r="73" spans="1:3" x14ac:dyDescent="0.25">
      <c r="A73" t="s">
        <v>1297</v>
      </c>
      <c r="B73" t="s">
        <v>1298</v>
      </c>
      <c r="C73">
        <v>0</v>
      </c>
    </row>
    <row r="74" spans="1:3" x14ac:dyDescent="0.25">
      <c r="A74" t="s">
        <v>1299</v>
      </c>
      <c r="B74" t="s">
        <v>1252</v>
      </c>
      <c r="C74">
        <v>0</v>
      </c>
    </row>
    <row r="75" spans="1:3" x14ac:dyDescent="0.25">
      <c r="A75" t="s">
        <v>1300</v>
      </c>
      <c r="B75" t="s">
        <v>1301</v>
      </c>
      <c r="C75">
        <v>0</v>
      </c>
    </row>
    <row r="76" spans="1:3" x14ac:dyDescent="0.25">
      <c r="A76" t="s">
        <v>1302</v>
      </c>
      <c r="B76" t="s">
        <v>1303</v>
      </c>
      <c r="C76">
        <v>0</v>
      </c>
    </row>
    <row r="77" spans="1:3" x14ac:dyDescent="0.25">
      <c r="A77" t="s">
        <v>1304</v>
      </c>
      <c r="B77" t="s">
        <v>1305</v>
      </c>
      <c r="C77">
        <v>0</v>
      </c>
    </row>
    <row r="78" spans="1:3" x14ac:dyDescent="0.25">
      <c r="A78" t="s">
        <v>1306</v>
      </c>
      <c r="B78" t="s">
        <v>1307</v>
      </c>
      <c r="C78">
        <v>0</v>
      </c>
    </row>
    <row r="79" spans="1:3" x14ac:dyDescent="0.25">
      <c r="A79" t="s">
        <v>1308</v>
      </c>
      <c r="B79" t="s">
        <v>1309</v>
      </c>
      <c r="C79">
        <v>72272</v>
      </c>
    </row>
    <row r="80" spans="1:3" x14ac:dyDescent="0.25">
      <c r="A80" t="s">
        <v>1310</v>
      </c>
      <c r="B80" t="s">
        <v>1311</v>
      </c>
      <c r="C80">
        <v>25210</v>
      </c>
    </row>
    <row r="81" spans="1:3" x14ac:dyDescent="0.25">
      <c r="A81" t="s">
        <v>1312</v>
      </c>
      <c r="B81" t="s">
        <v>1313</v>
      </c>
      <c r="C81">
        <v>47062</v>
      </c>
    </row>
    <row r="82" spans="1:3" x14ac:dyDescent="0.25">
      <c r="A82" t="s">
        <v>1314</v>
      </c>
      <c r="B82" t="s">
        <v>1315</v>
      </c>
      <c r="C82">
        <v>207226</v>
      </c>
    </row>
    <row r="83" spans="1:3" x14ac:dyDescent="0.25">
      <c r="A83" t="s">
        <v>1316</v>
      </c>
      <c r="B83" t="s">
        <v>1317</v>
      </c>
      <c r="C83">
        <v>102154</v>
      </c>
    </row>
    <row r="84" spans="1:3" x14ac:dyDescent="0.25">
      <c r="A84" t="s">
        <v>1318</v>
      </c>
      <c r="B84" t="s">
        <v>1319</v>
      </c>
      <c r="C84">
        <v>102154</v>
      </c>
    </row>
    <row r="85" spans="1:3" x14ac:dyDescent="0.25">
      <c r="A85" t="s">
        <v>1320</v>
      </c>
      <c r="B85" t="s">
        <v>1321</v>
      </c>
      <c r="C85">
        <v>0</v>
      </c>
    </row>
    <row r="86" spans="1:3" x14ac:dyDescent="0.25">
      <c r="A86" t="s">
        <v>1322</v>
      </c>
      <c r="B86" t="s">
        <v>1323</v>
      </c>
      <c r="C86">
        <v>100396</v>
      </c>
    </row>
    <row r="87" spans="1:3" x14ac:dyDescent="0.25">
      <c r="A87" t="s">
        <v>1324</v>
      </c>
      <c r="B87" t="s">
        <v>1319</v>
      </c>
      <c r="C87">
        <v>100396</v>
      </c>
    </row>
    <row r="88" spans="1:3" x14ac:dyDescent="0.25">
      <c r="A88" t="s">
        <v>1325</v>
      </c>
      <c r="B88" t="s">
        <v>1326</v>
      </c>
      <c r="C88">
        <v>0</v>
      </c>
    </row>
    <row r="89" spans="1:3" x14ac:dyDescent="0.25">
      <c r="A89" t="s">
        <v>1327</v>
      </c>
      <c r="B89" t="s">
        <v>1328</v>
      </c>
      <c r="C89">
        <v>0</v>
      </c>
    </row>
    <row r="90" spans="1:3" x14ac:dyDescent="0.25">
      <c r="A90" t="s">
        <v>1329</v>
      </c>
      <c r="B90" t="s">
        <v>1330</v>
      </c>
      <c r="C90">
        <v>4676</v>
      </c>
    </row>
    <row r="91" spans="1:3" x14ac:dyDescent="0.25">
      <c r="A91" t="s">
        <v>1331</v>
      </c>
      <c r="B91" t="s">
        <v>1319</v>
      </c>
      <c r="C91">
        <v>0</v>
      </c>
    </row>
    <row r="92" spans="1:3" x14ac:dyDescent="0.25">
      <c r="A92" t="s">
        <v>1332</v>
      </c>
      <c r="B92" t="s">
        <v>1333</v>
      </c>
      <c r="C92">
        <v>4676</v>
      </c>
    </row>
    <row r="93" spans="1:3" x14ac:dyDescent="0.25">
      <c r="A93" t="s">
        <v>1334</v>
      </c>
      <c r="B93" t="s">
        <v>1335</v>
      </c>
      <c r="C93">
        <v>0</v>
      </c>
    </row>
    <row r="94" spans="1:3" x14ac:dyDescent="0.25">
      <c r="A94" t="s">
        <v>1336</v>
      </c>
      <c r="B94" t="s">
        <v>1326</v>
      </c>
      <c r="C94">
        <v>0</v>
      </c>
    </row>
    <row r="95" spans="1:3" x14ac:dyDescent="0.25">
      <c r="A95" t="s">
        <v>1337</v>
      </c>
      <c r="B95" t="s">
        <v>1338</v>
      </c>
      <c r="C95">
        <v>0</v>
      </c>
    </row>
    <row r="96" spans="1:3" x14ac:dyDescent="0.25">
      <c r="A96" t="s">
        <v>1339</v>
      </c>
      <c r="B96" t="s">
        <v>1340</v>
      </c>
      <c r="C96">
        <v>111993</v>
      </c>
    </row>
    <row r="97" spans="1:3" x14ac:dyDescent="0.25">
      <c r="A97" t="s">
        <v>1341</v>
      </c>
      <c r="B97" t="s">
        <v>1342</v>
      </c>
      <c r="C97">
        <v>0</v>
      </c>
    </row>
    <row r="98" spans="1:3" x14ac:dyDescent="0.25">
      <c r="A98" t="s">
        <v>1343</v>
      </c>
      <c r="B98" t="s">
        <v>1344</v>
      </c>
      <c r="C98">
        <v>0</v>
      </c>
    </row>
    <row r="99" spans="1:3" x14ac:dyDescent="0.25">
      <c r="A99" t="s">
        <v>1345</v>
      </c>
      <c r="B99" t="s">
        <v>1346</v>
      </c>
      <c r="C99">
        <v>0</v>
      </c>
    </row>
    <row r="100" spans="1:3" x14ac:dyDescent="0.25">
      <c r="A100" t="s">
        <v>1347</v>
      </c>
      <c r="B100" t="s">
        <v>1348</v>
      </c>
      <c r="C100">
        <v>100331</v>
      </c>
    </row>
    <row r="101" spans="1:3" x14ac:dyDescent="0.25">
      <c r="A101" t="s">
        <v>1349</v>
      </c>
      <c r="B101" t="s">
        <v>1350</v>
      </c>
      <c r="C101">
        <v>11662</v>
      </c>
    </row>
    <row r="102" spans="1:3" x14ac:dyDescent="0.25">
      <c r="A102" t="s">
        <v>1351</v>
      </c>
      <c r="B102" t="s">
        <v>1350</v>
      </c>
      <c r="C102">
        <v>0</v>
      </c>
    </row>
    <row r="103" spans="1:3" x14ac:dyDescent="0.25">
      <c r="A103" t="s">
        <v>1063</v>
      </c>
      <c r="B103" t="s">
        <v>1352</v>
      </c>
      <c r="C103">
        <v>35723</v>
      </c>
    </row>
    <row r="104" spans="1:3" x14ac:dyDescent="0.25">
      <c r="A104" t="s">
        <v>1353</v>
      </c>
      <c r="B104" t="s">
        <v>1354</v>
      </c>
      <c r="C104">
        <v>10643</v>
      </c>
    </row>
    <row r="105" spans="1:3" x14ac:dyDescent="0.25">
      <c r="A105" t="s">
        <v>1355</v>
      </c>
      <c r="B105" t="s">
        <v>1356</v>
      </c>
      <c r="C105">
        <v>6069</v>
      </c>
    </row>
    <row r="106" spans="1:3" x14ac:dyDescent="0.25">
      <c r="A106" t="s">
        <v>1357</v>
      </c>
      <c r="B106" t="s">
        <v>1358</v>
      </c>
      <c r="C106">
        <v>4574</v>
      </c>
    </row>
    <row r="107" spans="1:3" x14ac:dyDescent="0.25">
      <c r="A107" t="s">
        <v>1359</v>
      </c>
      <c r="B107" t="s">
        <v>1360</v>
      </c>
      <c r="C107">
        <v>4924</v>
      </c>
    </row>
    <row r="108" spans="1:3" x14ac:dyDescent="0.25">
      <c r="A108" t="s">
        <v>1361</v>
      </c>
      <c r="B108" t="s">
        <v>1362</v>
      </c>
      <c r="C108">
        <v>20156</v>
      </c>
    </row>
    <row r="109" spans="1:3" x14ac:dyDescent="0.25">
      <c r="A109" t="s">
        <v>1363</v>
      </c>
      <c r="B109" t="s">
        <v>1364</v>
      </c>
      <c r="C109">
        <v>20156</v>
      </c>
    </row>
    <row r="110" spans="1:3" x14ac:dyDescent="0.25">
      <c r="A110" t="s">
        <v>1365</v>
      </c>
      <c r="B110" t="s">
        <v>1366</v>
      </c>
      <c r="C110">
        <v>0</v>
      </c>
    </row>
    <row r="111" spans="1:3" x14ac:dyDescent="0.25">
      <c r="A111" t="s">
        <v>1367</v>
      </c>
      <c r="B111" t="s">
        <v>1368</v>
      </c>
      <c r="C111">
        <v>1148708</v>
      </c>
    </row>
    <row r="112" spans="1:3" x14ac:dyDescent="0.25">
      <c r="A112" t="s">
        <v>1369</v>
      </c>
      <c r="B112" t="s">
        <v>1166</v>
      </c>
      <c r="C112">
        <v>896507</v>
      </c>
    </row>
    <row r="113" spans="1:3" x14ac:dyDescent="0.25">
      <c r="A113" t="s">
        <v>1370</v>
      </c>
      <c r="B113" t="s">
        <v>1371</v>
      </c>
      <c r="C113">
        <v>319033</v>
      </c>
    </row>
    <row r="114" spans="1:3" x14ac:dyDescent="0.25">
      <c r="A114" t="s">
        <v>1372</v>
      </c>
      <c r="B114" t="s">
        <v>1170</v>
      </c>
      <c r="C114">
        <v>0</v>
      </c>
    </row>
    <row r="115" spans="1:3" x14ac:dyDescent="0.25">
      <c r="A115" t="s">
        <v>1373</v>
      </c>
      <c r="B115" t="s">
        <v>1172</v>
      </c>
      <c r="C115">
        <v>0</v>
      </c>
    </row>
    <row r="116" spans="1:3" x14ac:dyDescent="0.25">
      <c r="A116" t="s">
        <v>1374</v>
      </c>
      <c r="B116" t="s">
        <v>1176</v>
      </c>
      <c r="C116">
        <v>27829</v>
      </c>
    </row>
    <row r="117" spans="1:3" x14ac:dyDescent="0.25">
      <c r="A117" t="s">
        <v>1375</v>
      </c>
      <c r="B117" t="s">
        <v>1180</v>
      </c>
      <c r="C117">
        <v>0</v>
      </c>
    </row>
    <row r="118" spans="1:3" x14ac:dyDescent="0.25">
      <c r="A118" t="s">
        <v>1376</v>
      </c>
      <c r="B118" t="s">
        <v>1182</v>
      </c>
      <c r="C118">
        <v>0</v>
      </c>
    </row>
    <row r="119" spans="1:3" x14ac:dyDescent="0.25">
      <c r="A119" t="s">
        <v>1377</v>
      </c>
      <c r="B119" t="s">
        <v>1378</v>
      </c>
      <c r="C119">
        <v>0</v>
      </c>
    </row>
    <row r="120" spans="1:3" x14ac:dyDescent="0.25">
      <c r="A120" t="s">
        <v>1379</v>
      </c>
      <c r="B120" t="s">
        <v>1188</v>
      </c>
      <c r="C120">
        <v>0</v>
      </c>
    </row>
    <row r="121" spans="1:3" x14ac:dyDescent="0.25">
      <c r="A121" t="s">
        <v>1380</v>
      </c>
      <c r="B121" t="s">
        <v>1190</v>
      </c>
      <c r="C121">
        <v>195527</v>
      </c>
    </row>
    <row r="122" spans="1:3" x14ac:dyDescent="0.25">
      <c r="A122" t="s">
        <v>1381</v>
      </c>
      <c r="B122" t="s">
        <v>1192</v>
      </c>
      <c r="C122">
        <v>195527</v>
      </c>
    </row>
    <row r="123" spans="1:3" x14ac:dyDescent="0.25">
      <c r="A123" t="s">
        <v>1382</v>
      </c>
      <c r="B123" t="s">
        <v>1194</v>
      </c>
      <c r="C123">
        <v>0</v>
      </c>
    </row>
    <row r="124" spans="1:3" x14ac:dyDescent="0.25">
      <c r="A124" t="s">
        <v>1383</v>
      </c>
      <c r="B124" t="s">
        <v>1198</v>
      </c>
      <c r="C124">
        <v>0</v>
      </c>
    </row>
    <row r="125" spans="1:3" x14ac:dyDescent="0.25">
      <c r="A125" t="s">
        <v>1384</v>
      </c>
      <c r="B125" t="s">
        <v>1200</v>
      </c>
      <c r="C125">
        <v>0</v>
      </c>
    </row>
    <row r="126" spans="1:3" x14ac:dyDescent="0.25">
      <c r="A126" t="s">
        <v>1385</v>
      </c>
      <c r="B126" t="s">
        <v>1202</v>
      </c>
      <c r="C126">
        <v>0</v>
      </c>
    </row>
    <row r="127" spans="1:3" x14ac:dyDescent="0.25">
      <c r="A127" t="s">
        <v>1386</v>
      </c>
      <c r="B127" t="s">
        <v>1204</v>
      </c>
      <c r="C127">
        <v>55518</v>
      </c>
    </row>
    <row r="128" spans="1:3" x14ac:dyDescent="0.25">
      <c r="A128" t="s">
        <v>1387</v>
      </c>
      <c r="B128" t="s">
        <v>1206</v>
      </c>
      <c r="C128">
        <v>0</v>
      </c>
    </row>
    <row r="129" spans="1:3" x14ac:dyDescent="0.25">
      <c r="A129" t="s">
        <v>1388</v>
      </c>
      <c r="B129" t="s">
        <v>1208</v>
      </c>
      <c r="C129">
        <v>0</v>
      </c>
    </row>
    <row r="130" spans="1:3" x14ac:dyDescent="0.25">
      <c r="A130" t="s">
        <v>1389</v>
      </c>
      <c r="B130" t="s">
        <v>1210</v>
      </c>
      <c r="C130">
        <v>0</v>
      </c>
    </row>
    <row r="131" spans="1:3" x14ac:dyDescent="0.25">
      <c r="A131" t="s">
        <v>1390</v>
      </c>
      <c r="B131" t="s">
        <v>1212</v>
      </c>
      <c r="C131">
        <v>52322</v>
      </c>
    </row>
    <row r="132" spans="1:3" x14ac:dyDescent="0.25">
      <c r="A132" t="s">
        <v>1391</v>
      </c>
      <c r="B132" t="s">
        <v>1214</v>
      </c>
      <c r="C132">
        <v>0</v>
      </c>
    </row>
    <row r="133" spans="1:3" x14ac:dyDescent="0.25">
      <c r="A133" t="s">
        <v>1392</v>
      </c>
      <c r="B133" t="s">
        <v>1216</v>
      </c>
      <c r="C133">
        <v>0</v>
      </c>
    </row>
    <row r="134" spans="1:3" x14ac:dyDescent="0.25">
      <c r="A134" t="s">
        <v>1393</v>
      </c>
      <c r="B134" t="s">
        <v>1218</v>
      </c>
      <c r="C134">
        <v>3196</v>
      </c>
    </row>
    <row r="135" spans="1:3" x14ac:dyDescent="0.25">
      <c r="A135" t="s">
        <v>1394</v>
      </c>
      <c r="B135" t="s">
        <v>1220</v>
      </c>
      <c r="C135">
        <v>283</v>
      </c>
    </row>
    <row r="136" spans="1:3" x14ac:dyDescent="0.25">
      <c r="A136" t="s">
        <v>1395</v>
      </c>
      <c r="B136" t="s">
        <v>1396</v>
      </c>
      <c r="C136">
        <v>283</v>
      </c>
    </row>
    <row r="137" spans="1:3" x14ac:dyDescent="0.25">
      <c r="A137" t="s">
        <v>1397</v>
      </c>
      <c r="B137" t="s">
        <v>1224</v>
      </c>
      <c r="C137">
        <v>0</v>
      </c>
    </row>
    <row r="138" spans="1:3" x14ac:dyDescent="0.25">
      <c r="A138" t="s">
        <v>1398</v>
      </c>
      <c r="B138" t="s">
        <v>1226</v>
      </c>
      <c r="C138">
        <v>0</v>
      </c>
    </row>
    <row r="139" spans="1:3" x14ac:dyDescent="0.25">
      <c r="A139" t="s">
        <v>1399</v>
      </c>
      <c r="B139" t="s">
        <v>1228</v>
      </c>
      <c r="C139">
        <v>119566</v>
      </c>
    </row>
    <row r="140" spans="1:3" x14ac:dyDescent="0.25">
      <c r="A140" t="s">
        <v>1400</v>
      </c>
      <c r="B140" t="s">
        <v>1230</v>
      </c>
      <c r="C140">
        <v>68582</v>
      </c>
    </row>
    <row r="141" spans="1:3" x14ac:dyDescent="0.25">
      <c r="A141" t="s">
        <v>1401</v>
      </c>
      <c r="B141" t="s">
        <v>1232</v>
      </c>
      <c r="C141">
        <v>14242</v>
      </c>
    </row>
    <row r="142" spans="1:3" x14ac:dyDescent="0.25">
      <c r="A142" t="s">
        <v>1402</v>
      </c>
      <c r="B142" t="s">
        <v>1234</v>
      </c>
      <c r="C142">
        <v>36742</v>
      </c>
    </row>
    <row r="143" spans="1:3" x14ac:dyDescent="0.25">
      <c r="A143" t="s">
        <v>1403</v>
      </c>
      <c r="B143" t="s">
        <v>1236</v>
      </c>
      <c r="C143">
        <v>0</v>
      </c>
    </row>
    <row r="144" spans="1:3" x14ac:dyDescent="0.25">
      <c r="A144" t="s">
        <v>1404</v>
      </c>
      <c r="B144" t="s">
        <v>1238</v>
      </c>
      <c r="C144">
        <v>0</v>
      </c>
    </row>
    <row r="145" spans="1:3" x14ac:dyDescent="0.25">
      <c r="A145" t="s">
        <v>1405</v>
      </c>
      <c r="B145" t="s">
        <v>1240</v>
      </c>
      <c r="C145">
        <v>0</v>
      </c>
    </row>
    <row r="146" spans="1:3" x14ac:dyDescent="0.25">
      <c r="A146" t="s">
        <v>1406</v>
      </c>
      <c r="B146" t="s">
        <v>1242</v>
      </c>
      <c r="C146">
        <v>0</v>
      </c>
    </row>
    <row r="147" spans="1:3" x14ac:dyDescent="0.25">
      <c r="A147" t="s">
        <v>1407</v>
      </c>
      <c r="B147" t="s">
        <v>1244</v>
      </c>
      <c r="C147">
        <v>0</v>
      </c>
    </row>
    <row r="148" spans="1:3" x14ac:dyDescent="0.25">
      <c r="A148" t="s">
        <v>1408</v>
      </c>
      <c r="B148" t="s">
        <v>1246</v>
      </c>
      <c r="C148">
        <v>66793</v>
      </c>
    </row>
    <row r="149" spans="1:3" x14ac:dyDescent="0.25">
      <c r="A149" t="s">
        <v>1409</v>
      </c>
      <c r="B149" t="s">
        <v>1248</v>
      </c>
      <c r="C149">
        <v>66793</v>
      </c>
    </row>
    <row r="150" spans="1:3" x14ac:dyDescent="0.25">
      <c r="A150" t="s">
        <v>1410</v>
      </c>
      <c r="B150" t="s">
        <v>1250</v>
      </c>
      <c r="C150">
        <v>0</v>
      </c>
    </row>
    <row r="151" spans="1:3" x14ac:dyDescent="0.25">
      <c r="A151" t="s">
        <v>1411</v>
      </c>
      <c r="B151" t="s">
        <v>1252</v>
      </c>
      <c r="C151">
        <v>0</v>
      </c>
    </row>
    <row r="152" spans="1:3" x14ac:dyDescent="0.25">
      <c r="A152" t="s">
        <v>1412</v>
      </c>
      <c r="B152" t="s">
        <v>1252</v>
      </c>
      <c r="C152">
        <v>0</v>
      </c>
    </row>
    <row r="153" spans="1:3" x14ac:dyDescent="0.25">
      <c r="A153" t="s">
        <v>1413</v>
      </c>
      <c r="B153" t="s">
        <v>1258</v>
      </c>
      <c r="C153">
        <v>111193</v>
      </c>
    </row>
    <row r="154" spans="1:3" x14ac:dyDescent="0.25">
      <c r="A154" t="s">
        <v>1414</v>
      </c>
      <c r="B154" t="s">
        <v>1267</v>
      </c>
      <c r="C154">
        <v>0</v>
      </c>
    </row>
    <row r="155" spans="1:3" x14ac:dyDescent="0.25">
      <c r="A155" t="s">
        <v>1415</v>
      </c>
      <c r="B155" t="s">
        <v>1267</v>
      </c>
      <c r="C155">
        <v>0</v>
      </c>
    </row>
    <row r="156" spans="1:3" x14ac:dyDescent="0.25">
      <c r="A156" t="s">
        <v>1416</v>
      </c>
      <c r="B156" t="s">
        <v>1270</v>
      </c>
      <c r="C156">
        <v>0</v>
      </c>
    </row>
    <row r="157" spans="1:3" x14ac:dyDescent="0.25">
      <c r="A157" t="s">
        <v>1417</v>
      </c>
      <c r="B157" t="s">
        <v>1418</v>
      </c>
      <c r="C157">
        <v>765</v>
      </c>
    </row>
    <row r="158" spans="1:3" x14ac:dyDescent="0.25">
      <c r="A158" t="s">
        <v>1419</v>
      </c>
      <c r="B158" t="s">
        <v>1420</v>
      </c>
      <c r="C158">
        <v>0</v>
      </c>
    </row>
    <row r="159" spans="1:3" x14ac:dyDescent="0.25">
      <c r="A159" t="s">
        <v>1421</v>
      </c>
      <c r="B159" t="s">
        <v>1276</v>
      </c>
      <c r="C159">
        <v>0</v>
      </c>
    </row>
    <row r="160" spans="1:3" x14ac:dyDescent="0.25">
      <c r="A160" t="s">
        <v>1422</v>
      </c>
      <c r="B160" t="s">
        <v>1278</v>
      </c>
      <c r="C160">
        <v>0</v>
      </c>
    </row>
    <row r="161" spans="1:3" x14ac:dyDescent="0.25">
      <c r="A161" t="s">
        <v>1423</v>
      </c>
      <c r="B161" t="s">
        <v>1280</v>
      </c>
      <c r="C161">
        <v>0</v>
      </c>
    </row>
    <row r="162" spans="1:3" x14ac:dyDescent="0.25">
      <c r="A162" t="s">
        <v>1424</v>
      </c>
      <c r="B162" t="s">
        <v>1282</v>
      </c>
      <c r="C162">
        <v>0</v>
      </c>
    </row>
    <row r="163" spans="1:3" x14ac:dyDescent="0.25">
      <c r="A163" t="s">
        <v>1425</v>
      </c>
      <c r="B163" t="s">
        <v>1284</v>
      </c>
      <c r="C163">
        <v>0</v>
      </c>
    </row>
    <row r="164" spans="1:3" x14ac:dyDescent="0.25">
      <c r="A164" t="s">
        <v>1426</v>
      </c>
      <c r="B164" t="s">
        <v>1288</v>
      </c>
      <c r="C164">
        <v>0</v>
      </c>
    </row>
    <row r="165" spans="1:3" x14ac:dyDescent="0.25">
      <c r="A165" t="s">
        <v>1427</v>
      </c>
      <c r="B165" t="s">
        <v>1291</v>
      </c>
      <c r="C165">
        <v>0</v>
      </c>
    </row>
    <row r="166" spans="1:3" x14ac:dyDescent="0.25">
      <c r="A166" t="s">
        <v>1428</v>
      </c>
      <c r="B166" t="s">
        <v>1293</v>
      </c>
      <c r="C166">
        <v>0</v>
      </c>
    </row>
    <row r="167" spans="1:3" x14ac:dyDescent="0.25">
      <c r="A167" t="s">
        <v>1429</v>
      </c>
      <c r="B167" t="s">
        <v>1295</v>
      </c>
      <c r="C167">
        <v>0</v>
      </c>
    </row>
    <row r="168" spans="1:3" x14ac:dyDescent="0.25">
      <c r="A168" t="s">
        <v>1430</v>
      </c>
      <c r="B168" t="s">
        <v>1298</v>
      </c>
      <c r="C168">
        <v>0</v>
      </c>
    </row>
    <row r="169" spans="1:3" x14ac:dyDescent="0.25">
      <c r="A169" t="s">
        <v>1431</v>
      </c>
      <c r="B169" t="s">
        <v>1298</v>
      </c>
      <c r="C169">
        <v>0</v>
      </c>
    </row>
    <row r="170" spans="1:3" x14ac:dyDescent="0.25">
      <c r="A170" t="s">
        <v>1432</v>
      </c>
      <c r="B170" t="s">
        <v>1252</v>
      </c>
      <c r="C170">
        <v>0</v>
      </c>
    </row>
    <row r="171" spans="1:3" x14ac:dyDescent="0.25">
      <c r="A171" t="s">
        <v>1433</v>
      </c>
      <c r="B171" t="s">
        <v>1301</v>
      </c>
      <c r="C171">
        <v>0</v>
      </c>
    </row>
    <row r="172" spans="1:3" x14ac:dyDescent="0.25">
      <c r="A172" t="s">
        <v>1434</v>
      </c>
      <c r="B172" t="s">
        <v>1303</v>
      </c>
      <c r="C172">
        <v>0</v>
      </c>
    </row>
    <row r="173" spans="1:3" x14ac:dyDescent="0.25">
      <c r="A173" t="s">
        <v>1435</v>
      </c>
      <c r="B173" t="s">
        <v>1305</v>
      </c>
      <c r="C173">
        <v>0</v>
      </c>
    </row>
    <row r="174" spans="1:3" x14ac:dyDescent="0.25">
      <c r="A174" t="s">
        <v>1436</v>
      </c>
      <c r="B174" t="s">
        <v>1307</v>
      </c>
      <c r="C174">
        <v>0</v>
      </c>
    </row>
    <row r="175" spans="1:3" x14ac:dyDescent="0.25">
      <c r="A175" t="s">
        <v>1437</v>
      </c>
      <c r="B175" t="s">
        <v>1309</v>
      </c>
      <c r="C175">
        <v>40228</v>
      </c>
    </row>
    <row r="176" spans="1:3" x14ac:dyDescent="0.25">
      <c r="A176" t="s">
        <v>1438</v>
      </c>
      <c r="B176" t="s">
        <v>1311</v>
      </c>
      <c r="C176">
        <v>16040</v>
      </c>
    </row>
    <row r="177" spans="1:3" x14ac:dyDescent="0.25">
      <c r="A177" t="s">
        <v>1439</v>
      </c>
      <c r="B177" t="s">
        <v>1313</v>
      </c>
      <c r="C177">
        <v>24188</v>
      </c>
    </row>
    <row r="178" spans="1:3" x14ac:dyDescent="0.25">
      <c r="A178" t="s">
        <v>1440</v>
      </c>
      <c r="B178" t="s">
        <v>1315</v>
      </c>
      <c r="C178">
        <v>112059</v>
      </c>
    </row>
    <row r="179" spans="1:3" x14ac:dyDescent="0.25">
      <c r="A179" t="s">
        <v>1441</v>
      </c>
      <c r="B179" t="s">
        <v>1317</v>
      </c>
      <c r="C179">
        <v>55736</v>
      </c>
    </row>
    <row r="180" spans="1:3" x14ac:dyDescent="0.25">
      <c r="A180" t="s">
        <v>1442</v>
      </c>
      <c r="B180" t="s">
        <v>1319</v>
      </c>
      <c r="C180">
        <v>55736</v>
      </c>
    </row>
    <row r="181" spans="1:3" x14ac:dyDescent="0.25">
      <c r="A181" t="s">
        <v>1443</v>
      </c>
      <c r="B181" t="s">
        <v>1444</v>
      </c>
      <c r="C181">
        <v>0</v>
      </c>
    </row>
    <row r="182" spans="1:3" x14ac:dyDescent="0.25">
      <c r="A182" t="s">
        <v>1445</v>
      </c>
      <c r="B182" t="s">
        <v>1323</v>
      </c>
      <c r="C182">
        <v>56323</v>
      </c>
    </row>
    <row r="183" spans="1:3" x14ac:dyDescent="0.25">
      <c r="A183" t="s">
        <v>1446</v>
      </c>
      <c r="B183" t="s">
        <v>1319</v>
      </c>
      <c r="C183">
        <v>56323</v>
      </c>
    </row>
    <row r="184" spans="1:3" x14ac:dyDescent="0.25">
      <c r="A184" t="s">
        <v>1447</v>
      </c>
      <c r="B184" t="s">
        <v>1326</v>
      </c>
      <c r="C184">
        <v>0</v>
      </c>
    </row>
    <row r="185" spans="1:3" x14ac:dyDescent="0.25">
      <c r="A185" t="s">
        <v>1448</v>
      </c>
      <c r="B185" t="s">
        <v>1328</v>
      </c>
      <c r="C185">
        <v>0</v>
      </c>
    </row>
    <row r="186" spans="1:3" x14ac:dyDescent="0.25">
      <c r="A186" t="s">
        <v>1449</v>
      </c>
      <c r="B186" t="s">
        <v>1330</v>
      </c>
      <c r="C186">
        <v>0</v>
      </c>
    </row>
    <row r="187" spans="1:3" x14ac:dyDescent="0.25">
      <c r="A187" t="s">
        <v>1450</v>
      </c>
      <c r="B187" t="s">
        <v>1319</v>
      </c>
      <c r="C187">
        <v>0</v>
      </c>
    </row>
    <row r="188" spans="1:3" x14ac:dyDescent="0.25">
      <c r="A188" t="s">
        <v>1451</v>
      </c>
      <c r="B188" t="s">
        <v>1335</v>
      </c>
      <c r="C188">
        <v>0</v>
      </c>
    </row>
    <row r="189" spans="1:3" x14ac:dyDescent="0.25">
      <c r="A189" t="s">
        <v>1452</v>
      </c>
      <c r="B189" t="s">
        <v>1326</v>
      </c>
      <c r="C189">
        <v>0</v>
      </c>
    </row>
    <row r="190" spans="1:3" x14ac:dyDescent="0.25">
      <c r="A190" t="s">
        <v>1453</v>
      </c>
      <c r="B190" t="s">
        <v>1338</v>
      </c>
      <c r="C190">
        <v>0</v>
      </c>
    </row>
    <row r="191" spans="1:3" x14ac:dyDescent="0.25">
      <c r="A191" t="s">
        <v>1454</v>
      </c>
      <c r="B191" t="s">
        <v>1340</v>
      </c>
      <c r="C191">
        <v>69540</v>
      </c>
    </row>
    <row r="192" spans="1:3" x14ac:dyDescent="0.25">
      <c r="A192" t="s">
        <v>1455</v>
      </c>
      <c r="B192" t="s">
        <v>1342</v>
      </c>
      <c r="C192">
        <v>0</v>
      </c>
    </row>
    <row r="193" spans="1:3" x14ac:dyDescent="0.25">
      <c r="A193" t="s">
        <v>1456</v>
      </c>
      <c r="B193" t="s">
        <v>1344</v>
      </c>
      <c r="C193">
        <v>0</v>
      </c>
    </row>
    <row r="194" spans="1:3" x14ac:dyDescent="0.25">
      <c r="A194" t="s">
        <v>1457</v>
      </c>
      <c r="B194" t="s">
        <v>1346</v>
      </c>
      <c r="C194">
        <v>0</v>
      </c>
    </row>
    <row r="195" spans="1:3" x14ac:dyDescent="0.25">
      <c r="A195" t="s">
        <v>1458</v>
      </c>
      <c r="B195" t="s">
        <v>1348</v>
      </c>
      <c r="C195">
        <v>60395</v>
      </c>
    </row>
    <row r="196" spans="1:3" x14ac:dyDescent="0.25">
      <c r="A196" t="s">
        <v>1459</v>
      </c>
      <c r="B196" t="s">
        <v>1350</v>
      </c>
      <c r="C196">
        <v>9145</v>
      </c>
    </row>
    <row r="197" spans="1:3" x14ac:dyDescent="0.25">
      <c r="A197" t="s">
        <v>1460</v>
      </c>
      <c r="B197" t="s">
        <v>1350</v>
      </c>
      <c r="C197">
        <v>0</v>
      </c>
    </row>
    <row r="198" spans="1:3" x14ac:dyDescent="0.25">
      <c r="A198" t="s">
        <v>1064</v>
      </c>
      <c r="B198" t="s">
        <v>1352</v>
      </c>
      <c r="C198">
        <v>30374</v>
      </c>
    </row>
    <row r="199" spans="1:3" x14ac:dyDescent="0.25">
      <c r="A199" t="s">
        <v>1461</v>
      </c>
      <c r="B199" t="s">
        <v>1354</v>
      </c>
      <c r="C199">
        <v>9441</v>
      </c>
    </row>
    <row r="200" spans="1:3" x14ac:dyDescent="0.25">
      <c r="A200" t="s">
        <v>1462</v>
      </c>
      <c r="B200" t="s">
        <v>1356</v>
      </c>
      <c r="C200">
        <v>5585</v>
      </c>
    </row>
    <row r="201" spans="1:3" x14ac:dyDescent="0.25">
      <c r="A201" t="s">
        <v>1463</v>
      </c>
      <c r="B201" t="s">
        <v>1358</v>
      </c>
      <c r="C201">
        <v>3856</v>
      </c>
    </row>
    <row r="202" spans="1:3" x14ac:dyDescent="0.25">
      <c r="A202" t="s">
        <v>1464</v>
      </c>
      <c r="B202" t="s">
        <v>1360</v>
      </c>
      <c r="C202">
        <v>2276</v>
      </c>
    </row>
    <row r="203" spans="1:3" x14ac:dyDescent="0.25">
      <c r="A203" t="s">
        <v>1465</v>
      </c>
      <c r="B203" t="s">
        <v>1362</v>
      </c>
      <c r="C203">
        <v>18657</v>
      </c>
    </row>
    <row r="204" spans="1:3" x14ac:dyDescent="0.25">
      <c r="A204" t="s">
        <v>1466</v>
      </c>
      <c r="B204" t="s">
        <v>1467</v>
      </c>
      <c r="C204">
        <v>18657</v>
      </c>
    </row>
    <row r="205" spans="1:3" x14ac:dyDescent="0.25">
      <c r="A205" t="s">
        <v>1468</v>
      </c>
      <c r="B205" t="s">
        <v>1366</v>
      </c>
      <c r="C205">
        <v>0</v>
      </c>
    </row>
    <row r="206" spans="1:3" x14ac:dyDescent="0.25">
      <c r="A206" t="s">
        <v>1469</v>
      </c>
      <c r="B206" t="s">
        <v>1470</v>
      </c>
      <c r="C206">
        <v>909273</v>
      </c>
    </row>
    <row r="207" spans="1:3" x14ac:dyDescent="0.25">
      <c r="A207" t="s">
        <v>1471</v>
      </c>
      <c r="B207" t="s">
        <v>1472</v>
      </c>
      <c r="C207">
        <v>139386</v>
      </c>
    </row>
    <row r="208" spans="1:3" x14ac:dyDescent="0.25">
      <c r="A208" t="s">
        <v>1473</v>
      </c>
      <c r="B208" t="s">
        <v>1474</v>
      </c>
      <c r="C208">
        <v>0</v>
      </c>
    </row>
    <row r="209" spans="1:3" x14ac:dyDescent="0.25">
      <c r="A209" t="s">
        <v>1475</v>
      </c>
      <c r="B209" t="s">
        <v>1476</v>
      </c>
      <c r="C209">
        <v>0</v>
      </c>
    </row>
    <row r="210" spans="1:3" x14ac:dyDescent="0.25">
      <c r="A210" t="s">
        <v>1477</v>
      </c>
      <c r="B210" t="s">
        <v>1478</v>
      </c>
      <c r="C210">
        <v>608552</v>
      </c>
    </row>
    <row r="211" spans="1:3" x14ac:dyDescent="0.25">
      <c r="A211" t="s">
        <v>1479</v>
      </c>
      <c r="B211" t="s">
        <v>1480</v>
      </c>
      <c r="C211">
        <v>469609</v>
      </c>
    </row>
    <row r="212" spans="1:3" x14ac:dyDescent="0.25">
      <c r="A212" t="s">
        <v>1481</v>
      </c>
      <c r="B212" t="s">
        <v>1309</v>
      </c>
      <c r="C212">
        <v>69037</v>
      </c>
    </row>
    <row r="213" spans="1:3" x14ac:dyDescent="0.25">
      <c r="A213" t="s">
        <v>1482</v>
      </c>
      <c r="B213" t="s">
        <v>1340</v>
      </c>
      <c r="C213">
        <v>66337</v>
      </c>
    </row>
    <row r="214" spans="1:3" x14ac:dyDescent="0.25">
      <c r="A214" t="s">
        <v>1483</v>
      </c>
      <c r="B214" t="s">
        <v>1352</v>
      </c>
      <c r="C214">
        <v>3569</v>
      </c>
    </row>
    <row r="215" spans="1:3" x14ac:dyDescent="0.25">
      <c r="A215" t="s">
        <v>1484</v>
      </c>
      <c r="B215" t="s">
        <v>1485</v>
      </c>
      <c r="C215">
        <v>161335</v>
      </c>
    </row>
    <row r="216" spans="1:3" x14ac:dyDescent="0.25">
      <c r="A216" t="s">
        <v>1486</v>
      </c>
      <c r="B216" t="s">
        <v>1487</v>
      </c>
      <c r="C216">
        <v>0</v>
      </c>
    </row>
    <row r="217" spans="1:3" x14ac:dyDescent="0.25">
      <c r="A217" t="s">
        <v>1488</v>
      </c>
      <c r="B217" t="s">
        <v>1489</v>
      </c>
      <c r="C217">
        <v>0</v>
      </c>
    </row>
    <row r="218" spans="1:3" x14ac:dyDescent="0.25">
      <c r="A218" t="s">
        <v>1490</v>
      </c>
      <c r="B218" t="s">
        <v>1491</v>
      </c>
      <c r="C218">
        <v>0</v>
      </c>
    </row>
    <row r="219" spans="1:3" x14ac:dyDescent="0.25">
      <c r="A219" t="s">
        <v>1492</v>
      </c>
      <c r="B219" t="s">
        <v>1493</v>
      </c>
      <c r="C219">
        <v>0</v>
      </c>
    </row>
    <row r="220" spans="1:3" x14ac:dyDescent="0.25">
      <c r="A220" t="s">
        <v>1494</v>
      </c>
      <c r="B220" t="s">
        <v>1491</v>
      </c>
      <c r="C220">
        <v>0</v>
      </c>
    </row>
    <row r="221" spans="1:3" x14ac:dyDescent="0.25">
      <c r="A221" t="s">
        <v>1495</v>
      </c>
      <c r="B221" t="s">
        <v>1496</v>
      </c>
      <c r="C221">
        <v>70507</v>
      </c>
    </row>
    <row r="222" spans="1:3" x14ac:dyDescent="0.25">
      <c r="A222" t="s">
        <v>1497</v>
      </c>
      <c r="B222" t="s">
        <v>1498</v>
      </c>
      <c r="C222">
        <v>0</v>
      </c>
    </row>
    <row r="223" spans="1:3" x14ac:dyDescent="0.25">
      <c r="A223" t="s">
        <v>1499</v>
      </c>
      <c r="B223" t="s">
        <v>1500</v>
      </c>
      <c r="C223">
        <v>0</v>
      </c>
    </row>
    <row r="224" spans="1:3" x14ac:dyDescent="0.25">
      <c r="A224" t="s">
        <v>1501</v>
      </c>
      <c r="B224" t="s">
        <v>1502</v>
      </c>
      <c r="C224">
        <v>70531</v>
      </c>
    </row>
    <row r="225" spans="1:3" x14ac:dyDescent="0.25">
      <c r="A225" t="s">
        <v>1503</v>
      </c>
      <c r="B225" t="s">
        <v>1504</v>
      </c>
      <c r="C225">
        <v>70465</v>
      </c>
    </row>
    <row r="226" spans="1:3" x14ac:dyDescent="0.25">
      <c r="A226" t="s">
        <v>1505</v>
      </c>
      <c r="B226" t="s">
        <v>1506</v>
      </c>
      <c r="C226">
        <v>66</v>
      </c>
    </row>
    <row r="227" spans="1:3" x14ac:dyDescent="0.25">
      <c r="A227" t="s">
        <v>1507</v>
      </c>
      <c r="B227" t="s">
        <v>1508</v>
      </c>
      <c r="C227">
        <v>0</v>
      </c>
    </row>
    <row r="228" spans="1:3" x14ac:dyDescent="0.25">
      <c r="A228" t="s">
        <v>1509</v>
      </c>
      <c r="B228" t="s">
        <v>1510</v>
      </c>
      <c r="C228">
        <v>-24</v>
      </c>
    </row>
    <row r="229" spans="1:3" x14ac:dyDescent="0.25">
      <c r="A229" t="s">
        <v>1511</v>
      </c>
      <c r="B229" t="s">
        <v>1512</v>
      </c>
      <c r="C229">
        <v>3607844</v>
      </c>
    </row>
    <row r="230" spans="1:3" x14ac:dyDescent="0.25">
      <c r="A230" t="s">
        <v>1065</v>
      </c>
      <c r="B230" t="s">
        <v>1513</v>
      </c>
      <c r="C230">
        <v>20970</v>
      </c>
    </row>
    <row r="231" spans="1:3" x14ac:dyDescent="0.25">
      <c r="A231" t="s">
        <v>1514</v>
      </c>
      <c r="B231" t="s">
        <v>1515</v>
      </c>
      <c r="C231">
        <v>18347</v>
      </c>
    </row>
    <row r="232" spans="1:3" x14ac:dyDescent="0.25">
      <c r="A232" t="s">
        <v>1516</v>
      </c>
      <c r="B232" t="s">
        <v>1517</v>
      </c>
      <c r="C232">
        <v>2623</v>
      </c>
    </row>
    <row r="233" spans="1:3" x14ac:dyDescent="0.25">
      <c r="A233" t="s">
        <v>1066</v>
      </c>
      <c r="B233" t="s">
        <v>1518</v>
      </c>
      <c r="C233">
        <v>29276</v>
      </c>
    </row>
    <row r="234" spans="1:3" x14ac:dyDescent="0.25">
      <c r="A234" t="s">
        <v>1519</v>
      </c>
      <c r="B234" t="s">
        <v>1520</v>
      </c>
      <c r="C234">
        <v>7509</v>
      </c>
    </row>
    <row r="235" spans="1:3" x14ac:dyDescent="0.25">
      <c r="A235" t="s">
        <v>1521</v>
      </c>
      <c r="B235" t="s">
        <v>1522</v>
      </c>
      <c r="C235">
        <v>14802</v>
      </c>
    </row>
    <row r="236" spans="1:3" x14ac:dyDescent="0.25">
      <c r="A236" t="s">
        <v>1523</v>
      </c>
      <c r="B236" t="s">
        <v>1524</v>
      </c>
      <c r="C236">
        <v>6965</v>
      </c>
    </row>
    <row r="237" spans="1:3" x14ac:dyDescent="0.25">
      <c r="A237" t="s">
        <v>1067</v>
      </c>
      <c r="B237" t="s">
        <v>1525</v>
      </c>
      <c r="C237">
        <v>168968</v>
      </c>
    </row>
    <row r="238" spans="1:3" x14ac:dyDescent="0.25">
      <c r="A238" t="s">
        <v>1526</v>
      </c>
      <c r="B238" t="s">
        <v>1527</v>
      </c>
      <c r="C238">
        <v>153092</v>
      </c>
    </row>
    <row r="239" spans="1:3" x14ac:dyDescent="0.25">
      <c r="A239" t="s">
        <v>1528</v>
      </c>
      <c r="B239" t="s">
        <v>1529</v>
      </c>
      <c r="C239">
        <v>15876</v>
      </c>
    </row>
    <row r="240" spans="1:3" x14ac:dyDescent="0.25">
      <c r="A240" t="s">
        <v>1530</v>
      </c>
      <c r="B240" t="s">
        <v>1531</v>
      </c>
      <c r="C240">
        <v>0</v>
      </c>
    </row>
    <row r="241" spans="1:3" x14ac:dyDescent="0.25">
      <c r="A241" t="s">
        <v>1532</v>
      </c>
      <c r="B241" t="s">
        <v>1533</v>
      </c>
      <c r="C241">
        <v>0</v>
      </c>
    </row>
    <row r="242" spans="1:3" x14ac:dyDescent="0.25">
      <c r="A242" t="s">
        <v>1068</v>
      </c>
      <c r="B242" t="s">
        <v>1534</v>
      </c>
      <c r="C242">
        <v>683300</v>
      </c>
    </row>
    <row r="243" spans="1:3" x14ac:dyDescent="0.25">
      <c r="A243" t="s">
        <v>1535</v>
      </c>
      <c r="B243" t="s">
        <v>1536</v>
      </c>
      <c r="C243">
        <v>81783</v>
      </c>
    </row>
    <row r="244" spans="1:3" x14ac:dyDescent="0.25">
      <c r="A244" t="s">
        <v>1537</v>
      </c>
      <c r="B244" t="s">
        <v>1538</v>
      </c>
      <c r="C244">
        <v>10198</v>
      </c>
    </row>
    <row r="245" spans="1:3" x14ac:dyDescent="0.25">
      <c r="A245" t="s">
        <v>1539</v>
      </c>
      <c r="B245" t="s">
        <v>1540</v>
      </c>
      <c r="C245">
        <v>50230</v>
      </c>
    </row>
    <row r="246" spans="1:3" x14ac:dyDescent="0.25">
      <c r="A246" t="s">
        <v>1541</v>
      </c>
      <c r="B246" t="s">
        <v>1542</v>
      </c>
      <c r="C246">
        <v>9445</v>
      </c>
    </row>
    <row r="247" spans="1:3" x14ac:dyDescent="0.25">
      <c r="A247" t="s">
        <v>1543</v>
      </c>
      <c r="B247" t="s">
        <v>1544</v>
      </c>
      <c r="C247">
        <v>2117</v>
      </c>
    </row>
    <row r="248" spans="1:3" x14ac:dyDescent="0.25">
      <c r="A248" t="s">
        <v>1545</v>
      </c>
      <c r="B248" t="s">
        <v>1546</v>
      </c>
      <c r="C248">
        <v>5081</v>
      </c>
    </row>
    <row r="249" spans="1:3" x14ac:dyDescent="0.25">
      <c r="A249" t="s">
        <v>1547</v>
      </c>
      <c r="B249" t="s">
        <v>1548</v>
      </c>
      <c r="C249">
        <v>72983</v>
      </c>
    </row>
    <row r="250" spans="1:3" x14ac:dyDescent="0.25">
      <c r="A250" t="s">
        <v>1549</v>
      </c>
      <c r="B250" t="s">
        <v>1550</v>
      </c>
      <c r="C250">
        <v>0</v>
      </c>
    </row>
    <row r="251" spans="1:3" x14ac:dyDescent="0.25">
      <c r="A251" t="s">
        <v>1551</v>
      </c>
      <c r="B251" t="s">
        <v>1552</v>
      </c>
      <c r="C251">
        <v>68770</v>
      </c>
    </row>
    <row r="252" spans="1:3" x14ac:dyDescent="0.25">
      <c r="A252" t="s">
        <v>1553</v>
      </c>
      <c r="B252" t="s">
        <v>1554</v>
      </c>
      <c r="C252">
        <v>6059</v>
      </c>
    </row>
    <row r="253" spans="1:3" x14ac:dyDescent="0.25">
      <c r="A253" t="s">
        <v>1555</v>
      </c>
      <c r="B253" t="s">
        <v>1556</v>
      </c>
      <c r="C253">
        <v>160667</v>
      </c>
    </row>
    <row r="254" spans="1:3" x14ac:dyDescent="0.25">
      <c r="A254" t="s">
        <v>1557</v>
      </c>
      <c r="B254" t="s">
        <v>1558</v>
      </c>
      <c r="C254">
        <v>3563</v>
      </c>
    </row>
    <row r="255" spans="1:3" x14ac:dyDescent="0.25">
      <c r="A255" t="s">
        <v>1559</v>
      </c>
      <c r="B255" t="s">
        <v>1560</v>
      </c>
      <c r="C255">
        <v>6035</v>
      </c>
    </row>
    <row r="256" spans="1:3" x14ac:dyDescent="0.25">
      <c r="A256" t="s">
        <v>1561</v>
      </c>
      <c r="B256" t="s">
        <v>1562</v>
      </c>
      <c r="C256">
        <v>60</v>
      </c>
    </row>
    <row r="257" spans="1:3" x14ac:dyDescent="0.25">
      <c r="A257" t="s">
        <v>1563</v>
      </c>
      <c r="B257" t="s">
        <v>1564</v>
      </c>
      <c r="C257">
        <v>4051</v>
      </c>
    </row>
    <row r="258" spans="1:3" x14ac:dyDescent="0.25">
      <c r="A258" t="s">
        <v>1565</v>
      </c>
      <c r="B258" t="s">
        <v>1566</v>
      </c>
      <c r="C258">
        <v>0</v>
      </c>
    </row>
    <row r="259" spans="1:3" x14ac:dyDescent="0.25">
      <c r="A259" t="s">
        <v>1567</v>
      </c>
      <c r="B259" t="s">
        <v>1568</v>
      </c>
      <c r="C259">
        <v>202258</v>
      </c>
    </row>
    <row r="260" spans="1:3" x14ac:dyDescent="0.25">
      <c r="A260" t="s">
        <v>1069</v>
      </c>
      <c r="B260" t="s">
        <v>1569</v>
      </c>
      <c r="C260">
        <v>739292</v>
      </c>
    </row>
    <row r="261" spans="1:3" x14ac:dyDescent="0.25">
      <c r="A261" t="s">
        <v>1570</v>
      </c>
      <c r="B261" t="s">
        <v>1571</v>
      </c>
      <c r="C261">
        <v>541384</v>
      </c>
    </row>
    <row r="262" spans="1:3" x14ac:dyDescent="0.25">
      <c r="A262" t="s">
        <v>1572</v>
      </c>
      <c r="B262" t="s">
        <v>1573</v>
      </c>
      <c r="C262">
        <v>124740</v>
      </c>
    </row>
    <row r="263" spans="1:3" x14ac:dyDescent="0.25">
      <c r="A263" t="s">
        <v>1574</v>
      </c>
      <c r="B263" t="s">
        <v>1575</v>
      </c>
      <c r="C263">
        <v>5101</v>
      </c>
    </row>
    <row r="264" spans="1:3" x14ac:dyDescent="0.25">
      <c r="A264" t="s">
        <v>1576</v>
      </c>
      <c r="B264" t="s">
        <v>1577</v>
      </c>
      <c r="C264">
        <v>10234</v>
      </c>
    </row>
    <row r="265" spans="1:3" x14ac:dyDescent="0.25">
      <c r="A265" t="s">
        <v>1578</v>
      </c>
      <c r="B265" t="s">
        <v>1579</v>
      </c>
      <c r="C265">
        <v>32389</v>
      </c>
    </row>
    <row r="266" spans="1:3" x14ac:dyDescent="0.25">
      <c r="A266" t="s">
        <v>1580</v>
      </c>
      <c r="B266" t="s">
        <v>1581</v>
      </c>
      <c r="C266">
        <v>9594</v>
      </c>
    </row>
    <row r="267" spans="1:3" x14ac:dyDescent="0.25">
      <c r="A267" t="s">
        <v>1582</v>
      </c>
      <c r="B267" t="s">
        <v>1583</v>
      </c>
      <c r="C267">
        <v>14187</v>
      </c>
    </row>
    <row r="268" spans="1:3" x14ac:dyDescent="0.25">
      <c r="A268" t="s">
        <v>1584</v>
      </c>
      <c r="B268" t="s">
        <v>1585</v>
      </c>
      <c r="C268">
        <v>0</v>
      </c>
    </row>
    <row r="269" spans="1:3" x14ac:dyDescent="0.25">
      <c r="A269" t="s">
        <v>1586</v>
      </c>
      <c r="B269" t="s">
        <v>1568</v>
      </c>
      <c r="C269">
        <v>1663</v>
      </c>
    </row>
    <row r="270" spans="1:3" x14ac:dyDescent="0.25">
      <c r="A270" t="s">
        <v>1070</v>
      </c>
      <c r="B270" t="s">
        <v>1587</v>
      </c>
      <c r="C270">
        <v>51588</v>
      </c>
    </row>
    <row r="271" spans="1:3" x14ac:dyDescent="0.25">
      <c r="A271" t="s">
        <v>1588</v>
      </c>
      <c r="B271" t="s">
        <v>1589</v>
      </c>
      <c r="C271">
        <v>4396</v>
      </c>
    </row>
    <row r="272" spans="1:3" x14ac:dyDescent="0.25">
      <c r="A272" t="s">
        <v>1590</v>
      </c>
      <c r="B272" t="s">
        <v>1589</v>
      </c>
      <c r="C272">
        <v>40876</v>
      </c>
    </row>
    <row r="273" spans="1:3" x14ac:dyDescent="0.25">
      <c r="A273" t="s">
        <v>1591</v>
      </c>
      <c r="B273" t="s">
        <v>1592</v>
      </c>
      <c r="C273">
        <v>0</v>
      </c>
    </row>
    <row r="274" spans="1:3" x14ac:dyDescent="0.25">
      <c r="A274" t="s">
        <v>1593</v>
      </c>
      <c r="B274" t="s">
        <v>1589</v>
      </c>
      <c r="C274">
        <v>3644</v>
      </c>
    </row>
    <row r="275" spans="1:3" x14ac:dyDescent="0.25">
      <c r="A275" t="s">
        <v>1594</v>
      </c>
      <c r="B275" t="s">
        <v>1589</v>
      </c>
      <c r="C275">
        <v>571</v>
      </c>
    </row>
    <row r="276" spans="1:3" x14ac:dyDescent="0.25">
      <c r="A276" t="s">
        <v>1595</v>
      </c>
      <c r="B276" t="s">
        <v>1589</v>
      </c>
      <c r="C276">
        <v>0</v>
      </c>
    </row>
    <row r="277" spans="1:3" x14ac:dyDescent="0.25">
      <c r="A277" t="s">
        <v>1596</v>
      </c>
      <c r="B277" t="s">
        <v>1589</v>
      </c>
      <c r="C277">
        <v>0</v>
      </c>
    </row>
    <row r="278" spans="1:3" x14ac:dyDescent="0.25">
      <c r="A278" t="s">
        <v>1597</v>
      </c>
      <c r="B278" t="s">
        <v>1568</v>
      </c>
      <c r="C278">
        <v>2101</v>
      </c>
    </row>
    <row r="279" spans="1:3" x14ac:dyDescent="0.25">
      <c r="A279" t="s">
        <v>1071</v>
      </c>
      <c r="B279" t="s">
        <v>1598</v>
      </c>
      <c r="C279">
        <v>58086</v>
      </c>
    </row>
    <row r="280" spans="1:3" x14ac:dyDescent="0.25">
      <c r="A280" t="s">
        <v>1599</v>
      </c>
      <c r="B280" t="s">
        <v>1600</v>
      </c>
      <c r="C280">
        <v>17529</v>
      </c>
    </row>
    <row r="281" spans="1:3" x14ac:dyDescent="0.25">
      <c r="A281" t="s">
        <v>1601</v>
      </c>
      <c r="B281" t="s">
        <v>1602</v>
      </c>
      <c r="C281">
        <v>40557</v>
      </c>
    </row>
    <row r="282" spans="1:3" x14ac:dyDescent="0.25">
      <c r="A282" t="s">
        <v>1603</v>
      </c>
      <c r="B282" t="s">
        <v>1604</v>
      </c>
      <c r="C282">
        <v>0</v>
      </c>
    </row>
    <row r="283" spans="1:3" x14ac:dyDescent="0.25">
      <c r="A283" t="s">
        <v>1605</v>
      </c>
      <c r="B283" t="s">
        <v>1568</v>
      </c>
      <c r="C283">
        <v>0</v>
      </c>
    </row>
    <row r="284" spans="1:3" x14ac:dyDescent="0.25">
      <c r="A284" t="s">
        <v>1072</v>
      </c>
      <c r="B284" t="s">
        <v>1606</v>
      </c>
      <c r="C284">
        <v>1371413</v>
      </c>
    </row>
    <row r="285" spans="1:3" x14ac:dyDescent="0.25">
      <c r="A285" t="s">
        <v>1607</v>
      </c>
      <c r="B285" t="s">
        <v>1608</v>
      </c>
      <c r="C285">
        <v>681042</v>
      </c>
    </row>
    <row r="286" spans="1:3" x14ac:dyDescent="0.25">
      <c r="A286" t="s">
        <v>1609</v>
      </c>
      <c r="B286" t="s">
        <v>1610</v>
      </c>
      <c r="C286">
        <v>0</v>
      </c>
    </row>
    <row r="287" spans="1:3" x14ac:dyDescent="0.25">
      <c r="A287" t="s">
        <v>1611</v>
      </c>
      <c r="B287" t="s">
        <v>1612</v>
      </c>
      <c r="C287">
        <v>185339</v>
      </c>
    </row>
    <row r="288" spans="1:3" x14ac:dyDescent="0.25">
      <c r="A288" t="s">
        <v>1613</v>
      </c>
      <c r="B288" t="s">
        <v>1614</v>
      </c>
      <c r="C288">
        <v>1250</v>
      </c>
    </row>
    <row r="289" spans="1:3" x14ac:dyDescent="0.25">
      <c r="A289" t="s">
        <v>1615</v>
      </c>
      <c r="B289" t="s">
        <v>1616</v>
      </c>
      <c r="C289">
        <v>3734</v>
      </c>
    </row>
    <row r="290" spans="1:3" x14ac:dyDescent="0.25">
      <c r="A290" t="s">
        <v>1617</v>
      </c>
      <c r="B290" t="s">
        <v>1618</v>
      </c>
      <c r="C290">
        <v>0</v>
      </c>
    </row>
    <row r="291" spans="1:3" x14ac:dyDescent="0.25">
      <c r="A291" t="s">
        <v>1619</v>
      </c>
      <c r="B291" t="s">
        <v>1620</v>
      </c>
      <c r="C291">
        <v>14437</v>
      </c>
    </row>
    <row r="292" spans="1:3" x14ac:dyDescent="0.25">
      <c r="A292" t="s">
        <v>1621</v>
      </c>
      <c r="B292" t="s">
        <v>1622</v>
      </c>
      <c r="C292">
        <v>0</v>
      </c>
    </row>
    <row r="293" spans="1:3" x14ac:dyDescent="0.25">
      <c r="A293" t="s">
        <v>1623</v>
      </c>
      <c r="B293" t="s">
        <v>1624</v>
      </c>
      <c r="C293">
        <v>0</v>
      </c>
    </row>
    <row r="294" spans="1:3" x14ac:dyDescent="0.25">
      <c r="A294" t="s">
        <v>1625</v>
      </c>
      <c r="B294" t="s">
        <v>1626</v>
      </c>
      <c r="C294">
        <v>0</v>
      </c>
    </row>
    <row r="295" spans="1:3" x14ac:dyDescent="0.25">
      <c r="A295" t="s">
        <v>1627</v>
      </c>
      <c r="B295" t="s">
        <v>1628</v>
      </c>
      <c r="C295">
        <v>4352</v>
      </c>
    </row>
    <row r="296" spans="1:3" x14ac:dyDescent="0.25">
      <c r="A296" t="s">
        <v>1629</v>
      </c>
      <c r="B296" t="s">
        <v>1568</v>
      </c>
      <c r="C296">
        <v>481259</v>
      </c>
    </row>
    <row r="297" spans="1:3" x14ac:dyDescent="0.25">
      <c r="A297" t="s">
        <v>1073</v>
      </c>
      <c r="B297" t="s">
        <v>1630</v>
      </c>
      <c r="C297">
        <v>181199</v>
      </c>
    </row>
    <row r="298" spans="1:3" x14ac:dyDescent="0.25">
      <c r="A298" t="s">
        <v>1631</v>
      </c>
      <c r="B298" t="s">
        <v>1632</v>
      </c>
      <c r="C298">
        <v>14492</v>
      </c>
    </row>
    <row r="299" spans="1:3" x14ac:dyDescent="0.25">
      <c r="A299" t="s">
        <v>1633</v>
      </c>
      <c r="B299" t="s">
        <v>1634</v>
      </c>
      <c r="C299">
        <v>87860</v>
      </c>
    </row>
    <row r="300" spans="1:3" x14ac:dyDescent="0.25">
      <c r="A300" t="s">
        <v>1635</v>
      </c>
      <c r="B300" t="s">
        <v>1636</v>
      </c>
      <c r="C300">
        <v>49249</v>
      </c>
    </row>
    <row r="301" spans="1:3" x14ac:dyDescent="0.25">
      <c r="A301" t="s">
        <v>1637</v>
      </c>
      <c r="B301" t="s">
        <v>1638</v>
      </c>
      <c r="C301">
        <v>0</v>
      </c>
    </row>
    <row r="302" spans="1:3" x14ac:dyDescent="0.25">
      <c r="A302" t="s">
        <v>1639</v>
      </c>
      <c r="B302" t="s">
        <v>1640</v>
      </c>
      <c r="C302">
        <v>10146</v>
      </c>
    </row>
    <row r="303" spans="1:3" x14ac:dyDescent="0.25">
      <c r="A303" t="s">
        <v>1641</v>
      </c>
      <c r="B303" t="s">
        <v>1642</v>
      </c>
      <c r="C303">
        <v>0</v>
      </c>
    </row>
    <row r="304" spans="1:3" x14ac:dyDescent="0.25">
      <c r="A304" t="s">
        <v>1643</v>
      </c>
      <c r="B304" t="s">
        <v>1568</v>
      </c>
      <c r="C304">
        <v>19452</v>
      </c>
    </row>
    <row r="305" spans="1:3" x14ac:dyDescent="0.25">
      <c r="A305" t="s">
        <v>1074</v>
      </c>
      <c r="B305" t="s">
        <v>1644</v>
      </c>
      <c r="C305">
        <v>64660</v>
      </c>
    </row>
    <row r="306" spans="1:3" x14ac:dyDescent="0.25">
      <c r="A306" t="s">
        <v>1645</v>
      </c>
      <c r="B306" t="s">
        <v>1646</v>
      </c>
      <c r="C306">
        <v>0</v>
      </c>
    </row>
    <row r="307" spans="1:3" x14ac:dyDescent="0.25">
      <c r="A307" t="s">
        <v>1647</v>
      </c>
      <c r="B307" t="s">
        <v>1648</v>
      </c>
      <c r="C307">
        <v>20221</v>
      </c>
    </row>
    <row r="308" spans="1:3" x14ac:dyDescent="0.25">
      <c r="A308" t="s">
        <v>1649</v>
      </c>
      <c r="B308" t="s">
        <v>1650</v>
      </c>
      <c r="C308">
        <v>0</v>
      </c>
    </row>
    <row r="309" spans="1:3" x14ac:dyDescent="0.25">
      <c r="A309" t="s">
        <v>1651</v>
      </c>
      <c r="B309" t="s">
        <v>1652</v>
      </c>
      <c r="C309">
        <v>0</v>
      </c>
    </row>
    <row r="310" spans="1:3" x14ac:dyDescent="0.25">
      <c r="A310" t="s">
        <v>1653</v>
      </c>
      <c r="B310" t="s">
        <v>1568</v>
      </c>
      <c r="C310">
        <v>44439</v>
      </c>
    </row>
    <row r="311" spans="1:3" x14ac:dyDescent="0.25">
      <c r="A311" t="s">
        <v>1075</v>
      </c>
      <c r="B311" t="s">
        <v>1654</v>
      </c>
      <c r="C311">
        <v>213061</v>
      </c>
    </row>
    <row r="312" spans="1:3" x14ac:dyDescent="0.25">
      <c r="A312" t="s">
        <v>1655</v>
      </c>
      <c r="B312" t="s">
        <v>1656</v>
      </c>
      <c r="C312">
        <v>21464</v>
      </c>
    </row>
    <row r="313" spans="1:3" x14ac:dyDescent="0.25">
      <c r="A313" t="s">
        <v>1657</v>
      </c>
      <c r="B313" t="s">
        <v>1658</v>
      </c>
      <c r="C313">
        <v>15712</v>
      </c>
    </row>
    <row r="314" spans="1:3" x14ac:dyDescent="0.25">
      <c r="A314" t="s">
        <v>1659</v>
      </c>
      <c r="B314" t="s">
        <v>1660</v>
      </c>
      <c r="C314">
        <v>119836</v>
      </c>
    </row>
    <row r="315" spans="1:3" x14ac:dyDescent="0.25">
      <c r="A315" t="s">
        <v>1661</v>
      </c>
      <c r="B315" t="s">
        <v>1568</v>
      </c>
      <c r="C315">
        <v>56049</v>
      </c>
    </row>
    <row r="316" spans="1:3" x14ac:dyDescent="0.25">
      <c r="A316" t="s">
        <v>1076</v>
      </c>
      <c r="B316" t="s">
        <v>1662</v>
      </c>
      <c r="C316">
        <v>26031</v>
      </c>
    </row>
    <row r="317" spans="1:3" x14ac:dyDescent="0.25">
      <c r="A317" t="s">
        <v>1663</v>
      </c>
      <c r="B317" t="s">
        <v>1664</v>
      </c>
      <c r="C317">
        <v>0</v>
      </c>
    </row>
    <row r="318" spans="1:3" x14ac:dyDescent="0.25">
      <c r="A318" t="s">
        <v>1665</v>
      </c>
      <c r="B318" t="s">
        <v>1666</v>
      </c>
      <c r="C318">
        <v>9504</v>
      </c>
    </row>
    <row r="319" spans="1:3" x14ac:dyDescent="0.25">
      <c r="A319" t="s">
        <v>1667</v>
      </c>
      <c r="B319" t="s">
        <v>1668</v>
      </c>
      <c r="C319">
        <v>3672</v>
      </c>
    </row>
    <row r="320" spans="1:3" x14ac:dyDescent="0.25">
      <c r="A320" t="s">
        <v>1669</v>
      </c>
      <c r="B320" t="s">
        <v>1670</v>
      </c>
      <c r="C320">
        <v>10818</v>
      </c>
    </row>
    <row r="321" spans="1:3" x14ac:dyDescent="0.25">
      <c r="A321" t="s">
        <v>1671</v>
      </c>
      <c r="B321" t="s">
        <v>1672</v>
      </c>
      <c r="C321">
        <v>2037</v>
      </c>
    </row>
    <row r="322" spans="1:3" x14ac:dyDescent="0.25">
      <c r="A322" t="s">
        <v>1673</v>
      </c>
      <c r="B322" t="s">
        <v>1568</v>
      </c>
      <c r="C322">
        <v>0</v>
      </c>
    </row>
    <row r="323" spans="1:3" x14ac:dyDescent="0.25">
      <c r="A323" t="s">
        <v>1077</v>
      </c>
      <c r="B323" t="s">
        <v>1674</v>
      </c>
      <c r="C323">
        <v>94673</v>
      </c>
    </row>
    <row r="324" spans="1:3" x14ac:dyDescent="0.25">
      <c r="A324" t="s">
        <v>1675</v>
      </c>
      <c r="B324" t="s">
        <v>1676</v>
      </c>
      <c r="C324">
        <v>94673</v>
      </c>
    </row>
    <row r="325" spans="1:3" x14ac:dyDescent="0.25">
      <c r="A325" t="s">
        <v>1677</v>
      </c>
      <c r="B325" t="s">
        <v>1678</v>
      </c>
      <c r="C325">
        <v>94673</v>
      </c>
    </row>
    <row r="326" spans="1:3" x14ac:dyDescent="0.25">
      <c r="A326" t="s">
        <v>1679</v>
      </c>
      <c r="B326" t="s">
        <v>1680</v>
      </c>
      <c r="C326">
        <v>0</v>
      </c>
    </row>
    <row r="327" spans="1:3" x14ac:dyDescent="0.25">
      <c r="A327" t="s">
        <v>1078</v>
      </c>
      <c r="B327" t="s">
        <v>1681</v>
      </c>
      <c r="C327">
        <v>0</v>
      </c>
    </row>
    <row r="328" spans="1:3" x14ac:dyDescent="0.25">
      <c r="A328" t="s">
        <v>1682</v>
      </c>
      <c r="B328" t="s">
        <v>1683</v>
      </c>
      <c r="C328">
        <v>0</v>
      </c>
    </row>
    <row r="329" spans="1:3" x14ac:dyDescent="0.25">
      <c r="A329" t="s">
        <v>1684</v>
      </c>
      <c r="B329" t="s">
        <v>1685</v>
      </c>
      <c r="C329">
        <v>3065113</v>
      </c>
    </row>
    <row r="330" spans="1:3" x14ac:dyDescent="0.25">
      <c r="A330" t="s">
        <v>1686</v>
      </c>
      <c r="B330" t="s">
        <v>1687</v>
      </c>
      <c r="C330">
        <v>27495</v>
      </c>
    </row>
    <row r="331" spans="1:3" x14ac:dyDescent="0.25">
      <c r="A331" t="s">
        <v>1688</v>
      </c>
      <c r="B331" t="s">
        <v>1689</v>
      </c>
      <c r="C331">
        <v>7776</v>
      </c>
    </row>
    <row r="332" spans="1:3" x14ac:dyDescent="0.25">
      <c r="A332" t="s">
        <v>1690</v>
      </c>
      <c r="B332" t="s">
        <v>1691</v>
      </c>
      <c r="C332">
        <v>0</v>
      </c>
    </row>
    <row r="333" spans="1:3" x14ac:dyDescent="0.25">
      <c r="A333" t="s">
        <v>1692</v>
      </c>
      <c r="B333" t="s">
        <v>1693</v>
      </c>
      <c r="C333">
        <v>0</v>
      </c>
    </row>
    <row r="334" spans="1:3" x14ac:dyDescent="0.25">
      <c r="A334" t="s">
        <v>1694</v>
      </c>
      <c r="B334" t="s">
        <v>1695</v>
      </c>
      <c r="C334">
        <v>0</v>
      </c>
    </row>
    <row r="335" spans="1:3" x14ac:dyDescent="0.25">
      <c r="A335" t="s">
        <v>1696</v>
      </c>
      <c r="B335" t="s">
        <v>1697</v>
      </c>
      <c r="C335">
        <v>0</v>
      </c>
    </row>
    <row r="336" spans="1:3" x14ac:dyDescent="0.25">
      <c r="A336" t="s">
        <v>1698</v>
      </c>
      <c r="B336" t="s">
        <v>1699</v>
      </c>
      <c r="C336">
        <v>0</v>
      </c>
    </row>
    <row r="337" spans="1:3" x14ac:dyDescent="0.25">
      <c r="A337" t="s">
        <v>1700</v>
      </c>
      <c r="B337" t="s">
        <v>1701</v>
      </c>
      <c r="C337">
        <v>13675</v>
      </c>
    </row>
    <row r="338" spans="1:3" x14ac:dyDescent="0.25">
      <c r="A338" t="s">
        <v>1702</v>
      </c>
      <c r="B338" t="s">
        <v>1703</v>
      </c>
      <c r="C338">
        <v>4083</v>
      </c>
    </row>
    <row r="339" spans="1:3" x14ac:dyDescent="0.25">
      <c r="A339" t="s">
        <v>1704</v>
      </c>
      <c r="B339" t="s">
        <v>1705</v>
      </c>
      <c r="C339">
        <v>0</v>
      </c>
    </row>
    <row r="340" spans="1:3" x14ac:dyDescent="0.25">
      <c r="A340" t="s">
        <v>1706</v>
      </c>
      <c r="B340" t="s">
        <v>1707</v>
      </c>
      <c r="C340">
        <v>1961</v>
      </c>
    </row>
    <row r="341" spans="1:3" x14ac:dyDescent="0.25">
      <c r="A341" t="s">
        <v>1708</v>
      </c>
      <c r="B341" t="s">
        <v>1709</v>
      </c>
      <c r="C341">
        <v>3037618</v>
      </c>
    </row>
    <row r="342" spans="1:3" x14ac:dyDescent="0.25">
      <c r="A342" t="s">
        <v>1710</v>
      </c>
      <c r="B342" t="s">
        <v>1711</v>
      </c>
      <c r="C342">
        <v>0</v>
      </c>
    </row>
    <row r="343" spans="1:3" x14ac:dyDescent="0.25">
      <c r="A343" t="s">
        <v>1712</v>
      </c>
      <c r="B343" t="s">
        <v>1713</v>
      </c>
      <c r="C343">
        <v>410</v>
      </c>
    </row>
    <row r="344" spans="1:3" x14ac:dyDescent="0.25">
      <c r="A344" t="s">
        <v>1714</v>
      </c>
      <c r="B344" t="s">
        <v>1715</v>
      </c>
      <c r="C344">
        <v>410</v>
      </c>
    </row>
    <row r="345" spans="1:3" x14ac:dyDescent="0.25">
      <c r="A345" t="s">
        <v>1716</v>
      </c>
      <c r="B345" t="s">
        <v>1717</v>
      </c>
      <c r="C345">
        <v>17869</v>
      </c>
    </row>
    <row r="346" spans="1:3" x14ac:dyDescent="0.25">
      <c r="A346" t="s">
        <v>1718</v>
      </c>
      <c r="B346" t="s">
        <v>1719</v>
      </c>
      <c r="C346">
        <v>12869</v>
      </c>
    </row>
    <row r="347" spans="1:3" x14ac:dyDescent="0.25">
      <c r="A347" t="s">
        <v>1720</v>
      </c>
      <c r="B347" t="s">
        <v>1721</v>
      </c>
      <c r="C347">
        <v>5000</v>
      </c>
    </row>
    <row r="348" spans="1:3" x14ac:dyDescent="0.25">
      <c r="A348" t="s">
        <v>1722</v>
      </c>
      <c r="B348" t="s">
        <v>1723</v>
      </c>
      <c r="C348">
        <v>838014</v>
      </c>
    </row>
    <row r="349" spans="1:3" x14ac:dyDescent="0.25">
      <c r="A349" t="s">
        <v>1724</v>
      </c>
      <c r="B349" t="s">
        <v>1725</v>
      </c>
      <c r="C349">
        <v>838014</v>
      </c>
    </row>
    <row r="350" spans="1:3" x14ac:dyDescent="0.25">
      <c r="A350" t="s">
        <v>1726</v>
      </c>
      <c r="B350" t="s">
        <v>1727</v>
      </c>
      <c r="C350">
        <v>0</v>
      </c>
    </row>
    <row r="351" spans="1:3" x14ac:dyDescent="0.25">
      <c r="A351" t="s">
        <v>1728</v>
      </c>
      <c r="B351" t="s">
        <v>1729</v>
      </c>
      <c r="C351">
        <v>0</v>
      </c>
    </row>
    <row r="352" spans="1:3" x14ac:dyDescent="0.25">
      <c r="A352" t="s">
        <v>1730</v>
      </c>
      <c r="B352" t="s">
        <v>1731</v>
      </c>
      <c r="C352">
        <v>0</v>
      </c>
    </row>
    <row r="353" spans="1:3" x14ac:dyDescent="0.25">
      <c r="A353" t="s">
        <v>1732</v>
      </c>
      <c r="B353" t="s">
        <v>1725</v>
      </c>
      <c r="C353">
        <v>0</v>
      </c>
    </row>
    <row r="354" spans="1:3" x14ac:dyDescent="0.25">
      <c r="A354" t="s">
        <v>1733</v>
      </c>
      <c r="B354" t="s">
        <v>1727</v>
      </c>
      <c r="C354">
        <v>0</v>
      </c>
    </row>
    <row r="355" spans="1:3" x14ac:dyDescent="0.25">
      <c r="A355" t="s">
        <v>1734</v>
      </c>
      <c r="B355" t="s">
        <v>1729</v>
      </c>
      <c r="C355">
        <v>0</v>
      </c>
    </row>
    <row r="356" spans="1:3" x14ac:dyDescent="0.25">
      <c r="A356" t="s">
        <v>1735</v>
      </c>
      <c r="B356" t="s">
        <v>1736</v>
      </c>
      <c r="C356">
        <v>52464</v>
      </c>
    </row>
    <row r="357" spans="1:3" x14ac:dyDescent="0.25">
      <c r="A357" t="s">
        <v>1737</v>
      </c>
      <c r="B357" t="s">
        <v>1738</v>
      </c>
      <c r="C357">
        <v>0</v>
      </c>
    </row>
    <row r="358" spans="1:3" x14ac:dyDescent="0.25">
      <c r="A358" t="s">
        <v>1739</v>
      </c>
      <c r="B358" t="s">
        <v>1740</v>
      </c>
      <c r="C358">
        <v>52464</v>
      </c>
    </row>
    <row r="359" spans="1:3" x14ac:dyDescent="0.25">
      <c r="A359" t="s">
        <v>1741</v>
      </c>
      <c r="B359" t="s">
        <v>1742</v>
      </c>
      <c r="C359">
        <v>0</v>
      </c>
    </row>
    <row r="360" spans="1:3" x14ac:dyDescent="0.25">
      <c r="A360" t="s">
        <v>1743</v>
      </c>
      <c r="B360" t="s">
        <v>1709</v>
      </c>
      <c r="C360">
        <v>0</v>
      </c>
    </row>
    <row r="361" spans="1:3" x14ac:dyDescent="0.25">
      <c r="A361" t="s">
        <v>1744</v>
      </c>
      <c r="B361" t="s">
        <v>1745</v>
      </c>
      <c r="C361">
        <v>20500</v>
      </c>
    </row>
    <row r="362" spans="1:3" x14ac:dyDescent="0.25">
      <c r="A362" t="s">
        <v>1746</v>
      </c>
      <c r="B362" t="s">
        <v>1747</v>
      </c>
      <c r="C362">
        <v>2108361</v>
      </c>
    </row>
    <row r="363" spans="1:3" x14ac:dyDescent="0.25">
      <c r="A363" t="s">
        <v>1748</v>
      </c>
      <c r="B363" t="s">
        <v>1749</v>
      </c>
      <c r="C363">
        <v>1353804</v>
      </c>
    </row>
    <row r="364" spans="1:3" x14ac:dyDescent="0.25">
      <c r="A364" t="s">
        <v>1750</v>
      </c>
      <c r="B364" t="s">
        <v>1751</v>
      </c>
      <c r="C364">
        <v>754557</v>
      </c>
    </row>
    <row r="365" spans="1:3" x14ac:dyDescent="0.25">
      <c r="A365" t="s">
        <v>1752</v>
      </c>
      <c r="B365" t="s">
        <v>1753</v>
      </c>
      <c r="C365">
        <v>0</v>
      </c>
    </row>
    <row r="366" spans="1:3" x14ac:dyDescent="0.25">
      <c r="A366" t="s">
        <v>1754</v>
      </c>
      <c r="B366" t="s">
        <v>1755</v>
      </c>
      <c r="C366">
        <v>0</v>
      </c>
    </row>
    <row r="367" spans="1:3" x14ac:dyDescent="0.25">
      <c r="A367" t="s">
        <v>1756</v>
      </c>
      <c r="B367" t="s">
        <v>1757</v>
      </c>
      <c r="C367">
        <v>0</v>
      </c>
    </row>
    <row r="368" spans="1:3" x14ac:dyDescent="0.25">
      <c r="A368" t="s">
        <v>1758</v>
      </c>
      <c r="B368" t="s">
        <v>1759</v>
      </c>
      <c r="C368">
        <v>0</v>
      </c>
    </row>
    <row r="369" spans="1:3" x14ac:dyDescent="0.25">
      <c r="A369" t="s">
        <v>1760</v>
      </c>
      <c r="B369" t="s">
        <v>1761</v>
      </c>
      <c r="C369">
        <v>0</v>
      </c>
    </row>
    <row r="370" spans="1:3" x14ac:dyDescent="0.25">
      <c r="A370" t="s">
        <v>1762</v>
      </c>
      <c r="B370" t="s">
        <v>1763</v>
      </c>
      <c r="C370">
        <v>0</v>
      </c>
    </row>
    <row r="371" spans="1:3" x14ac:dyDescent="0.25">
      <c r="A371" t="s">
        <v>1764</v>
      </c>
      <c r="B371" t="s">
        <v>1765</v>
      </c>
      <c r="C371">
        <v>0</v>
      </c>
    </row>
    <row r="372" spans="1:3" x14ac:dyDescent="0.25">
      <c r="A372" t="s">
        <v>1766</v>
      </c>
      <c r="B372" t="s">
        <v>1765</v>
      </c>
      <c r="C372">
        <v>0</v>
      </c>
    </row>
    <row r="373" spans="1:3" x14ac:dyDescent="0.25">
      <c r="A373" t="s">
        <v>1767</v>
      </c>
      <c r="B373" t="s">
        <v>1765</v>
      </c>
      <c r="C373">
        <v>0</v>
      </c>
    </row>
    <row r="374" spans="1:3" x14ac:dyDescent="0.25">
      <c r="A374" t="s">
        <v>1768</v>
      </c>
      <c r="B374" t="s">
        <v>1769</v>
      </c>
      <c r="C374">
        <v>27301</v>
      </c>
    </row>
    <row r="375" spans="1:3" x14ac:dyDescent="0.25">
      <c r="A375" t="s">
        <v>1770</v>
      </c>
      <c r="B375" t="s">
        <v>1771</v>
      </c>
      <c r="C375">
        <v>23620</v>
      </c>
    </row>
    <row r="376" spans="1:3" x14ac:dyDescent="0.25">
      <c r="A376" t="s">
        <v>1772</v>
      </c>
      <c r="B376" t="s">
        <v>1773</v>
      </c>
      <c r="C376">
        <v>1826</v>
      </c>
    </row>
    <row r="377" spans="1:3" x14ac:dyDescent="0.25">
      <c r="A377" t="s">
        <v>1774</v>
      </c>
      <c r="B377" t="s">
        <v>1775</v>
      </c>
      <c r="C377">
        <v>1855</v>
      </c>
    </row>
    <row r="378" spans="1:3" x14ac:dyDescent="0.25">
      <c r="A378" t="s">
        <v>1776</v>
      </c>
      <c r="B378" t="s">
        <v>1777</v>
      </c>
      <c r="C378">
        <v>1855</v>
      </c>
    </row>
    <row r="379" spans="1:3" x14ac:dyDescent="0.25">
      <c r="A379" t="s">
        <v>1778</v>
      </c>
      <c r="B379" t="s">
        <v>1779</v>
      </c>
      <c r="C379">
        <v>0</v>
      </c>
    </row>
    <row r="380" spans="1:3" x14ac:dyDescent="0.25">
      <c r="A380" t="s">
        <v>1780</v>
      </c>
      <c r="B380" t="s">
        <v>1781</v>
      </c>
      <c r="C380">
        <v>0</v>
      </c>
    </row>
    <row r="381" spans="1:3" x14ac:dyDescent="0.25">
      <c r="A381" t="s">
        <v>1782</v>
      </c>
      <c r="B381" t="s">
        <v>1783</v>
      </c>
      <c r="C381">
        <v>345247</v>
      </c>
    </row>
    <row r="382" spans="1:3" x14ac:dyDescent="0.25">
      <c r="A382" t="s">
        <v>1784</v>
      </c>
      <c r="B382" t="s">
        <v>1785</v>
      </c>
      <c r="C382">
        <v>0</v>
      </c>
    </row>
    <row r="383" spans="1:3" x14ac:dyDescent="0.25">
      <c r="A383" t="s">
        <v>1786</v>
      </c>
      <c r="B383" t="s">
        <v>1787</v>
      </c>
      <c r="C383">
        <v>0</v>
      </c>
    </row>
    <row r="384" spans="1:3" x14ac:dyDescent="0.25">
      <c r="A384" t="s">
        <v>1788</v>
      </c>
      <c r="B384" t="s">
        <v>1789</v>
      </c>
      <c r="C384">
        <v>151284</v>
      </c>
    </row>
    <row r="385" spans="1:3" x14ac:dyDescent="0.25">
      <c r="A385" t="s">
        <v>1790</v>
      </c>
      <c r="B385" t="s">
        <v>1791</v>
      </c>
      <c r="C385">
        <v>20594</v>
      </c>
    </row>
    <row r="386" spans="1:3" x14ac:dyDescent="0.25">
      <c r="A386" t="s">
        <v>1792</v>
      </c>
      <c r="B386" t="s">
        <v>1793</v>
      </c>
      <c r="C386">
        <v>31844</v>
      </c>
    </row>
    <row r="387" spans="1:3" x14ac:dyDescent="0.25">
      <c r="A387" t="s">
        <v>1794</v>
      </c>
      <c r="B387" t="s">
        <v>1795</v>
      </c>
      <c r="C387">
        <v>2461</v>
      </c>
    </row>
    <row r="388" spans="1:3" x14ac:dyDescent="0.25">
      <c r="A388" t="s">
        <v>1796</v>
      </c>
      <c r="B388" t="s">
        <v>1797</v>
      </c>
      <c r="C388">
        <v>0</v>
      </c>
    </row>
    <row r="389" spans="1:3" x14ac:dyDescent="0.25">
      <c r="A389" t="s">
        <v>1798</v>
      </c>
      <c r="B389" t="s">
        <v>1491</v>
      </c>
      <c r="C389">
        <v>29383</v>
      </c>
    </row>
    <row r="390" spans="1:3" x14ac:dyDescent="0.25">
      <c r="A390" t="s">
        <v>1799</v>
      </c>
      <c r="B390" t="s">
        <v>1800</v>
      </c>
      <c r="C390">
        <v>78185</v>
      </c>
    </row>
    <row r="391" spans="1:3" x14ac:dyDescent="0.25">
      <c r="A391" t="s">
        <v>1801</v>
      </c>
      <c r="B391" t="s">
        <v>1802</v>
      </c>
      <c r="C391">
        <v>78185</v>
      </c>
    </row>
    <row r="392" spans="1:3" x14ac:dyDescent="0.25">
      <c r="A392" t="s">
        <v>1803</v>
      </c>
      <c r="B392" t="s">
        <v>1804</v>
      </c>
      <c r="C392">
        <v>0</v>
      </c>
    </row>
    <row r="393" spans="1:3" x14ac:dyDescent="0.25">
      <c r="A393" t="s">
        <v>1805</v>
      </c>
      <c r="B393" t="s">
        <v>1806</v>
      </c>
      <c r="C393">
        <v>63340</v>
      </c>
    </row>
    <row r="394" spans="1:3" x14ac:dyDescent="0.25">
      <c r="A394" t="s">
        <v>1807</v>
      </c>
      <c r="B394" t="s">
        <v>1808</v>
      </c>
      <c r="C394">
        <v>63340</v>
      </c>
    </row>
    <row r="395" spans="1:3" x14ac:dyDescent="0.25">
      <c r="A395" t="s">
        <v>1809</v>
      </c>
      <c r="B395" t="s">
        <v>1810</v>
      </c>
      <c r="C395">
        <v>0</v>
      </c>
    </row>
    <row r="396" spans="1:3" x14ac:dyDescent="0.25">
      <c r="A396" t="s">
        <v>1811</v>
      </c>
      <c r="B396" t="s">
        <v>1812</v>
      </c>
      <c r="C396">
        <v>0</v>
      </c>
    </row>
    <row r="397" spans="1:3" x14ac:dyDescent="0.25">
      <c r="A397" t="s">
        <v>1813</v>
      </c>
      <c r="B397" t="s">
        <v>1814</v>
      </c>
      <c r="C397">
        <v>0</v>
      </c>
    </row>
    <row r="398" spans="1:3" x14ac:dyDescent="0.25">
      <c r="A398" t="s">
        <v>1815</v>
      </c>
      <c r="B398" t="s">
        <v>1816</v>
      </c>
      <c r="C398">
        <v>0</v>
      </c>
    </row>
    <row r="399" spans="1:3" x14ac:dyDescent="0.25">
      <c r="A399" t="s">
        <v>1817</v>
      </c>
      <c r="B399" t="s">
        <v>1818</v>
      </c>
      <c r="C399">
        <v>0</v>
      </c>
    </row>
    <row r="400" spans="1:3" x14ac:dyDescent="0.25">
      <c r="A400" t="s">
        <v>1819</v>
      </c>
      <c r="B400" t="s">
        <v>1820</v>
      </c>
      <c r="C400">
        <v>0</v>
      </c>
    </row>
    <row r="401" spans="1:3" x14ac:dyDescent="0.25">
      <c r="A401" t="s">
        <v>1821</v>
      </c>
      <c r="B401" t="s">
        <v>1822</v>
      </c>
      <c r="C401">
        <v>0</v>
      </c>
    </row>
    <row r="402" spans="1:3" x14ac:dyDescent="0.25">
      <c r="A402" t="s">
        <v>1823</v>
      </c>
      <c r="B402" t="s">
        <v>1568</v>
      </c>
      <c r="C402">
        <v>0</v>
      </c>
    </row>
    <row r="403" spans="1:3" x14ac:dyDescent="0.25">
      <c r="A403" t="s">
        <v>1824</v>
      </c>
      <c r="B403" t="s">
        <v>1825</v>
      </c>
      <c r="C403">
        <v>0</v>
      </c>
    </row>
    <row r="404" spans="1:3" x14ac:dyDescent="0.25">
      <c r="A404" t="s">
        <v>1826</v>
      </c>
      <c r="B404" t="s">
        <v>1827</v>
      </c>
      <c r="C404">
        <v>0</v>
      </c>
    </row>
    <row r="405" spans="1:3" x14ac:dyDescent="0.25">
      <c r="A405" t="s">
        <v>1828</v>
      </c>
      <c r="B405" t="s">
        <v>1829</v>
      </c>
      <c r="C405">
        <v>70088</v>
      </c>
    </row>
    <row r="406" spans="1:3" x14ac:dyDescent="0.25">
      <c r="A406" t="s">
        <v>1830</v>
      </c>
      <c r="B406" t="s">
        <v>1831</v>
      </c>
      <c r="C406">
        <v>4900</v>
      </c>
    </row>
    <row r="407" spans="1:3" x14ac:dyDescent="0.25">
      <c r="A407" t="s">
        <v>1832</v>
      </c>
      <c r="B407" t="s">
        <v>1833</v>
      </c>
      <c r="C407">
        <v>0</v>
      </c>
    </row>
    <row r="408" spans="1:3" x14ac:dyDescent="0.25">
      <c r="A408" t="s">
        <v>1834</v>
      </c>
      <c r="B408" t="s">
        <v>1835</v>
      </c>
      <c r="C408">
        <v>4900</v>
      </c>
    </row>
    <row r="409" spans="1:3" x14ac:dyDescent="0.25">
      <c r="A409" t="s">
        <v>1836</v>
      </c>
      <c r="B409" t="s">
        <v>1837</v>
      </c>
      <c r="C409">
        <v>65188</v>
      </c>
    </row>
    <row r="410" spans="1:3" x14ac:dyDescent="0.25">
      <c r="A410" t="s">
        <v>1838</v>
      </c>
      <c r="B410" t="s">
        <v>1833</v>
      </c>
      <c r="C410">
        <v>0</v>
      </c>
    </row>
    <row r="411" spans="1:3" x14ac:dyDescent="0.25">
      <c r="A411" t="s">
        <v>1839</v>
      </c>
      <c r="B411" t="s">
        <v>1835</v>
      </c>
      <c r="C411">
        <v>2763</v>
      </c>
    </row>
    <row r="412" spans="1:3" x14ac:dyDescent="0.25">
      <c r="A412" t="s">
        <v>1840</v>
      </c>
      <c r="B412" t="s">
        <v>1785</v>
      </c>
      <c r="C412">
        <v>0</v>
      </c>
    </row>
    <row r="413" spans="1:3" x14ac:dyDescent="0.25">
      <c r="A413" t="s">
        <v>1841</v>
      </c>
      <c r="B413" t="s">
        <v>1842</v>
      </c>
      <c r="C413">
        <v>62250</v>
      </c>
    </row>
    <row r="414" spans="1:3" x14ac:dyDescent="0.25">
      <c r="A414" t="s">
        <v>1843</v>
      </c>
      <c r="B414" t="s">
        <v>1844</v>
      </c>
      <c r="C414">
        <v>0</v>
      </c>
    </row>
    <row r="415" spans="1:3" x14ac:dyDescent="0.25">
      <c r="A415" t="s">
        <v>1845</v>
      </c>
      <c r="B415" t="s">
        <v>1846</v>
      </c>
      <c r="C415">
        <v>0</v>
      </c>
    </row>
    <row r="416" spans="1:3" x14ac:dyDescent="0.25">
      <c r="A416" t="s">
        <v>1847</v>
      </c>
      <c r="B416" t="s">
        <v>1789</v>
      </c>
      <c r="C416">
        <v>0</v>
      </c>
    </row>
    <row r="417" spans="1:3" x14ac:dyDescent="0.25">
      <c r="A417" t="s">
        <v>1848</v>
      </c>
      <c r="B417" t="s">
        <v>1508</v>
      </c>
      <c r="C417">
        <v>175</v>
      </c>
    </row>
    <row r="418" spans="1:3" x14ac:dyDescent="0.25">
      <c r="A418" t="s">
        <v>1849</v>
      </c>
      <c r="B418" t="s">
        <v>1850</v>
      </c>
      <c r="C418">
        <v>0</v>
      </c>
    </row>
    <row r="419" spans="1:3" x14ac:dyDescent="0.25">
      <c r="A419" t="s">
        <v>1851</v>
      </c>
      <c r="B419" t="s">
        <v>1852</v>
      </c>
      <c r="C419">
        <v>0</v>
      </c>
    </row>
    <row r="420" spans="1:3" x14ac:dyDescent="0.25">
      <c r="A420" t="s">
        <v>1853</v>
      </c>
      <c r="B420" t="s">
        <v>1854</v>
      </c>
      <c r="C420">
        <v>0</v>
      </c>
    </row>
    <row r="421" spans="1:3" x14ac:dyDescent="0.25">
      <c r="A421" t="s">
        <v>1855</v>
      </c>
      <c r="B421" t="s">
        <v>1856</v>
      </c>
      <c r="C421">
        <v>3000</v>
      </c>
    </row>
    <row r="422" spans="1:3" x14ac:dyDescent="0.25">
      <c r="A422" t="s">
        <v>1857</v>
      </c>
      <c r="B422" t="s">
        <v>1687</v>
      </c>
      <c r="C422">
        <v>3000</v>
      </c>
    </row>
    <row r="423" spans="1:3" x14ac:dyDescent="0.25">
      <c r="A423" t="s">
        <v>1858</v>
      </c>
      <c r="B423" t="s">
        <v>1709</v>
      </c>
      <c r="C423">
        <v>0</v>
      </c>
    </row>
    <row r="424" spans="1:3" x14ac:dyDescent="0.25">
      <c r="A424" t="s">
        <v>1859</v>
      </c>
      <c r="B424" t="s">
        <v>1860</v>
      </c>
      <c r="C424">
        <v>0</v>
      </c>
    </row>
    <row r="425" spans="1:3" x14ac:dyDescent="0.25">
      <c r="A425" t="s">
        <v>1861</v>
      </c>
      <c r="B425" t="s">
        <v>1862</v>
      </c>
      <c r="C425">
        <v>0</v>
      </c>
    </row>
    <row r="426" spans="1:3" x14ac:dyDescent="0.25">
      <c r="A426" t="s">
        <v>1863</v>
      </c>
      <c r="B426" t="s">
        <v>1864</v>
      </c>
      <c r="C426">
        <v>0</v>
      </c>
    </row>
    <row r="427" spans="1:3" x14ac:dyDescent="0.25">
      <c r="A427" t="s">
        <v>1865</v>
      </c>
      <c r="B427" t="s">
        <v>1866</v>
      </c>
      <c r="C427">
        <v>0</v>
      </c>
    </row>
    <row r="428" spans="1:3" x14ac:dyDescent="0.25">
      <c r="A428" t="s">
        <v>1867</v>
      </c>
      <c r="B428" t="s">
        <v>1868</v>
      </c>
      <c r="C428">
        <v>0</v>
      </c>
    </row>
    <row r="429" spans="1:3" x14ac:dyDescent="0.25">
      <c r="A429" t="s">
        <v>1869</v>
      </c>
      <c r="B429" t="s">
        <v>1709</v>
      </c>
      <c r="C429">
        <v>0</v>
      </c>
    </row>
    <row r="430" spans="1:3" x14ac:dyDescent="0.25">
      <c r="A430" t="s">
        <v>1870</v>
      </c>
      <c r="B430" t="s">
        <v>1871</v>
      </c>
      <c r="C430">
        <v>920062</v>
      </c>
    </row>
    <row r="431" spans="1:3" x14ac:dyDescent="0.25">
      <c r="A431" t="s">
        <v>1872</v>
      </c>
      <c r="B431" t="s">
        <v>1873</v>
      </c>
      <c r="C431">
        <v>0</v>
      </c>
    </row>
    <row r="432" spans="1:3" x14ac:dyDescent="0.25">
      <c r="A432" t="s">
        <v>1874</v>
      </c>
      <c r="B432" t="s">
        <v>1875</v>
      </c>
      <c r="C432">
        <v>0</v>
      </c>
    </row>
    <row r="433" spans="1:3" x14ac:dyDescent="0.25">
      <c r="A433" t="s">
        <v>1876</v>
      </c>
      <c r="B433" t="s">
        <v>1877</v>
      </c>
      <c r="C433">
        <v>0</v>
      </c>
    </row>
    <row r="434" spans="1:3" x14ac:dyDescent="0.25">
      <c r="A434" t="s">
        <v>1878</v>
      </c>
      <c r="B434" t="s">
        <v>1879</v>
      </c>
      <c r="C434">
        <v>0</v>
      </c>
    </row>
    <row r="435" spans="1:3" x14ac:dyDescent="0.25">
      <c r="A435" t="s">
        <v>1880</v>
      </c>
      <c r="B435" t="s">
        <v>1875</v>
      </c>
      <c r="C435">
        <v>0</v>
      </c>
    </row>
    <row r="436" spans="1:3" x14ac:dyDescent="0.25">
      <c r="A436" t="s">
        <v>1881</v>
      </c>
      <c r="B436" t="s">
        <v>1877</v>
      </c>
      <c r="C436">
        <v>0</v>
      </c>
    </row>
    <row r="437" spans="1:3" x14ac:dyDescent="0.25">
      <c r="A437" t="s">
        <v>1882</v>
      </c>
      <c r="B437" t="s">
        <v>1883</v>
      </c>
      <c r="C437">
        <v>0</v>
      </c>
    </row>
    <row r="438" spans="1:3" x14ac:dyDescent="0.25">
      <c r="A438" t="s">
        <v>1884</v>
      </c>
      <c r="B438" t="s">
        <v>1875</v>
      </c>
      <c r="C438">
        <v>0</v>
      </c>
    </row>
    <row r="439" spans="1:3" x14ac:dyDescent="0.25">
      <c r="A439" t="s">
        <v>1885</v>
      </c>
      <c r="B439" t="s">
        <v>1877</v>
      </c>
      <c r="C439">
        <v>0</v>
      </c>
    </row>
    <row r="440" spans="1:3" x14ac:dyDescent="0.25">
      <c r="A440" t="s">
        <v>1886</v>
      </c>
      <c r="B440" t="s">
        <v>1887</v>
      </c>
      <c r="C440">
        <v>920062</v>
      </c>
    </row>
    <row r="441" spans="1:3" x14ac:dyDescent="0.25">
      <c r="A441" t="s">
        <v>1888</v>
      </c>
      <c r="B441" t="s">
        <v>1889</v>
      </c>
      <c r="C441">
        <v>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6"/>
  <dimension ref="A1:U359"/>
  <sheetViews>
    <sheetView showGridLines="0" workbookViewId="0"/>
  </sheetViews>
  <sheetFormatPr baseColWidth="10" defaultColWidth="0" defaultRowHeight="15" zeroHeight="1" x14ac:dyDescent="0.25"/>
  <cols>
    <col min="1" max="1" width="13" customWidth="1"/>
    <col min="2" max="2" width="43.42578125" style="3" customWidth="1"/>
    <col min="3" max="3" width="24.42578125" style="3" customWidth="1"/>
    <col min="4" max="4" width="15.28515625" style="3" bestFit="1" customWidth="1"/>
    <col min="5" max="5" width="10.42578125" style="3" bestFit="1" customWidth="1"/>
    <col min="6" max="6" width="8.140625" style="3" bestFit="1" customWidth="1"/>
    <col min="7" max="7" width="9.42578125" style="3" bestFit="1" customWidth="1"/>
    <col min="8" max="12" width="8.140625" style="3" bestFit="1" customWidth="1"/>
    <col min="13" max="13" width="8.5703125" style="3" bestFit="1" customWidth="1"/>
    <col min="14" max="14" width="9.85546875" style="3" bestFit="1" customWidth="1"/>
    <col min="15" max="15" width="9.7109375" style="3" bestFit="1" customWidth="1"/>
    <col min="16" max="16" width="10.7109375" style="3" bestFit="1" customWidth="1"/>
    <col min="17" max="17" width="10.140625" style="3" bestFit="1" customWidth="1"/>
    <col min="18" max="18" width="8.140625" style="3" bestFit="1" customWidth="1"/>
    <col min="19" max="19" width="20" style="3" bestFit="1" customWidth="1"/>
    <col min="20" max="20" width="6" style="3" bestFit="1" customWidth="1"/>
    <col min="21" max="21" width="6.140625" style="3" bestFit="1" customWidth="1"/>
    <col min="22" max="16384" width="10.85546875" style="3" hidden="1"/>
  </cols>
  <sheetData>
    <row r="1" spans="1:21" x14ac:dyDescent="0.25">
      <c r="B1" s="10" t="str">
        <f>"Año "&amp;RIGHT('FIGEM 2025'!B2,4)-1</f>
        <v>Año 2024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</row>
    <row r="2" spans="1:21" ht="15.95" customHeight="1" x14ac:dyDescent="0.25">
      <c r="B2" s="10" t="s">
        <v>1011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</row>
    <row r="3" spans="1:21" ht="18.600000000000001" customHeight="1" x14ac:dyDescent="0.25">
      <c r="B3"/>
      <c r="C3"/>
      <c r="D3"/>
      <c r="E3"/>
      <c r="F3"/>
      <c r="G3"/>
      <c r="H3"/>
      <c r="I3"/>
      <c r="J3"/>
      <c r="K3"/>
      <c r="L3"/>
      <c r="M3"/>
      <c r="N3"/>
      <c r="O3"/>
      <c r="P3"/>
      <c r="Q3"/>
    </row>
    <row r="4" spans="1:21" ht="14.45" customHeight="1" x14ac:dyDescent="0.25">
      <c r="B4" t="s">
        <v>1008</v>
      </c>
      <c r="C4"/>
      <c r="D4"/>
      <c r="E4"/>
      <c r="F4"/>
      <c r="G4"/>
      <c r="H4"/>
      <c r="I4"/>
      <c r="J4"/>
      <c r="K4"/>
      <c r="L4"/>
      <c r="M4"/>
      <c r="N4"/>
      <c r="O4"/>
      <c r="P4"/>
      <c r="Q4"/>
    </row>
    <row r="5" spans="1:21" x14ac:dyDescent="0.25">
      <c r="B5" t="s">
        <v>1009</v>
      </c>
      <c r="C5"/>
      <c r="D5"/>
      <c r="E5"/>
      <c r="F5"/>
      <c r="G5"/>
      <c r="H5"/>
      <c r="I5"/>
      <c r="J5"/>
    </row>
    <row r="6" spans="1:21" ht="30" x14ac:dyDescent="0.25">
      <c r="B6" t="s">
        <v>1010</v>
      </c>
      <c r="C6"/>
      <c r="E6" s="11" t="str">
        <f>+[1]HT_FIGEM25!$E$3</f>
        <v>APERTURA</v>
      </c>
      <c r="F6" s="11" t="s">
        <v>995</v>
      </c>
      <c r="G6" s="11" t="s">
        <v>996</v>
      </c>
      <c r="H6" s="11" t="s">
        <v>997</v>
      </c>
      <c r="I6" s="11" t="s">
        <v>998</v>
      </c>
      <c r="J6" s="11" t="s">
        <v>999</v>
      </c>
      <c r="K6" s="11" t="s">
        <v>1000</v>
      </c>
      <c r="L6" s="11" t="s">
        <v>1001</v>
      </c>
      <c r="M6" s="11" t="s">
        <v>1002</v>
      </c>
      <c r="N6" s="11" t="s">
        <v>1003</v>
      </c>
      <c r="O6" s="11" t="s">
        <v>1004</v>
      </c>
      <c r="P6" s="11" t="s">
        <v>1005</v>
      </c>
      <c r="Q6" s="11" t="s">
        <v>1006</v>
      </c>
      <c r="R6" s="11" t="s">
        <v>1007</v>
      </c>
    </row>
    <row r="7" spans="1:21" x14ac:dyDescent="0.25">
      <c r="A7" s="11" t="str">
        <f>+[1]HT_FIGEM25!A4</f>
        <v>Geo Region</v>
      </c>
      <c r="B7" s="11" t="str">
        <f>+[1]HT_FIGEM25!B4</f>
        <v>Región</v>
      </c>
      <c r="C7" s="11" t="str">
        <f>+[1]HT_FIGEM25!C4</f>
        <v>Municipio</v>
      </c>
      <c r="D7" s="11" t="str">
        <f>+[1]HT_FIGEM25!D4</f>
        <v>Tipo Informe</v>
      </c>
      <c r="E7" s="11" t="str">
        <f>+[1]HT_FIGEM25!E4</f>
        <v>Cumple</v>
      </c>
      <c r="F7" s="11" t="str">
        <f>+[1]HT_FIGEM25!F4</f>
        <v>Cumple</v>
      </c>
      <c r="G7" s="11" t="str">
        <f>+[1]HT_FIGEM25!G4</f>
        <v>Cumple</v>
      </c>
      <c r="H7" s="11" t="str">
        <f>+[1]HT_FIGEM25!H4</f>
        <v>Cumple</v>
      </c>
      <c r="I7" s="11" t="str">
        <f>+[1]HT_FIGEM25!I4</f>
        <v>Cumple</v>
      </c>
      <c r="J7" s="11" t="str">
        <f>+[1]HT_FIGEM25!J4</f>
        <v>Cumple</v>
      </c>
      <c r="K7" s="11" t="str">
        <f>+[1]HT_FIGEM25!K4</f>
        <v>Cumple</v>
      </c>
      <c r="L7" s="11" t="str">
        <f>+[1]HT_FIGEM25!L4</f>
        <v>Cumple</v>
      </c>
      <c r="M7" s="11" t="str">
        <f>+[1]HT_FIGEM25!M4</f>
        <v>Cumple</v>
      </c>
      <c r="N7" s="11" t="str">
        <f>+[1]HT_FIGEM25!N4</f>
        <v>Cumple</v>
      </c>
      <c r="O7" s="11" t="str">
        <f>+[1]HT_FIGEM25!O4</f>
        <v>Cumple</v>
      </c>
      <c r="P7" s="11" t="str">
        <f>+[1]HT_FIGEM25!P4</f>
        <v>Cumple</v>
      </c>
      <c r="Q7" s="11" t="str">
        <f>+[1]HT_FIGEM25!Q4</f>
        <v>Cumple</v>
      </c>
      <c r="R7" s="11" t="str">
        <f>+[1]HT_FIGEM25!R4</f>
        <v>Cumple</v>
      </c>
      <c r="S7" s="11" t="str">
        <f>+[1]HT_FIGEM25!S4</f>
        <v>MUNICIPIO</v>
      </c>
      <c r="T7" s="11" t="str">
        <f>+[1]HT_FIGEM25!T4</f>
        <v>CUT</v>
      </c>
      <c r="U7" s="11" t="str">
        <f>+[1]HT_FIGEM25!U4</f>
        <v>SUMA</v>
      </c>
    </row>
    <row r="8" spans="1:21" x14ac:dyDescent="0.25">
      <c r="A8" s="12" t="s">
        <v>1012</v>
      </c>
      <c r="B8" s="13" t="s">
        <v>1013</v>
      </c>
      <c r="C8" s="14" t="s">
        <v>8</v>
      </c>
      <c r="D8" s="13" t="s">
        <v>1014</v>
      </c>
      <c r="E8" s="12">
        <v>100</v>
      </c>
      <c r="F8" s="12">
        <v>100</v>
      </c>
      <c r="G8" s="12">
        <v>100</v>
      </c>
      <c r="H8" s="12">
        <v>100</v>
      </c>
      <c r="I8" s="12">
        <v>100</v>
      </c>
      <c r="J8" s="12">
        <v>100</v>
      </c>
      <c r="K8" s="12">
        <v>100</v>
      </c>
      <c r="L8" s="12">
        <v>100</v>
      </c>
      <c r="M8" s="12">
        <v>100</v>
      </c>
      <c r="N8" s="12">
        <v>100</v>
      </c>
      <c r="O8" s="12">
        <v>100</v>
      </c>
      <c r="P8" s="12">
        <v>100</v>
      </c>
      <c r="Q8" s="12">
        <v>100</v>
      </c>
      <c r="R8" s="12">
        <v>100</v>
      </c>
      <c r="S8" s="15" t="s">
        <v>338</v>
      </c>
      <c r="T8">
        <v>1101</v>
      </c>
      <c r="U8">
        <f>COUNTIF(E8:R8,"100")*100</f>
        <v>1400</v>
      </c>
    </row>
    <row r="9" spans="1:21" x14ac:dyDescent="0.25">
      <c r="A9" s="12" t="s">
        <v>1012</v>
      </c>
      <c r="B9" s="13" t="s">
        <v>1013</v>
      </c>
      <c r="C9" s="14" t="s">
        <v>4</v>
      </c>
      <c r="D9" s="13" t="s">
        <v>1014</v>
      </c>
      <c r="E9" s="12">
        <v>100</v>
      </c>
      <c r="F9" s="12">
        <v>100</v>
      </c>
      <c r="G9" s="12">
        <v>100</v>
      </c>
      <c r="H9" s="12">
        <v>100</v>
      </c>
      <c r="I9" s="12">
        <v>100</v>
      </c>
      <c r="J9" s="12">
        <v>100</v>
      </c>
      <c r="K9" s="12">
        <v>100</v>
      </c>
      <c r="L9" s="12">
        <v>100</v>
      </c>
      <c r="M9" s="12">
        <v>100</v>
      </c>
      <c r="N9" s="12">
        <v>100</v>
      </c>
      <c r="O9" s="12">
        <v>100</v>
      </c>
      <c r="P9" s="12">
        <v>100</v>
      </c>
      <c r="Q9" s="12">
        <v>100</v>
      </c>
      <c r="R9" s="12">
        <v>100</v>
      </c>
      <c r="S9" s="15" t="s">
        <v>335</v>
      </c>
      <c r="T9">
        <v>1107</v>
      </c>
      <c r="U9">
        <f t="shared" ref="U9:U72" si="0">COUNTIF(E9:R9,"100")*100</f>
        <v>1400</v>
      </c>
    </row>
    <row r="10" spans="1:21" x14ac:dyDescent="0.25">
      <c r="A10" s="12" t="s">
        <v>1012</v>
      </c>
      <c r="B10" s="13" t="s">
        <v>1013</v>
      </c>
      <c r="C10" s="14" t="s">
        <v>10</v>
      </c>
      <c r="D10" s="13" t="s">
        <v>1014</v>
      </c>
      <c r="E10" s="12">
        <v>100</v>
      </c>
      <c r="F10" s="12">
        <v>100</v>
      </c>
      <c r="G10" s="12">
        <v>100</v>
      </c>
      <c r="H10" s="12">
        <v>100</v>
      </c>
      <c r="I10" s="12">
        <v>100</v>
      </c>
      <c r="J10" s="12">
        <v>100</v>
      </c>
      <c r="K10" s="12">
        <v>100</v>
      </c>
      <c r="L10" s="12">
        <v>100</v>
      </c>
      <c r="M10" s="12">
        <v>100</v>
      </c>
      <c r="N10" s="12">
        <v>100</v>
      </c>
      <c r="O10" s="12">
        <v>100</v>
      </c>
      <c r="P10" s="12">
        <v>100</v>
      </c>
      <c r="Q10" s="12">
        <v>100</v>
      </c>
      <c r="R10" s="12">
        <v>100</v>
      </c>
      <c r="S10" s="15" t="s">
        <v>339</v>
      </c>
      <c r="T10">
        <v>1401</v>
      </c>
      <c r="U10">
        <f t="shared" si="0"/>
        <v>1400</v>
      </c>
    </row>
    <row r="11" spans="1:21" x14ac:dyDescent="0.25">
      <c r="A11" s="12" t="s">
        <v>1012</v>
      </c>
      <c r="B11" s="13" t="s">
        <v>1013</v>
      </c>
      <c r="C11" s="14" t="s">
        <v>5</v>
      </c>
      <c r="D11" s="13" t="s">
        <v>1014</v>
      </c>
      <c r="E11" s="12">
        <v>100</v>
      </c>
      <c r="F11" s="12">
        <v>100</v>
      </c>
      <c r="G11" s="12">
        <v>100</v>
      </c>
      <c r="H11" s="12">
        <v>100</v>
      </c>
      <c r="I11" s="12">
        <v>100</v>
      </c>
      <c r="J11" s="12">
        <v>100</v>
      </c>
      <c r="K11" s="12">
        <v>100</v>
      </c>
      <c r="L11" s="12">
        <v>100</v>
      </c>
      <c r="M11" s="12">
        <v>100</v>
      </c>
      <c r="N11" s="12">
        <v>100</v>
      </c>
      <c r="O11" s="12">
        <v>100</v>
      </c>
      <c r="P11" s="12">
        <v>100</v>
      </c>
      <c r="Q11" s="12">
        <v>100</v>
      </c>
      <c r="R11" s="12">
        <v>100</v>
      </c>
      <c r="S11" s="15" t="s">
        <v>340</v>
      </c>
      <c r="T11">
        <v>1402</v>
      </c>
      <c r="U11">
        <f t="shared" si="0"/>
        <v>1400</v>
      </c>
    </row>
    <row r="12" spans="1:21" x14ac:dyDescent="0.25">
      <c r="A12" s="12" t="s">
        <v>1012</v>
      </c>
      <c r="B12" s="13" t="s">
        <v>1013</v>
      </c>
      <c r="C12" s="14" t="s">
        <v>6</v>
      </c>
      <c r="D12" s="13" t="s">
        <v>1014</v>
      </c>
      <c r="E12" s="12">
        <v>100</v>
      </c>
      <c r="F12" s="12">
        <v>100</v>
      </c>
      <c r="G12" s="12">
        <v>100</v>
      </c>
      <c r="H12" s="12">
        <v>100</v>
      </c>
      <c r="I12" s="12">
        <v>100</v>
      </c>
      <c r="J12" s="12">
        <v>100</v>
      </c>
      <c r="K12" s="12">
        <v>100</v>
      </c>
      <c r="L12" s="12">
        <v>100</v>
      </c>
      <c r="M12" s="12">
        <v>100</v>
      </c>
      <c r="N12" s="12">
        <v>100</v>
      </c>
      <c r="O12" s="12">
        <v>100</v>
      </c>
      <c r="P12" s="12">
        <v>100</v>
      </c>
      <c r="Q12" s="12">
        <v>100</v>
      </c>
      <c r="R12" s="12">
        <v>100</v>
      </c>
      <c r="S12" s="15" t="s">
        <v>334</v>
      </c>
      <c r="T12">
        <v>1403</v>
      </c>
      <c r="U12">
        <f t="shared" si="0"/>
        <v>1400</v>
      </c>
    </row>
    <row r="13" spans="1:21" x14ac:dyDescent="0.25">
      <c r="A13" s="12" t="s">
        <v>1012</v>
      </c>
      <c r="B13" s="13" t="s">
        <v>1013</v>
      </c>
      <c r="C13" s="14" t="s">
        <v>7</v>
      </c>
      <c r="D13" s="13" t="s">
        <v>1014</v>
      </c>
      <c r="E13" s="12">
        <v>100</v>
      </c>
      <c r="F13" s="12">
        <v>100</v>
      </c>
      <c r="G13" s="12">
        <v>100</v>
      </c>
      <c r="H13" s="12">
        <v>100</v>
      </c>
      <c r="I13" s="12">
        <v>100</v>
      </c>
      <c r="J13" s="12">
        <v>100</v>
      </c>
      <c r="K13" s="12">
        <v>100</v>
      </c>
      <c r="L13" s="12">
        <v>100</v>
      </c>
      <c r="M13" s="12">
        <v>100</v>
      </c>
      <c r="N13" s="12">
        <v>100</v>
      </c>
      <c r="O13" s="12">
        <v>100</v>
      </c>
      <c r="P13" s="12">
        <v>100</v>
      </c>
      <c r="Q13" s="12">
        <v>100</v>
      </c>
      <c r="R13" s="12">
        <v>100</v>
      </c>
      <c r="S13" s="15" t="s">
        <v>336</v>
      </c>
      <c r="T13">
        <v>1404</v>
      </c>
      <c r="U13">
        <f t="shared" si="0"/>
        <v>1400</v>
      </c>
    </row>
    <row r="14" spans="1:21" x14ac:dyDescent="0.25">
      <c r="A14" s="12" t="s">
        <v>1012</v>
      </c>
      <c r="B14" s="13" t="s">
        <v>1013</v>
      </c>
      <c r="C14" s="14" t="s">
        <v>9</v>
      </c>
      <c r="D14" s="13" t="s">
        <v>1014</v>
      </c>
      <c r="E14" s="12">
        <v>100</v>
      </c>
      <c r="F14" s="12">
        <v>100</v>
      </c>
      <c r="G14" s="12">
        <v>100</v>
      </c>
      <c r="H14" s="12">
        <v>100</v>
      </c>
      <c r="I14" s="12">
        <v>100</v>
      </c>
      <c r="J14" s="12">
        <v>100</v>
      </c>
      <c r="K14" s="12">
        <v>100</v>
      </c>
      <c r="L14" s="12">
        <v>100</v>
      </c>
      <c r="M14" s="12">
        <v>100</v>
      </c>
      <c r="N14" s="12">
        <v>100</v>
      </c>
      <c r="O14" s="12">
        <v>100</v>
      </c>
      <c r="P14" s="12">
        <v>100</v>
      </c>
      <c r="Q14" s="12">
        <v>100</v>
      </c>
      <c r="R14" s="12">
        <v>100</v>
      </c>
      <c r="S14" s="15" t="s">
        <v>337</v>
      </c>
      <c r="T14">
        <v>1405</v>
      </c>
      <c r="U14">
        <f t="shared" si="0"/>
        <v>1400</v>
      </c>
    </row>
    <row r="15" spans="1:21" x14ac:dyDescent="0.25">
      <c r="A15" s="12" t="s">
        <v>1015</v>
      </c>
      <c r="B15" s="13" t="s">
        <v>11</v>
      </c>
      <c r="C15" s="14" t="s">
        <v>11</v>
      </c>
      <c r="D15" s="13" t="s">
        <v>1014</v>
      </c>
      <c r="E15" s="12">
        <v>100</v>
      </c>
      <c r="F15" s="12">
        <v>100</v>
      </c>
      <c r="G15" s="12">
        <v>100</v>
      </c>
      <c r="H15" s="12">
        <v>100</v>
      </c>
      <c r="I15" s="12">
        <v>100</v>
      </c>
      <c r="J15" s="12">
        <v>100</v>
      </c>
      <c r="K15" s="12">
        <v>100</v>
      </c>
      <c r="L15" s="12">
        <v>100</v>
      </c>
      <c r="M15" s="12">
        <v>100</v>
      </c>
      <c r="N15" s="12">
        <v>100</v>
      </c>
      <c r="O15" s="12">
        <v>100</v>
      </c>
      <c r="P15" s="12">
        <v>100</v>
      </c>
      <c r="Q15" s="12">
        <v>100</v>
      </c>
      <c r="R15" s="12">
        <v>100</v>
      </c>
      <c r="S15" s="15" t="s">
        <v>341</v>
      </c>
      <c r="T15">
        <v>2101</v>
      </c>
      <c r="U15">
        <f t="shared" si="0"/>
        <v>1400</v>
      </c>
    </row>
    <row r="16" spans="1:21" x14ac:dyDescent="0.25">
      <c r="A16" s="12" t="s">
        <v>1015</v>
      </c>
      <c r="B16" s="13" t="s">
        <v>11</v>
      </c>
      <c r="C16" s="14" t="s">
        <v>14</v>
      </c>
      <c r="D16" s="13" t="s">
        <v>1014</v>
      </c>
      <c r="E16" s="12">
        <v>100</v>
      </c>
      <c r="F16" s="12">
        <v>100</v>
      </c>
      <c r="G16" s="12">
        <v>100</v>
      </c>
      <c r="H16" s="12">
        <v>100</v>
      </c>
      <c r="I16" s="12">
        <v>100</v>
      </c>
      <c r="J16" s="12">
        <v>100</v>
      </c>
      <c r="K16" s="12">
        <v>100</v>
      </c>
      <c r="L16" s="12">
        <v>100</v>
      </c>
      <c r="M16" s="12">
        <v>100</v>
      </c>
      <c r="N16" s="12">
        <v>100</v>
      </c>
      <c r="O16" s="12">
        <v>100</v>
      </c>
      <c r="P16" s="12">
        <v>100</v>
      </c>
      <c r="Q16" s="12">
        <v>100</v>
      </c>
      <c r="R16" s="12">
        <v>100</v>
      </c>
      <c r="S16" s="15" t="s">
        <v>342</v>
      </c>
      <c r="T16">
        <v>2102</v>
      </c>
      <c r="U16">
        <f t="shared" si="0"/>
        <v>1400</v>
      </c>
    </row>
    <row r="17" spans="1:21" x14ac:dyDescent="0.25">
      <c r="A17" s="12" t="s">
        <v>1015</v>
      </c>
      <c r="B17" s="13" t="s">
        <v>11</v>
      </c>
      <c r="C17" s="14" t="s">
        <v>17</v>
      </c>
      <c r="D17" s="13" t="s">
        <v>1014</v>
      </c>
      <c r="E17" s="12">
        <v>100</v>
      </c>
      <c r="F17" s="12">
        <v>100</v>
      </c>
      <c r="G17" s="12">
        <v>100</v>
      </c>
      <c r="H17" s="12">
        <v>100</v>
      </c>
      <c r="I17" s="12">
        <v>100</v>
      </c>
      <c r="J17" s="12">
        <v>100</v>
      </c>
      <c r="K17" s="12">
        <v>100</v>
      </c>
      <c r="L17" s="12">
        <v>100</v>
      </c>
      <c r="M17" s="12">
        <v>100</v>
      </c>
      <c r="N17" s="12">
        <v>100</v>
      </c>
      <c r="O17" s="12">
        <v>100</v>
      </c>
      <c r="P17" s="12">
        <v>100</v>
      </c>
      <c r="Q17" s="12">
        <v>100</v>
      </c>
      <c r="R17" s="12">
        <v>100</v>
      </c>
      <c r="S17" s="15" t="s">
        <v>343</v>
      </c>
      <c r="T17">
        <v>2103</v>
      </c>
      <c r="U17">
        <f t="shared" si="0"/>
        <v>1400</v>
      </c>
    </row>
    <row r="18" spans="1:21" x14ac:dyDescent="0.25">
      <c r="A18" s="12" t="s">
        <v>1015</v>
      </c>
      <c r="B18" s="13" t="s">
        <v>11</v>
      </c>
      <c r="C18" s="14" t="s">
        <v>872</v>
      </c>
      <c r="D18" s="13" t="s">
        <v>1014</v>
      </c>
      <c r="E18" s="12">
        <v>100</v>
      </c>
      <c r="F18" s="12">
        <v>100</v>
      </c>
      <c r="G18" s="12">
        <v>100</v>
      </c>
      <c r="H18" s="12">
        <v>100</v>
      </c>
      <c r="I18" s="12">
        <v>100</v>
      </c>
      <c r="J18" s="12">
        <v>100</v>
      </c>
      <c r="K18" s="12">
        <v>100</v>
      </c>
      <c r="L18" s="12">
        <v>100</v>
      </c>
      <c r="M18" s="12">
        <v>100</v>
      </c>
      <c r="N18" s="12">
        <v>100</v>
      </c>
      <c r="O18" s="12">
        <v>100</v>
      </c>
      <c r="P18" s="12">
        <v>100</v>
      </c>
      <c r="Q18" s="12">
        <v>100</v>
      </c>
      <c r="R18" s="12">
        <v>100</v>
      </c>
      <c r="S18" s="15" t="s">
        <v>344</v>
      </c>
      <c r="T18">
        <v>2104</v>
      </c>
      <c r="U18">
        <f t="shared" si="0"/>
        <v>1400</v>
      </c>
    </row>
    <row r="19" spans="1:21" x14ac:dyDescent="0.25">
      <c r="A19" s="12" t="s">
        <v>1015</v>
      </c>
      <c r="B19" s="13" t="s">
        <v>11</v>
      </c>
      <c r="C19" s="14" t="s">
        <v>12</v>
      </c>
      <c r="D19" s="13" t="s">
        <v>1014</v>
      </c>
      <c r="E19" s="12">
        <v>100</v>
      </c>
      <c r="F19" s="12">
        <v>100</v>
      </c>
      <c r="G19" s="12">
        <v>100</v>
      </c>
      <c r="H19" s="12">
        <v>100</v>
      </c>
      <c r="I19" s="12">
        <v>100</v>
      </c>
      <c r="J19" s="12">
        <v>100</v>
      </c>
      <c r="K19" s="12">
        <v>100</v>
      </c>
      <c r="L19" s="12">
        <v>100</v>
      </c>
      <c r="M19" s="12">
        <v>100</v>
      </c>
      <c r="N19" s="12">
        <v>100</v>
      </c>
      <c r="O19" s="12">
        <v>100</v>
      </c>
      <c r="P19" s="12">
        <v>100</v>
      </c>
      <c r="Q19" s="12">
        <v>100</v>
      </c>
      <c r="R19" s="12">
        <v>100</v>
      </c>
      <c r="S19" s="15" t="s">
        <v>345</v>
      </c>
      <c r="T19">
        <v>2201</v>
      </c>
      <c r="U19">
        <f t="shared" si="0"/>
        <v>1400</v>
      </c>
    </row>
    <row r="20" spans="1:21" x14ac:dyDescent="0.25">
      <c r="A20" s="12" t="s">
        <v>1015</v>
      </c>
      <c r="B20" s="13" t="s">
        <v>11</v>
      </c>
      <c r="C20" s="14" t="s">
        <v>15</v>
      </c>
      <c r="D20" s="13" t="s">
        <v>1014</v>
      </c>
      <c r="E20" s="12">
        <v>100</v>
      </c>
      <c r="F20" s="12">
        <v>100</v>
      </c>
      <c r="G20" s="12">
        <v>100</v>
      </c>
      <c r="H20" s="12">
        <v>100</v>
      </c>
      <c r="I20" s="12">
        <v>100</v>
      </c>
      <c r="J20" s="12">
        <v>100</v>
      </c>
      <c r="K20" s="12">
        <v>100</v>
      </c>
      <c r="L20" s="12">
        <v>100</v>
      </c>
      <c r="M20" s="12">
        <v>100</v>
      </c>
      <c r="N20" s="12">
        <v>100</v>
      </c>
      <c r="O20" s="12">
        <v>100</v>
      </c>
      <c r="P20" s="12">
        <v>100</v>
      </c>
      <c r="Q20" s="12">
        <v>100</v>
      </c>
      <c r="R20" s="12">
        <v>100</v>
      </c>
      <c r="S20" s="15" t="s">
        <v>346</v>
      </c>
      <c r="T20">
        <v>2202</v>
      </c>
      <c r="U20">
        <f t="shared" si="0"/>
        <v>1400</v>
      </c>
    </row>
    <row r="21" spans="1:21" x14ac:dyDescent="0.25">
      <c r="A21" s="12" t="s">
        <v>1015</v>
      </c>
      <c r="B21" s="13" t="s">
        <v>11</v>
      </c>
      <c r="C21" s="14" t="s">
        <v>16</v>
      </c>
      <c r="D21" s="13" t="s">
        <v>1014</v>
      </c>
      <c r="E21" s="12">
        <v>100</v>
      </c>
      <c r="F21" s="12">
        <v>100</v>
      </c>
      <c r="G21" s="12">
        <v>100</v>
      </c>
      <c r="H21" s="12">
        <v>100</v>
      </c>
      <c r="I21" s="12">
        <v>100</v>
      </c>
      <c r="J21" s="12">
        <v>100</v>
      </c>
      <c r="K21" s="12">
        <v>100</v>
      </c>
      <c r="L21" s="12">
        <v>100</v>
      </c>
      <c r="M21" s="12">
        <v>100</v>
      </c>
      <c r="N21" s="12">
        <v>100</v>
      </c>
      <c r="O21" s="12">
        <v>100</v>
      </c>
      <c r="P21" s="12">
        <v>100</v>
      </c>
      <c r="Q21" s="12">
        <v>100</v>
      </c>
      <c r="R21" s="12">
        <v>100</v>
      </c>
      <c r="S21" s="15" t="s">
        <v>347</v>
      </c>
      <c r="T21">
        <v>2203</v>
      </c>
      <c r="U21">
        <f t="shared" si="0"/>
        <v>1400</v>
      </c>
    </row>
    <row r="22" spans="1:21" x14ac:dyDescent="0.25">
      <c r="A22" s="12" t="s">
        <v>1015</v>
      </c>
      <c r="B22" s="13" t="s">
        <v>11</v>
      </c>
      <c r="C22" s="14" t="s">
        <v>18</v>
      </c>
      <c r="D22" s="13" t="s">
        <v>1014</v>
      </c>
      <c r="E22" s="12">
        <v>100</v>
      </c>
      <c r="F22" s="12">
        <v>100</v>
      </c>
      <c r="G22" s="12">
        <v>100</v>
      </c>
      <c r="H22" s="12">
        <v>100</v>
      </c>
      <c r="I22" s="12">
        <v>100</v>
      </c>
      <c r="J22" s="12">
        <v>100</v>
      </c>
      <c r="K22" s="12">
        <v>100</v>
      </c>
      <c r="L22" s="12">
        <v>100</v>
      </c>
      <c r="M22" s="12">
        <v>100</v>
      </c>
      <c r="N22" s="12">
        <v>100</v>
      </c>
      <c r="O22" s="12">
        <v>100</v>
      </c>
      <c r="P22" s="12">
        <v>100</v>
      </c>
      <c r="Q22" s="12">
        <v>-50</v>
      </c>
      <c r="R22" s="12">
        <v>-50</v>
      </c>
      <c r="S22" s="15" t="s">
        <v>348</v>
      </c>
      <c r="T22">
        <v>2301</v>
      </c>
      <c r="U22">
        <f t="shared" si="0"/>
        <v>1200</v>
      </c>
    </row>
    <row r="23" spans="1:21" x14ac:dyDescent="0.25">
      <c r="A23" s="12" t="s">
        <v>1015</v>
      </c>
      <c r="B23" s="13" t="s">
        <v>11</v>
      </c>
      <c r="C23" s="14" t="s">
        <v>13</v>
      </c>
      <c r="D23" s="13" t="s">
        <v>1014</v>
      </c>
      <c r="E23" s="12">
        <v>100</v>
      </c>
      <c r="F23" s="12">
        <v>100</v>
      </c>
      <c r="G23" s="12">
        <v>100</v>
      </c>
      <c r="H23" s="12">
        <v>100</v>
      </c>
      <c r="I23" s="12">
        <v>100</v>
      </c>
      <c r="J23" s="12">
        <v>100</v>
      </c>
      <c r="K23" s="12">
        <v>100</v>
      </c>
      <c r="L23" s="12">
        <v>100</v>
      </c>
      <c r="M23" s="12">
        <v>100</v>
      </c>
      <c r="N23" s="12">
        <v>100</v>
      </c>
      <c r="O23" s="12">
        <v>100</v>
      </c>
      <c r="P23" s="12">
        <v>100</v>
      </c>
      <c r="Q23" s="12">
        <v>100</v>
      </c>
      <c r="R23" s="12">
        <v>100</v>
      </c>
      <c r="S23" s="15" t="s">
        <v>349</v>
      </c>
      <c r="T23">
        <v>2302</v>
      </c>
      <c r="U23">
        <f t="shared" si="0"/>
        <v>1400</v>
      </c>
    </row>
    <row r="24" spans="1:21" x14ac:dyDescent="0.25">
      <c r="A24" s="12" t="s">
        <v>1016</v>
      </c>
      <c r="B24" s="13" t="s">
        <v>1017</v>
      </c>
      <c r="C24" s="14" t="s">
        <v>22</v>
      </c>
      <c r="D24" s="13" t="s">
        <v>1014</v>
      </c>
      <c r="E24" s="12">
        <v>100</v>
      </c>
      <c r="F24" s="12">
        <v>100</v>
      </c>
      <c r="G24" s="12">
        <v>100</v>
      </c>
      <c r="H24" s="12">
        <v>100</v>
      </c>
      <c r="I24" s="12">
        <v>100</v>
      </c>
      <c r="J24" s="12">
        <v>100</v>
      </c>
      <c r="K24" s="12">
        <v>100</v>
      </c>
      <c r="L24" s="12">
        <v>100</v>
      </c>
      <c r="M24" s="12">
        <v>100</v>
      </c>
      <c r="N24" s="12">
        <v>100</v>
      </c>
      <c r="O24" s="12">
        <v>100</v>
      </c>
      <c r="P24" s="12">
        <v>100</v>
      </c>
      <c r="Q24" s="12">
        <v>100</v>
      </c>
      <c r="R24" s="12">
        <v>100</v>
      </c>
      <c r="S24" s="15" t="s">
        <v>351</v>
      </c>
      <c r="T24">
        <v>3101</v>
      </c>
      <c r="U24">
        <f t="shared" si="0"/>
        <v>1400</v>
      </c>
    </row>
    <row r="25" spans="1:21" x14ac:dyDescent="0.25">
      <c r="A25" s="12" t="s">
        <v>1016</v>
      </c>
      <c r="B25" s="13" t="s">
        <v>1017</v>
      </c>
      <c r="C25" s="14" t="s">
        <v>20</v>
      </c>
      <c r="D25" s="13" t="s">
        <v>1014</v>
      </c>
      <c r="E25" s="12">
        <v>100</v>
      </c>
      <c r="F25" s="12">
        <v>100</v>
      </c>
      <c r="G25" s="12">
        <v>100</v>
      </c>
      <c r="H25" s="12">
        <v>100</v>
      </c>
      <c r="I25" s="12">
        <v>100</v>
      </c>
      <c r="J25" s="12">
        <v>100</v>
      </c>
      <c r="K25" s="12">
        <v>100</v>
      </c>
      <c r="L25" s="12">
        <v>100</v>
      </c>
      <c r="M25" s="12">
        <v>100</v>
      </c>
      <c r="N25" s="12">
        <v>100</v>
      </c>
      <c r="O25" s="12">
        <v>100</v>
      </c>
      <c r="P25" s="12">
        <v>100</v>
      </c>
      <c r="Q25" s="12">
        <v>100</v>
      </c>
      <c r="R25" s="12">
        <v>100</v>
      </c>
      <c r="S25" s="15" t="s">
        <v>352</v>
      </c>
      <c r="T25">
        <v>3102</v>
      </c>
      <c r="U25">
        <f t="shared" si="0"/>
        <v>1400</v>
      </c>
    </row>
    <row r="26" spans="1:21" x14ac:dyDescent="0.25">
      <c r="A26" s="12" t="s">
        <v>1016</v>
      </c>
      <c r="B26" s="13" t="s">
        <v>1017</v>
      </c>
      <c r="C26" s="14" t="s">
        <v>26</v>
      </c>
      <c r="D26" s="13" t="s">
        <v>1014</v>
      </c>
      <c r="E26" s="12">
        <v>100</v>
      </c>
      <c r="F26" s="12">
        <v>100</v>
      </c>
      <c r="G26" s="12">
        <v>100</v>
      </c>
      <c r="H26" s="12">
        <v>100</v>
      </c>
      <c r="I26" s="12">
        <v>100</v>
      </c>
      <c r="J26" s="12">
        <v>100</v>
      </c>
      <c r="K26" s="12">
        <v>100</v>
      </c>
      <c r="L26" s="12">
        <v>100</v>
      </c>
      <c r="M26" s="12">
        <v>100</v>
      </c>
      <c r="N26" s="12">
        <v>100</v>
      </c>
      <c r="O26" s="12">
        <v>100</v>
      </c>
      <c r="P26" s="12">
        <v>100</v>
      </c>
      <c r="Q26" s="12">
        <v>100</v>
      </c>
      <c r="R26" s="12">
        <v>100</v>
      </c>
      <c r="S26" s="15" t="s">
        <v>353</v>
      </c>
      <c r="T26">
        <v>3103</v>
      </c>
      <c r="U26">
        <f t="shared" si="0"/>
        <v>1400</v>
      </c>
    </row>
    <row r="27" spans="1:21" x14ac:dyDescent="0.25">
      <c r="A27" s="12" t="s">
        <v>1016</v>
      </c>
      <c r="B27" s="13" t="s">
        <v>1017</v>
      </c>
      <c r="C27" s="14" t="s">
        <v>21</v>
      </c>
      <c r="D27" s="13" t="s">
        <v>1014</v>
      </c>
      <c r="E27" s="12">
        <v>100</v>
      </c>
      <c r="F27" s="12">
        <v>100</v>
      </c>
      <c r="G27" s="12">
        <v>100</v>
      </c>
      <c r="H27" s="12">
        <v>100</v>
      </c>
      <c r="I27" s="12">
        <v>100</v>
      </c>
      <c r="J27" s="12">
        <v>100</v>
      </c>
      <c r="K27" s="12">
        <v>100</v>
      </c>
      <c r="L27" s="12">
        <v>100</v>
      </c>
      <c r="M27" s="12">
        <v>100</v>
      </c>
      <c r="N27" s="12">
        <v>100</v>
      </c>
      <c r="O27" s="12">
        <v>100</v>
      </c>
      <c r="P27" s="12">
        <v>100</v>
      </c>
      <c r="Q27" s="12">
        <v>100</v>
      </c>
      <c r="R27" s="12">
        <v>100</v>
      </c>
      <c r="S27" s="15" t="s">
        <v>350</v>
      </c>
      <c r="T27">
        <v>3201</v>
      </c>
      <c r="U27">
        <f t="shared" si="0"/>
        <v>1400</v>
      </c>
    </row>
    <row r="28" spans="1:21" x14ac:dyDescent="0.25">
      <c r="A28" s="12" t="s">
        <v>1016</v>
      </c>
      <c r="B28" s="13" t="s">
        <v>1017</v>
      </c>
      <c r="C28" s="14" t="s">
        <v>23</v>
      </c>
      <c r="D28" s="13" t="s">
        <v>1014</v>
      </c>
      <c r="E28" s="12">
        <v>100</v>
      </c>
      <c r="F28" s="12">
        <v>100</v>
      </c>
      <c r="G28" s="12">
        <v>100</v>
      </c>
      <c r="H28" s="12">
        <v>100</v>
      </c>
      <c r="I28" s="12">
        <v>100</v>
      </c>
      <c r="J28" s="12">
        <v>100</v>
      </c>
      <c r="K28" s="12">
        <v>100</v>
      </c>
      <c r="L28" s="12">
        <v>100</v>
      </c>
      <c r="M28" s="12">
        <v>100</v>
      </c>
      <c r="N28" s="12">
        <v>100</v>
      </c>
      <c r="O28" s="12">
        <v>100</v>
      </c>
      <c r="P28" s="12">
        <v>100</v>
      </c>
      <c r="Q28" s="12">
        <v>100</v>
      </c>
      <c r="R28" s="12">
        <v>100</v>
      </c>
      <c r="S28" s="15" t="s">
        <v>354</v>
      </c>
      <c r="T28">
        <v>3202</v>
      </c>
      <c r="U28">
        <f t="shared" si="0"/>
        <v>1400</v>
      </c>
    </row>
    <row r="29" spans="1:21" x14ac:dyDescent="0.25">
      <c r="A29" s="12" t="s">
        <v>1016</v>
      </c>
      <c r="B29" s="13" t="s">
        <v>1017</v>
      </c>
      <c r="C29" s="14" t="s">
        <v>27</v>
      </c>
      <c r="D29" s="13" t="s">
        <v>1014</v>
      </c>
      <c r="E29" s="12">
        <v>100</v>
      </c>
      <c r="F29" s="12">
        <v>100</v>
      </c>
      <c r="G29" s="12">
        <v>100</v>
      </c>
      <c r="H29" s="12">
        <v>100</v>
      </c>
      <c r="I29" s="12">
        <v>100</v>
      </c>
      <c r="J29" s="12">
        <v>100</v>
      </c>
      <c r="K29" s="12">
        <v>100</v>
      </c>
      <c r="L29" s="12">
        <v>100</v>
      </c>
      <c r="M29" s="12">
        <v>100</v>
      </c>
      <c r="N29" s="12">
        <v>100</v>
      </c>
      <c r="O29" s="12">
        <v>100</v>
      </c>
      <c r="P29" s="12">
        <v>100</v>
      </c>
      <c r="Q29" s="12">
        <v>100</v>
      </c>
      <c r="R29" s="12">
        <v>100</v>
      </c>
      <c r="S29" s="15" t="s">
        <v>355</v>
      </c>
      <c r="T29">
        <v>3301</v>
      </c>
      <c r="U29">
        <f t="shared" si="0"/>
        <v>1400</v>
      </c>
    </row>
    <row r="30" spans="1:21" x14ac:dyDescent="0.25">
      <c r="A30" s="12" t="s">
        <v>1016</v>
      </c>
      <c r="B30" s="13" t="s">
        <v>1017</v>
      </c>
      <c r="C30" s="14" t="s">
        <v>19</v>
      </c>
      <c r="D30" s="13" t="s">
        <v>1014</v>
      </c>
      <c r="E30" s="12">
        <v>100</v>
      </c>
      <c r="F30" s="12">
        <v>100</v>
      </c>
      <c r="G30" s="12">
        <v>100</v>
      </c>
      <c r="H30" s="12">
        <v>100</v>
      </c>
      <c r="I30" s="12">
        <v>100</v>
      </c>
      <c r="J30" s="12">
        <v>100</v>
      </c>
      <c r="K30" s="12">
        <v>100</v>
      </c>
      <c r="L30" s="12">
        <v>100</v>
      </c>
      <c r="M30" s="12">
        <v>100</v>
      </c>
      <c r="N30" s="12">
        <v>100</v>
      </c>
      <c r="O30" s="12">
        <v>100</v>
      </c>
      <c r="P30" s="12">
        <v>100</v>
      </c>
      <c r="Q30" s="12">
        <v>100</v>
      </c>
      <c r="R30" s="12">
        <v>100</v>
      </c>
      <c r="S30" s="15" t="s">
        <v>356</v>
      </c>
      <c r="T30">
        <v>3302</v>
      </c>
      <c r="U30">
        <f t="shared" si="0"/>
        <v>1400</v>
      </c>
    </row>
    <row r="31" spans="1:21" x14ac:dyDescent="0.25">
      <c r="A31" s="12" t="s">
        <v>1016</v>
      </c>
      <c r="B31" s="13" t="s">
        <v>1017</v>
      </c>
      <c r="C31" s="14" t="s">
        <v>24</v>
      </c>
      <c r="D31" s="13" t="s">
        <v>1014</v>
      </c>
      <c r="E31" s="12">
        <v>100</v>
      </c>
      <c r="F31" s="12">
        <v>100</v>
      </c>
      <c r="G31" s="12">
        <v>100</v>
      </c>
      <c r="H31" s="12">
        <v>100</v>
      </c>
      <c r="I31" s="12">
        <v>100</v>
      </c>
      <c r="J31" s="12">
        <v>100</v>
      </c>
      <c r="K31" s="12">
        <v>100</v>
      </c>
      <c r="L31" s="12">
        <v>100</v>
      </c>
      <c r="M31" s="12">
        <v>100</v>
      </c>
      <c r="N31" s="12">
        <v>100</v>
      </c>
      <c r="O31" s="12">
        <v>100</v>
      </c>
      <c r="P31" s="12">
        <v>100</v>
      </c>
      <c r="Q31" s="12">
        <v>100</v>
      </c>
      <c r="R31" s="12">
        <v>100</v>
      </c>
      <c r="S31" s="15" t="s">
        <v>357</v>
      </c>
      <c r="T31">
        <v>3303</v>
      </c>
      <c r="U31">
        <f t="shared" si="0"/>
        <v>1400</v>
      </c>
    </row>
    <row r="32" spans="1:21" x14ac:dyDescent="0.25">
      <c r="A32" s="12" t="s">
        <v>1016</v>
      </c>
      <c r="B32" s="13" t="s">
        <v>1017</v>
      </c>
      <c r="C32" s="14" t="s">
        <v>25</v>
      </c>
      <c r="D32" s="13" t="s">
        <v>1014</v>
      </c>
      <c r="E32" s="12">
        <v>100</v>
      </c>
      <c r="F32" s="12">
        <v>100</v>
      </c>
      <c r="G32" s="12">
        <v>100</v>
      </c>
      <c r="H32" s="12">
        <v>100</v>
      </c>
      <c r="I32" s="12">
        <v>100</v>
      </c>
      <c r="J32" s="12">
        <v>100</v>
      </c>
      <c r="K32" s="12">
        <v>100</v>
      </c>
      <c r="L32" s="12">
        <v>100</v>
      </c>
      <c r="M32" s="12">
        <v>100</v>
      </c>
      <c r="N32" s="12">
        <v>100</v>
      </c>
      <c r="O32" s="12">
        <v>100</v>
      </c>
      <c r="P32" s="12">
        <v>100</v>
      </c>
      <c r="Q32" s="12">
        <v>100</v>
      </c>
      <c r="R32" s="12">
        <v>100</v>
      </c>
      <c r="S32" s="15" t="s">
        <v>358</v>
      </c>
      <c r="T32">
        <v>3304</v>
      </c>
      <c r="U32">
        <f t="shared" si="0"/>
        <v>1400</v>
      </c>
    </row>
    <row r="33" spans="1:21" x14ac:dyDescent="0.25">
      <c r="A33" s="12" t="s">
        <v>1018</v>
      </c>
      <c r="B33" s="13" t="s">
        <v>31</v>
      </c>
      <c r="C33" s="14" t="s">
        <v>34</v>
      </c>
      <c r="D33" s="13" t="s">
        <v>1014</v>
      </c>
      <c r="E33" s="12">
        <v>100</v>
      </c>
      <c r="F33" s="12">
        <v>100</v>
      </c>
      <c r="G33" s="12">
        <v>100</v>
      </c>
      <c r="H33" s="12">
        <v>100</v>
      </c>
      <c r="I33" s="12">
        <v>100</v>
      </c>
      <c r="J33" s="12">
        <v>100</v>
      </c>
      <c r="K33" s="12">
        <v>100</v>
      </c>
      <c r="L33" s="12">
        <v>100</v>
      </c>
      <c r="M33" s="12">
        <v>100</v>
      </c>
      <c r="N33" s="12">
        <v>100</v>
      </c>
      <c r="O33" s="12">
        <v>100</v>
      </c>
      <c r="P33" s="12">
        <v>100</v>
      </c>
      <c r="Q33" s="12">
        <v>100</v>
      </c>
      <c r="R33" s="12">
        <v>100</v>
      </c>
      <c r="S33" s="15" t="s">
        <v>359</v>
      </c>
      <c r="T33">
        <v>4101</v>
      </c>
      <c r="U33">
        <f t="shared" si="0"/>
        <v>1400</v>
      </c>
    </row>
    <row r="34" spans="1:21" x14ac:dyDescent="0.25">
      <c r="A34" s="12" t="s">
        <v>1018</v>
      </c>
      <c r="B34" s="13" t="s">
        <v>31</v>
      </c>
      <c r="C34" s="14" t="s">
        <v>31</v>
      </c>
      <c r="D34" s="13" t="s">
        <v>1014</v>
      </c>
      <c r="E34" s="12">
        <v>100</v>
      </c>
      <c r="F34" s="12">
        <v>100</v>
      </c>
      <c r="G34" s="12">
        <v>100</v>
      </c>
      <c r="H34" s="12">
        <v>100</v>
      </c>
      <c r="I34" s="12">
        <v>100</v>
      </c>
      <c r="J34" s="12">
        <v>100</v>
      </c>
      <c r="K34" s="12">
        <v>100</v>
      </c>
      <c r="L34" s="12">
        <v>100</v>
      </c>
      <c r="M34" s="12">
        <v>100</v>
      </c>
      <c r="N34" s="12">
        <v>100</v>
      </c>
      <c r="O34" s="12">
        <v>100</v>
      </c>
      <c r="P34" s="12">
        <v>100</v>
      </c>
      <c r="Q34" s="12">
        <v>100</v>
      </c>
      <c r="R34" s="12">
        <v>100</v>
      </c>
      <c r="S34" s="15" t="s">
        <v>360</v>
      </c>
      <c r="T34">
        <v>4102</v>
      </c>
      <c r="U34">
        <f t="shared" si="0"/>
        <v>1400</v>
      </c>
    </row>
    <row r="35" spans="1:21" x14ac:dyDescent="0.25">
      <c r="A35" s="12" t="s">
        <v>1018</v>
      </c>
      <c r="B35" s="13" t="s">
        <v>31</v>
      </c>
      <c r="C35" s="14" t="s">
        <v>28</v>
      </c>
      <c r="D35" s="13" t="s">
        <v>1014</v>
      </c>
      <c r="E35" s="12">
        <v>100</v>
      </c>
      <c r="F35" s="12">
        <v>100</v>
      </c>
      <c r="G35" s="12">
        <v>100</v>
      </c>
      <c r="H35" s="12">
        <v>100</v>
      </c>
      <c r="I35" s="12">
        <v>100</v>
      </c>
      <c r="J35" s="12">
        <v>100</v>
      </c>
      <c r="K35" s="12">
        <v>100</v>
      </c>
      <c r="L35" s="12">
        <v>100</v>
      </c>
      <c r="M35" s="12">
        <v>100</v>
      </c>
      <c r="N35" s="12">
        <v>100</v>
      </c>
      <c r="O35" s="12">
        <v>100</v>
      </c>
      <c r="P35" s="12">
        <v>100</v>
      </c>
      <c r="Q35" s="12">
        <v>100</v>
      </c>
      <c r="R35" s="12">
        <v>100</v>
      </c>
      <c r="S35" s="15" t="s">
        <v>361</v>
      </c>
      <c r="T35">
        <v>4103</v>
      </c>
      <c r="U35">
        <f t="shared" si="0"/>
        <v>1400</v>
      </c>
    </row>
    <row r="36" spans="1:21" x14ac:dyDescent="0.25">
      <c r="A36" s="12" t="s">
        <v>1018</v>
      </c>
      <c r="B36" s="13" t="s">
        <v>31</v>
      </c>
      <c r="C36" s="14" t="s">
        <v>33</v>
      </c>
      <c r="D36" s="13" t="s">
        <v>1014</v>
      </c>
      <c r="E36" s="12">
        <v>100</v>
      </c>
      <c r="F36" s="12">
        <v>100</v>
      </c>
      <c r="G36" s="12">
        <v>100</v>
      </c>
      <c r="H36" s="12">
        <v>100</v>
      </c>
      <c r="I36" s="12">
        <v>100</v>
      </c>
      <c r="J36" s="12">
        <v>100</v>
      </c>
      <c r="K36" s="12">
        <v>100</v>
      </c>
      <c r="L36" s="12">
        <v>100</v>
      </c>
      <c r="M36" s="12">
        <v>100</v>
      </c>
      <c r="N36" s="12">
        <v>100</v>
      </c>
      <c r="O36" s="12">
        <v>100</v>
      </c>
      <c r="P36" s="12">
        <v>100</v>
      </c>
      <c r="Q36" s="12">
        <v>100</v>
      </c>
      <c r="R36" s="12">
        <v>100</v>
      </c>
      <c r="S36" s="15" t="s">
        <v>362</v>
      </c>
      <c r="T36">
        <v>4104</v>
      </c>
      <c r="U36">
        <f t="shared" si="0"/>
        <v>1400</v>
      </c>
    </row>
    <row r="37" spans="1:21" x14ac:dyDescent="0.25">
      <c r="A37" s="12" t="s">
        <v>1018</v>
      </c>
      <c r="B37" s="13" t="s">
        <v>31</v>
      </c>
      <c r="C37" s="14" t="s">
        <v>38</v>
      </c>
      <c r="D37" s="13" t="s">
        <v>1014</v>
      </c>
      <c r="E37" s="12">
        <v>100</v>
      </c>
      <c r="F37" s="12">
        <v>100</v>
      </c>
      <c r="G37" s="12">
        <v>100</v>
      </c>
      <c r="H37" s="12">
        <v>100</v>
      </c>
      <c r="I37" s="12">
        <v>100</v>
      </c>
      <c r="J37" s="12">
        <v>100</v>
      </c>
      <c r="K37" s="12">
        <v>100</v>
      </c>
      <c r="L37" s="12">
        <v>100</v>
      </c>
      <c r="M37" s="12">
        <v>100</v>
      </c>
      <c r="N37" s="12">
        <v>100</v>
      </c>
      <c r="O37" s="12">
        <v>100</v>
      </c>
      <c r="P37" s="12">
        <v>100</v>
      </c>
      <c r="Q37" s="12">
        <v>100</v>
      </c>
      <c r="R37" s="12">
        <v>100</v>
      </c>
      <c r="S37" s="15" t="s">
        <v>363</v>
      </c>
      <c r="T37">
        <v>4105</v>
      </c>
      <c r="U37">
        <f t="shared" si="0"/>
        <v>1400</v>
      </c>
    </row>
    <row r="38" spans="1:21" x14ac:dyDescent="0.25">
      <c r="A38" s="12" t="s">
        <v>1018</v>
      </c>
      <c r="B38" s="13" t="s">
        <v>31</v>
      </c>
      <c r="C38" s="14" t="s">
        <v>42</v>
      </c>
      <c r="D38" s="13" t="s">
        <v>1014</v>
      </c>
      <c r="E38" s="12">
        <v>100</v>
      </c>
      <c r="F38" s="12">
        <v>100</v>
      </c>
      <c r="G38" s="12">
        <v>100</v>
      </c>
      <c r="H38" s="12">
        <v>100</v>
      </c>
      <c r="I38" s="12">
        <v>100</v>
      </c>
      <c r="J38" s="12">
        <v>100</v>
      </c>
      <c r="K38" s="12">
        <v>100</v>
      </c>
      <c r="L38" s="12">
        <v>100</v>
      </c>
      <c r="M38" s="12">
        <v>100</v>
      </c>
      <c r="N38" s="12">
        <v>100</v>
      </c>
      <c r="O38" s="12">
        <v>100</v>
      </c>
      <c r="P38" s="12">
        <v>100</v>
      </c>
      <c r="Q38" s="12">
        <v>100</v>
      </c>
      <c r="R38" s="12">
        <v>100</v>
      </c>
      <c r="S38" s="15" t="s">
        <v>364</v>
      </c>
      <c r="T38">
        <v>4106</v>
      </c>
      <c r="U38">
        <f t="shared" si="0"/>
        <v>1400</v>
      </c>
    </row>
    <row r="39" spans="1:21" x14ac:dyDescent="0.25">
      <c r="A39" s="12" t="s">
        <v>1018</v>
      </c>
      <c r="B39" s="13" t="s">
        <v>31</v>
      </c>
      <c r="C39" s="14" t="s">
        <v>32</v>
      </c>
      <c r="D39" s="13" t="s">
        <v>1014</v>
      </c>
      <c r="E39" s="12">
        <v>100</v>
      </c>
      <c r="F39" s="12">
        <v>100</v>
      </c>
      <c r="G39" s="12">
        <v>100</v>
      </c>
      <c r="H39" s="12">
        <v>100</v>
      </c>
      <c r="I39" s="12">
        <v>100</v>
      </c>
      <c r="J39" s="12">
        <v>100</v>
      </c>
      <c r="K39" s="12">
        <v>100</v>
      </c>
      <c r="L39" s="12">
        <v>100</v>
      </c>
      <c r="M39" s="12">
        <v>100</v>
      </c>
      <c r="N39" s="12">
        <v>100</v>
      </c>
      <c r="O39" s="12">
        <v>100</v>
      </c>
      <c r="P39" s="12">
        <v>100</v>
      </c>
      <c r="Q39" s="12">
        <v>100</v>
      </c>
      <c r="R39" s="12">
        <v>100</v>
      </c>
      <c r="S39" s="15" t="s">
        <v>365</v>
      </c>
      <c r="T39">
        <v>4201</v>
      </c>
      <c r="U39">
        <f t="shared" si="0"/>
        <v>1400</v>
      </c>
    </row>
    <row r="40" spans="1:21" x14ac:dyDescent="0.25">
      <c r="A40" s="12" t="s">
        <v>1018</v>
      </c>
      <c r="B40" s="13" t="s">
        <v>31</v>
      </c>
      <c r="C40" s="14" t="s">
        <v>29</v>
      </c>
      <c r="D40" s="13" t="s">
        <v>1014</v>
      </c>
      <c r="E40" s="12">
        <v>100</v>
      </c>
      <c r="F40" s="12">
        <v>100</v>
      </c>
      <c r="G40" s="12">
        <v>100</v>
      </c>
      <c r="H40" s="12">
        <v>100</v>
      </c>
      <c r="I40" s="12">
        <v>100</v>
      </c>
      <c r="J40" s="12">
        <v>100</v>
      </c>
      <c r="K40" s="12">
        <v>100</v>
      </c>
      <c r="L40" s="12">
        <v>100</v>
      </c>
      <c r="M40" s="12">
        <v>100</v>
      </c>
      <c r="N40" s="12">
        <v>100</v>
      </c>
      <c r="O40" s="12">
        <v>100</v>
      </c>
      <c r="P40" s="12">
        <v>100</v>
      </c>
      <c r="Q40" s="12">
        <v>100</v>
      </c>
      <c r="R40" s="12">
        <v>100</v>
      </c>
      <c r="S40" s="15" t="s">
        <v>366</v>
      </c>
      <c r="T40">
        <v>4202</v>
      </c>
      <c r="U40">
        <f t="shared" si="0"/>
        <v>1400</v>
      </c>
    </row>
    <row r="41" spans="1:21" x14ac:dyDescent="0.25">
      <c r="A41" s="12" t="s">
        <v>1018</v>
      </c>
      <c r="B41" s="13" t="s">
        <v>31</v>
      </c>
      <c r="C41" s="14" t="s">
        <v>35</v>
      </c>
      <c r="D41" s="13" t="s">
        <v>1014</v>
      </c>
      <c r="E41" s="12">
        <v>100</v>
      </c>
      <c r="F41" s="12">
        <v>100</v>
      </c>
      <c r="G41" s="12">
        <v>100</v>
      </c>
      <c r="H41" s="12">
        <v>100</v>
      </c>
      <c r="I41" s="12">
        <v>100</v>
      </c>
      <c r="J41" s="12">
        <v>100</v>
      </c>
      <c r="K41" s="12">
        <v>100</v>
      </c>
      <c r="L41" s="12">
        <v>100</v>
      </c>
      <c r="M41" s="12">
        <v>100</v>
      </c>
      <c r="N41" s="12">
        <v>100</v>
      </c>
      <c r="O41" s="12">
        <v>100</v>
      </c>
      <c r="P41" s="12">
        <v>100</v>
      </c>
      <c r="Q41" s="12">
        <v>100</v>
      </c>
      <c r="R41" s="12">
        <v>100</v>
      </c>
      <c r="S41" s="15" t="s">
        <v>367</v>
      </c>
      <c r="T41">
        <v>4203</v>
      </c>
      <c r="U41">
        <f t="shared" si="0"/>
        <v>1400</v>
      </c>
    </row>
    <row r="42" spans="1:21" x14ac:dyDescent="0.25">
      <c r="A42" s="12" t="s">
        <v>1018</v>
      </c>
      <c r="B42" s="13" t="s">
        <v>31</v>
      </c>
      <c r="C42" s="14" t="s">
        <v>41</v>
      </c>
      <c r="D42" s="13" t="s">
        <v>1014</v>
      </c>
      <c r="E42" s="12">
        <v>100</v>
      </c>
      <c r="F42" s="12">
        <v>100</v>
      </c>
      <c r="G42" s="12">
        <v>100</v>
      </c>
      <c r="H42" s="12">
        <v>100</v>
      </c>
      <c r="I42" s="12">
        <v>100</v>
      </c>
      <c r="J42" s="12">
        <v>100</v>
      </c>
      <c r="K42" s="12">
        <v>100</v>
      </c>
      <c r="L42" s="12">
        <v>100</v>
      </c>
      <c r="M42" s="12">
        <v>100</v>
      </c>
      <c r="N42" s="12">
        <v>100</v>
      </c>
      <c r="O42" s="12">
        <v>100</v>
      </c>
      <c r="P42" s="12">
        <v>100</v>
      </c>
      <c r="Q42" s="12">
        <v>100</v>
      </c>
      <c r="R42" s="12">
        <v>100</v>
      </c>
      <c r="S42" s="15" t="s">
        <v>368</v>
      </c>
      <c r="T42">
        <v>4204</v>
      </c>
      <c r="U42">
        <f t="shared" si="0"/>
        <v>1400</v>
      </c>
    </row>
    <row r="43" spans="1:21" x14ac:dyDescent="0.25">
      <c r="A43" s="12" t="s">
        <v>1018</v>
      </c>
      <c r="B43" s="13" t="s">
        <v>31</v>
      </c>
      <c r="C43" s="14" t="s">
        <v>37</v>
      </c>
      <c r="D43" s="13" t="s">
        <v>1014</v>
      </c>
      <c r="E43" s="12">
        <v>100</v>
      </c>
      <c r="F43" s="12">
        <v>100</v>
      </c>
      <c r="G43" s="12">
        <v>100</v>
      </c>
      <c r="H43" s="12">
        <v>100</v>
      </c>
      <c r="I43" s="12">
        <v>100</v>
      </c>
      <c r="J43" s="12">
        <v>100</v>
      </c>
      <c r="K43" s="12">
        <v>100</v>
      </c>
      <c r="L43" s="12">
        <v>100</v>
      </c>
      <c r="M43" s="12">
        <v>100</v>
      </c>
      <c r="N43" s="12">
        <v>100</v>
      </c>
      <c r="O43" s="12">
        <v>100</v>
      </c>
      <c r="P43" s="12">
        <v>100</v>
      </c>
      <c r="Q43" s="12">
        <v>100</v>
      </c>
      <c r="R43" s="12">
        <v>100</v>
      </c>
      <c r="S43" s="15" t="s">
        <v>369</v>
      </c>
      <c r="T43">
        <v>4301</v>
      </c>
      <c r="U43">
        <f t="shared" si="0"/>
        <v>1400</v>
      </c>
    </row>
    <row r="44" spans="1:21" x14ac:dyDescent="0.25">
      <c r="A44" s="12" t="s">
        <v>1018</v>
      </c>
      <c r="B44" s="13" t="s">
        <v>31</v>
      </c>
      <c r="C44" s="14" t="s">
        <v>30</v>
      </c>
      <c r="D44" s="13" t="s">
        <v>1014</v>
      </c>
      <c r="E44" s="12">
        <v>100</v>
      </c>
      <c r="F44" s="12">
        <v>100</v>
      </c>
      <c r="G44" s="12">
        <v>100</v>
      </c>
      <c r="H44" s="12">
        <v>100</v>
      </c>
      <c r="I44" s="12">
        <v>100</v>
      </c>
      <c r="J44" s="12">
        <v>100</v>
      </c>
      <c r="K44" s="12">
        <v>100</v>
      </c>
      <c r="L44" s="12">
        <v>100</v>
      </c>
      <c r="M44" s="12">
        <v>100</v>
      </c>
      <c r="N44" s="12">
        <v>100</v>
      </c>
      <c r="O44" s="12">
        <v>100</v>
      </c>
      <c r="P44" s="12">
        <v>100</v>
      </c>
      <c r="Q44" s="12">
        <v>100</v>
      </c>
      <c r="R44" s="12">
        <v>100</v>
      </c>
      <c r="S44" s="15" t="s">
        <v>370</v>
      </c>
      <c r="T44">
        <v>4302</v>
      </c>
      <c r="U44">
        <f t="shared" si="0"/>
        <v>1400</v>
      </c>
    </row>
    <row r="45" spans="1:21" x14ac:dyDescent="0.25">
      <c r="A45" s="12" t="s">
        <v>1018</v>
      </c>
      <c r="B45" s="13" t="s">
        <v>31</v>
      </c>
      <c r="C45" s="14" t="s">
        <v>36</v>
      </c>
      <c r="D45" s="13" t="s">
        <v>1014</v>
      </c>
      <c r="E45" s="12">
        <v>100</v>
      </c>
      <c r="F45" s="12">
        <v>100</v>
      </c>
      <c r="G45" s="12">
        <v>100</v>
      </c>
      <c r="H45" s="12">
        <v>100</v>
      </c>
      <c r="I45" s="12">
        <v>100</v>
      </c>
      <c r="J45" s="12">
        <v>100</v>
      </c>
      <c r="K45" s="12">
        <v>100</v>
      </c>
      <c r="L45" s="12">
        <v>100</v>
      </c>
      <c r="M45" s="12">
        <v>100</v>
      </c>
      <c r="N45" s="12">
        <v>100</v>
      </c>
      <c r="O45" s="12">
        <v>100</v>
      </c>
      <c r="P45" s="12">
        <v>100</v>
      </c>
      <c r="Q45" s="12">
        <v>100</v>
      </c>
      <c r="R45" s="12">
        <v>100</v>
      </c>
      <c r="S45" s="15" t="s">
        <v>371</v>
      </c>
      <c r="T45">
        <v>4303</v>
      </c>
      <c r="U45">
        <f t="shared" si="0"/>
        <v>1400</v>
      </c>
    </row>
    <row r="46" spans="1:21" x14ac:dyDescent="0.25">
      <c r="A46" s="12" t="s">
        <v>1018</v>
      </c>
      <c r="B46" s="13" t="s">
        <v>31</v>
      </c>
      <c r="C46" s="14" t="s">
        <v>39</v>
      </c>
      <c r="D46" s="13" t="s">
        <v>1014</v>
      </c>
      <c r="E46" s="12">
        <v>100</v>
      </c>
      <c r="F46" s="12">
        <v>100</v>
      </c>
      <c r="G46" s="12">
        <v>100</v>
      </c>
      <c r="H46" s="12">
        <v>100</v>
      </c>
      <c r="I46" s="12">
        <v>100</v>
      </c>
      <c r="J46" s="12">
        <v>100</v>
      </c>
      <c r="K46" s="12">
        <v>100</v>
      </c>
      <c r="L46" s="12">
        <v>100</v>
      </c>
      <c r="M46" s="12">
        <v>100</v>
      </c>
      <c r="N46" s="12">
        <v>100</v>
      </c>
      <c r="O46" s="12">
        <v>100</v>
      </c>
      <c r="P46" s="12">
        <v>100</v>
      </c>
      <c r="Q46" s="12">
        <v>100</v>
      </c>
      <c r="R46" s="12">
        <v>100</v>
      </c>
      <c r="S46" s="15" t="s">
        <v>372</v>
      </c>
      <c r="T46">
        <v>4304</v>
      </c>
      <c r="U46">
        <f t="shared" si="0"/>
        <v>1400</v>
      </c>
    </row>
    <row r="47" spans="1:21" x14ac:dyDescent="0.25">
      <c r="A47" s="12" t="s">
        <v>1018</v>
      </c>
      <c r="B47" s="13" t="s">
        <v>31</v>
      </c>
      <c r="C47" s="14" t="s">
        <v>40</v>
      </c>
      <c r="D47" s="13" t="s">
        <v>1014</v>
      </c>
      <c r="E47" s="12">
        <v>100</v>
      </c>
      <c r="F47" s="12">
        <v>100</v>
      </c>
      <c r="G47" s="12">
        <v>100</v>
      </c>
      <c r="H47" s="12">
        <v>100</v>
      </c>
      <c r="I47" s="12">
        <v>100</v>
      </c>
      <c r="J47" s="12">
        <v>100</v>
      </c>
      <c r="K47" s="12">
        <v>100</v>
      </c>
      <c r="L47" s="12">
        <v>100</v>
      </c>
      <c r="M47" s="12">
        <v>100</v>
      </c>
      <c r="N47" s="12">
        <v>100</v>
      </c>
      <c r="O47" s="12">
        <v>100</v>
      </c>
      <c r="P47" s="12">
        <v>100</v>
      </c>
      <c r="Q47" s="12">
        <v>100</v>
      </c>
      <c r="R47" s="12">
        <v>100</v>
      </c>
      <c r="S47" s="15" t="s">
        <v>373</v>
      </c>
      <c r="T47">
        <v>4305</v>
      </c>
      <c r="U47">
        <f t="shared" si="0"/>
        <v>1400</v>
      </c>
    </row>
    <row r="48" spans="1:21" x14ac:dyDescent="0.25">
      <c r="A48" s="12" t="s">
        <v>1019</v>
      </c>
      <c r="B48" s="13" t="s">
        <v>76</v>
      </c>
      <c r="C48" s="14" t="s">
        <v>76</v>
      </c>
      <c r="D48" s="13" t="s">
        <v>1014</v>
      </c>
      <c r="E48" s="12">
        <v>100</v>
      </c>
      <c r="F48" s="12">
        <v>100</v>
      </c>
      <c r="G48" s="12">
        <v>100</v>
      </c>
      <c r="H48" s="12">
        <v>100</v>
      </c>
      <c r="I48" s="12">
        <v>100</v>
      </c>
      <c r="J48" s="12">
        <v>100</v>
      </c>
      <c r="K48" s="12">
        <v>100</v>
      </c>
      <c r="L48" s="12">
        <v>100</v>
      </c>
      <c r="M48" s="12">
        <v>100</v>
      </c>
      <c r="N48" s="12">
        <v>100</v>
      </c>
      <c r="O48" s="12">
        <v>100</v>
      </c>
      <c r="P48" s="12">
        <v>100</v>
      </c>
      <c r="Q48" s="12">
        <v>100</v>
      </c>
      <c r="R48" s="12">
        <v>100</v>
      </c>
      <c r="S48" s="15" t="s">
        <v>375</v>
      </c>
      <c r="T48">
        <v>5101</v>
      </c>
      <c r="U48">
        <f t="shared" si="0"/>
        <v>1400</v>
      </c>
    </row>
    <row r="49" spans="1:21" x14ac:dyDescent="0.25">
      <c r="A49" s="12" t="s">
        <v>1019</v>
      </c>
      <c r="B49" s="13" t="s">
        <v>76</v>
      </c>
      <c r="C49" s="14" t="s">
        <v>47</v>
      </c>
      <c r="D49" s="13" t="s">
        <v>1014</v>
      </c>
      <c r="E49" s="12">
        <v>100</v>
      </c>
      <c r="F49" s="12">
        <v>100</v>
      </c>
      <c r="G49" s="12">
        <v>100</v>
      </c>
      <c r="H49" s="12">
        <v>100</v>
      </c>
      <c r="I49" s="12">
        <v>100</v>
      </c>
      <c r="J49" s="12">
        <v>100</v>
      </c>
      <c r="K49" s="12">
        <v>100</v>
      </c>
      <c r="L49" s="12">
        <v>100</v>
      </c>
      <c r="M49" s="12">
        <v>100</v>
      </c>
      <c r="N49" s="12">
        <v>100</v>
      </c>
      <c r="O49" s="12">
        <v>100</v>
      </c>
      <c r="P49" s="12">
        <v>100</v>
      </c>
      <c r="Q49" s="12">
        <v>100</v>
      </c>
      <c r="R49" s="12">
        <v>100</v>
      </c>
      <c r="S49" s="15" t="s">
        <v>376</v>
      </c>
      <c r="T49">
        <v>5102</v>
      </c>
      <c r="U49">
        <f t="shared" si="0"/>
        <v>1400</v>
      </c>
    </row>
    <row r="50" spans="1:21" x14ac:dyDescent="0.25">
      <c r="A50" s="12" t="s">
        <v>1019</v>
      </c>
      <c r="B50" s="13" t="s">
        <v>76</v>
      </c>
      <c r="C50" s="14" t="s">
        <v>49</v>
      </c>
      <c r="D50" s="13" t="s">
        <v>1014</v>
      </c>
      <c r="E50" s="12">
        <v>100</v>
      </c>
      <c r="F50" s="12">
        <v>100</v>
      </c>
      <c r="G50" s="12">
        <v>100</v>
      </c>
      <c r="H50" s="12">
        <v>100</v>
      </c>
      <c r="I50" s="12">
        <v>100</v>
      </c>
      <c r="J50" s="12">
        <v>100</v>
      </c>
      <c r="K50" s="12">
        <v>100</v>
      </c>
      <c r="L50" s="12">
        <v>100</v>
      </c>
      <c r="M50" s="12">
        <v>100</v>
      </c>
      <c r="N50" s="12">
        <v>100</v>
      </c>
      <c r="O50" s="12">
        <v>100</v>
      </c>
      <c r="P50" s="12">
        <v>100</v>
      </c>
      <c r="Q50" s="12">
        <v>100</v>
      </c>
      <c r="R50" s="12">
        <v>100</v>
      </c>
      <c r="S50" s="15" t="s">
        <v>377</v>
      </c>
      <c r="T50">
        <v>5103</v>
      </c>
      <c r="U50">
        <f t="shared" si="0"/>
        <v>1400</v>
      </c>
    </row>
    <row r="51" spans="1:21" x14ac:dyDescent="0.25">
      <c r="A51" s="12" t="s">
        <v>1019</v>
      </c>
      <c r="B51" s="13" t="s">
        <v>76</v>
      </c>
      <c r="C51" s="14" t="s">
        <v>54</v>
      </c>
      <c r="D51" s="13" t="s">
        <v>1014</v>
      </c>
      <c r="E51" s="12">
        <v>100</v>
      </c>
      <c r="F51" s="12">
        <v>100</v>
      </c>
      <c r="G51" s="12">
        <v>100</v>
      </c>
      <c r="H51" s="12">
        <v>100</v>
      </c>
      <c r="I51" s="12">
        <v>100</v>
      </c>
      <c r="J51" s="12">
        <v>100</v>
      </c>
      <c r="K51" s="12">
        <v>100</v>
      </c>
      <c r="L51" s="12">
        <v>100</v>
      </c>
      <c r="M51" s="12">
        <v>100</v>
      </c>
      <c r="N51" s="12">
        <v>100</v>
      </c>
      <c r="O51" s="12">
        <v>100</v>
      </c>
      <c r="P51" s="12">
        <v>100</v>
      </c>
      <c r="Q51" s="12">
        <v>100</v>
      </c>
      <c r="R51" s="12">
        <v>100</v>
      </c>
      <c r="S51" s="15" t="s">
        <v>378</v>
      </c>
      <c r="T51">
        <v>5104</v>
      </c>
      <c r="U51">
        <f t="shared" si="0"/>
        <v>1400</v>
      </c>
    </row>
    <row r="52" spans="1:21" x14ac:dyDescent="0.25">
      <c r="A52" s="12" t="s">
        <v>1019</v>
      </c>
      <c r="B52" s="13" t="s">
        <v>76</v>
      </c>
      <c r="C52" s="14" t="s">
        <v>65</v>
      </c>
      <c r="D52" s="13" t="s">
        <v>1014</v>
      </c>
      <c r="E52" s="12">
        <v>100</v>
      </c>
      <c r="F52" s="12">
        <v>100</v>
      </c>
      <c r="G52" s="12">
        <v>100</v>
      </c>
      <c r="H52" s="12">
        <v>100</v>
      </c>
      <c r="I52" s="12">
        <v>100</v>
      </c>
      <c r="J52" s="12">
        <v>100</v>
      </c>
      <c r="K52" s="12">
        <v>100</v>
      </c>
      <c r="L52" s="12">
        <v>100</v>
      </c>
      <c r="M52" s="12">
        <v>100</v>
      </c>
      <c r="N52" s="12">
        <v>100</v>
      </c>
      <c r="O52" s="12">
        <v>100</v>
      </c>
      <c r="P52" s="12">
        <v>100</v>
      </c>
      <c r="Q52" s="12">
        <v>100</v>
      </c>
      <c r="R52" s="12">
        <v>100</v>
      </c>
      <c r="S52" s="15" t="s">
        <v>379</v>
      </c>
      <c r="T52">
        <v>5105</v>
      </c>
      <c r="U52">
        <f t="shared" si="0"/>
        <v>1400</v>
      </c>
    </row>
    <row r="53" spans="1:21" x14ac:dyDescent="0.25">
      <c r="A53" s="12" t="s">
        <v>1019</v>
      </c>
      <c r="B53" s="13" t="s">
        <v>76</v>
      </c>
      <c r="C53" s="14" t="s">
        <v>69</v>
      </c>
      <c r="D53" s="13" t="s">
        <v>1014</v>
      </c>
      <c r="E53" s="12">
        <v>100</v>
      </c>
      <c r="F53" s="12">
        <v>100</v>
      </c>
      <c r="G53" s="12">
        <v>100</v>
      </c>
      <c r="H53" s="12">
        <v>100</v>
      </c>
      <c r="I53" s="12">
        <v>100</v>
      </c>
      <c r="J53" s="12">
        <v>100</v>
      </c>
      <c r="K53" s="12">
        <v>100</v>
      </c>
      <c r="L53" s="12">
        <v>100</v>
      </c>
      <c r="M53" s="12">
        <v>100</v>
      </c>
      <c r="N53" s="12">
        <v>100</v>
      </c>
      <c r="O53" s="12">
        <v>100</v>
      </c>
      <c r="P53" s="12">
        <v>100</v>
      </c>
      <c r="Q53" s="12">
        <v>100</v>
      </c>
      <c r="R53" s="12">
        <v>100</v>
      </c>
      <c r="S53" s="15" t="s">
        <v>380</v>
      </c>
      <c r="T53">
        <v>5107</v>
      </c>
      <c r="U53">
        <f t="shared" si="0"/>
        <v>1400</v>
      </c>
    </row>
    <row r="54" spans="1:21" x14ac:dyDescent="0.25">
      <c r="A54" s="12" t="s">
        <v>1019</v>
      </c>
      <c r="B54" s="13" t="s">
        <v>76</v>
      </c>
      <c r="C54" s="14" t="s">
        <v>78</v>
      </c>
      <c r="D54" s="13" t="s">
        <v>1014</v>
      </c>
      <c r="E54" s="12">
        <v>100</v>
      </c>
      <c r="F54" s="12">
        <v>100</v>
      </c>
      <c r="G54" s="12">
        <v>100</v>
      </c>
      <c r="H54" s="12">
        <v>100</v>
      </c>
      <c r="I54" s="12">
        <v>100</v>
      </c>
      <c r="J54" s="12">
        <v>100</v>
      </c>
      <c r="K54" s="12">
        <v>100</v>
      </c>
      <c r="L54" s="12">
        <v>100</v>
      </c>
      <c r="M54" s="12">
        <v>100</v>
      </c>
      <c r="N54" s="12">
        <v>100</v>
      </c>
      <c r="O54" s="12">
        <v>100</v>
      </c>
      <c r="P54" s="12">
        <v>100</v>
      </c>
      <c r="Q54" s="12">
        <v>100</v>
      </c>
      <c r="R54" s="12">
        <v>100</v>
      </c>
      <c r="S54" s="15" t="s">
        <v>381</v>
      </c>
      <c r="T54">
        <v>5109</v>
      </c>
      <c r="U54">
        <f t="shared" si="0"/>
        <v>1400</v>
      </c>
    </row>
    <row r="55" spans="1:21" x14ac:dyDescent="0.25">
      <c r="A55" s="12" t="s">
        <v>1019</v>
      </c>
      <c r="B55" s="13" t="s">
        <v>76</v>
      </c>
      <c r="C55" s="14" t="s">
        <v>53</v>
      </c>
      <c r="D55" s="13" t="s">
        <v>1014</v>
      </c>
      <c r="E55" s="12">
        <v>100</v>
      </c>
      <c r="F55" s="12">
        <v>100</v>
      </c>
      <c r="G55" s="12">
        <v>100</v>
      </c>
      <c r="H55" s="12">
        <v>100</v>
      </c>
      <c r="I55" s="12">
        <v>100</v>
      </c>
      <c r="J55" s="12">
        <v>100</v>
      </c>
      <c r="K55" s="12">
        <v>100</v>
      </c>
      <c r="L55" s="12">
        <v>100</v>
      </c>
      <c r="M55" s="12">
        <v>100</v>
      </c>
      <c r="N55" s="12">
        <v>100</v>
      </c>
      <c r="O55" s="12">
        <v>100</v>
      </c>
      <c r="P55" s="12">
        <v>100</v>
      </c>
      <c r="Q55" s="12">
        <v>100</v>
      </c>
      <c r="R55" s="12">
        <v>100</v>
      </c>
      <c r="S55" s="15" t="s">
        <v>382</v>
      </c>
      <c r="T55">
        <v>5201</v>
      </c>
      <c r="U55">
        <f t="shared" si="0"/>
        <v>1400</v>
      </c>
    </row>
    <row r="56" spans="1:21" x14ac:dyDescent="0.25">
      <c r="A56" s="12" t="s">
        <v>1019</v>
      </c>
      <c r="B56" s="13" t="s">
        <v>76</v>
      </c>
      <c r="C56" s="14" t="s">
        <v>59</v>
      </c>
      <c r="D56" s="13" t="s">
        <v>1014</v>
      </c>
      <c r="E56" s="12">
        <v>100</v>
      </c>
      <c r="F56" s="12">
        <v>100</v>
      </c>
      <c r="G56" s="12">
        <v>100</v>
      </c>
      <c r="H56" s="12">
        <v>100</v>
      </c>
      <c r="I56" s="12">
        <v>100</v>
      </c>
      <c r="J56" s="12">
        <v>100</v>
      </c>
      <c r="K56" s="12">
        <v>100</v>
      </c>
      <c r="L56" s="12">
        <v>100</v>
      </c>
      <c r="M56" s="12">
        <v>100</v>
      </c>
      <c r="N56" s="12">
        <v>100</v>
      </c>
      <c r="O56" s="12">
        <v>100</v>
      </c>
      <c r="P56" s="12">
        <v>100</v>
      </c>
      <c r="Q56" s="12">
        <v>100</v>
      </c>
      <c r="R56" s="12">
        <v>100</v>
      </c>
      <c r="S56" s="15" t="s">
        <v>383</v>
      </c>
      <c r="T56">
        <v>5301</v>
      </c>
      <c r="U56">
        <f t="shared" si="0"/>
        <v>1400</v>
      </c>
    </row>
    <row r="57" spans="1:21" x14ac:dyDescent="0.25">
      <c r="A57" s="12" t="s">
        <v>1019</v>
      </c>
      <c r="B57" s="13" t="s">
        <v>76</v>
      </c>
      <c r="C57" s="14" t="s">
        <v>45</v>
      </c>
      <c r="D57" s="13" t="s">
        <v>1014</v>
      </c>
      <c r="E57" s="12">
        <v>100</v>
      </c>
      <c r="F57" s="12">
        <v>100</v>
      </c>
      <c r="G57" s="12">
        <v>100</v>
      </c>
      <c r="H57" s="12">
        <v>100</v>
      </c>
      <c r="I57" s="12">
        <v>100</v>
      </c>
      <c r="J57" s="12">
        <v>100</v>
      </c>
      <c r="K57" s="12">
        <v>100</v>
      </c>
      <c r="L57" s="12">
        <v>100</v>
      </c>
      <c r="M57" s="12">
        <v>100</v>
      </c>
      <c r="N57" s="12">
        <v>100</v>
      </c>
      <c r="O57" s="12">
        <v>100</v>
      </c>
      <c r="P57" s="12">
        <v>100</v>
      </c>
      <c r="Q57" s="12">
        <v>100</v>
      </c>
      <c r="R57" s="12">
        <v>100</v>
      </c>
      <c r="S57" s="15" t="s">
        <v>384</v>
      </c>
      <c r="T57">
        <v>5302</v>
      </c>
      <c r="U57">
        <f t="shared" si="0"/>
        <v>1400</v>
      </c>
    </row>
    <row r="58" spans="1:21" x14ac:dyDescent="0.25">
      <c r="A58" s="12" t="s">
        <v>1019</v>
      </c>
      <c r="B58" s="13" t="s">
        <v>76</v>
      </c>
      <c r="C58" s="14" t="s">
        <v>70</v>
      </c>
      <c r="D58" s="13" t="s">
        <v>1014</v>
      </c>
      <c r="E58" s="12">
        <v>100</v>
      </c>
      <c r="F58" s="12">
        <v>100</v>
      </c>
      <c r="G58" s="12">
        <v>100</v>
      </c>
      <c r="H58" s="12">
        <v>100</v>
      </c>
      <c r="I58" s="12">
        <v>100</v>
      </c>
      <c r="J58" s="12">
        <v>100</v>
      </c>
      <c r="K58" s="12">
        <v>100</v>
      </c>
      <c r="L58" s="12">
        <v>100</v>
      </c>
      <c r="M58" s="12">
        <v>100</v>
      </c>
      <c r="N58" s="12">
        <v>100</v>
      </c>
      <c r="O58" s="12">
        <v>100</v>
      </c>
      <c r="P58" s="12">
        <v>100</v>
      </c>
      <c r="Q58" s="12">
        <v>100</v>
      </c>
      <c r="R58" s="12">
        <v>100</v>
      </c>
      <c r="S58" s="15" t="s">
        <v>385</v>
      </c>
      <c r="T58">
        <v>5303</v>
      </c>
      <c r="U58">
        <f t="shared" si="0"/>
        <v>1400</v>
      </c>
    </row>
    <row r="59" spans="1:21" x14ac:dyDescent="0.25">
      <c r="A59" s="12" t="s">
        <v>1019</v>
      </c>
      <c r="B59" s="13" t="s">
        <v>76</v>
      </c>
      <c r="C59" s="14" t="s">
        <v>72</v>
      </c>
      <c r="D59" s="13" t="s">
        <v>1014</v>
      </c>
      <c r="E59" s="12">
        <v>100</v>
      </c>
      <c r="F59" s="12">
        <v>100</v>
      </c>
      <c r="G59" s="12">
        <v>100</v>
      </c>
      <c r="H59" s="12">
        <v>100</v>
      </c>
      <c r="I59" s="12">
        <v>100</v>
      </c>
      <c r="J59" s="12">
        <v>100</v>
      </c>
      <c r="K59" s="12">
        <v>100</v>
      </c>
      <c r="L59" s="12">
        <v>100</v>
      </c>
      <c r="M59" s="12">
        <v>100</v>
      </c>
      <c r="N59" s="12">
        <v>100</v>
      </c>
      <c r="O59" s="12">
        <v>100</v>
      </c>
      <c r="P59" s="12">
        <v>100</v>
      </c>
      <c r="Q59" s="12">
        <v>100</v>
      </c>
      <c r="R59" s="12">
        <v>100</v>
      </c>
      <c r="S59" s="15" t="s">
        <v>386</v>
      </c>
      <c r="T59">
        <v>5304</v>
      </c>
      <c r="U59">
        <f t="shared" si="0"/>
        <v>1400</v>
      </c>
    </row>
    <row r="60" spans="1:21" x14ac:dyDescent="0.25">
      <c r="A60" s="12" t="s">
        <v>1019</v>
      </c>
      <c r="B60" s="13" t="s">
        <v>76</v>
      </c>
      <c r="C60" s="14" t="s">
        <v>57</v>
      </c>
      <c r="D60" s="13" t="s">
        <v>1014</v>
      </c>
      <c r="E60" s="12">
        <v>100</v>
      </c>
      <c r="F60" s="12">
        <v>100</v>
      </c>
      <c r="G60" s="12">
        <v>100</v>
      </c>
      <c r="H60" s="12">
        <v>100</v>
      </c>
      <c r="I60" s="12">
        <v>100</v>
      </c>
      <c r="J60" s="12">
        <v>100</v>
      </c>
      <c r="K60" s="12">
        <v>100</v>
      </c>
      <c r="L60" s="12">
        <v>100</v>
      </c>
      <c r="M60" s="12">
        <v>100</v>
      </c>
      <c r="N60" s="12">
        <v>100</v>
      </c>
      <c r="O60" s="12">
        <v>100</v>
      </c>
      <c r="P60" s="12">
        <v>100</v>
      </c>
      <c r="Q60" s="12">
        <v>100</v>
      </c>
      <c r="R60" s="12">
        <v>100</v>
      </c>
      <c r="S60" s="15" t="s">
        <v>387</v>
      </c>
      <c r="T60">
        <v>5401</v>
      </c>
      <c r="U60">
        <f t="shared" si="0"/>
        <v>1400</v>
      </c>
    </row>
    <row r="61" spans="1:21" x14ac:dyDescent="0.25">
      <c r="A61" s="12" t="s">
        <v>1019</v>
      </c>
      <c r="B61" s="13" t="s">
        <v>76</v>
      </c>
      <c r="C61" s="14" t="s">
        <v>44</v>
      </c>
      <c r="D61" s="13" t="s">
        <v>1014</v>
      </c>
      <c r="E61" s="12">
        <v>100</v>
      </c>
      <c r="F61" s="12">
        <v>100</v>
      </c>
      <c r="G61" s="12">
        <v>100</v>
      </c>
      <c r="H61" s="12">
        <v>100</v>
      </c>
      <c r="I61" s="12">
        <v>100</v>
      </c>
      <c r="J61" s="12">
        <v>100</v>
      </c>
      <c r="K61" s="12">
        <v>100</v>
      </c>
      <c r="L61" s="12">
        <v>100</v>
      </c>
      <c r="M61" s="12">
        <v>100</v>
      </c>
      <c r="N61" s="12">
        <v>100</v>
      </c>
      <c r="O61" s="12">
        <v>100</v>
      </c>
      <c r="P61" s="12">
        <v>100</v>
      </c>
      <c r="Q61" s="12">
        <v>100</v>
      </c>
      <c r="R61" s="12">
        <v>100</v>
      </c>
      <c r="S61" s="15" t="s">
        <v>388</v>
      </c>
      <c r="T61">
        <v>5402</v>
      </c>
      <c r="U61">
        <f t="shared" si="0"/>
        <v>1400</v>
      </c>
    </row>
    <row r="62" spans="1:21" x14ac:dyDescent="0.25">
      <c r="A62" s="12" t="s">
        <v>1019</v>
      </c>
      <c r="B62" s="13" t="s">
        <v>76</v>
      </c>
      <c r="C62" s="14" t="s">
        <v>63</v>
      </c>
      <c r="D62" s="13" t="s">
        <v>1014</v>
      </c>
      <c r="E62" s="12">
        <v>100</v>
      </c>
      <c r="F62" s="12">
        <v>100</v>
      </c>
      <c r="G62" s="12">
        <v>100</v>
      </c>
      <c r="H62" s="12">
        <v>100</v>
      </c>
      <c r="I62" s="12">
        <v>100</v>
      </c>
      <c r="J62" s="12">
        <v>100</v>
      </c>
      <c r="K62" s="12">
        <v>100</v>
      </c>
      <c r="L62" s="12">
        <v>100</v>
      </c>
      <c r="M62" s="12">
        <v>100</v>
      </c>
      <c r="N62" s="12">
        <v>100</v>
      </c>
      <c r="O62" s="12">
        <v>100</v>
      </c>
      <c r="P62" s="12">
        <v>100</v>
      </c>
      <c r="Q62" s="12">
        <v>100</v>
      </c>
      <c r="R62" s="12">
        <v>100</v>
      </c>
      <c r="S62" s="15" t="s">
        <v>389</v>
      </c>
      <c r="T62">
        <v>5403</v>
      </c>
      <c r="U62">
        <f t="shared" si="0"/>
        <v>1400</v>
      </c>
    </row>
    <row r="63" spans="1:21" x14ac:dyDescent="0.25">
      <c r="A63" s="12" t="s">
        <v>1019</v>
      </c>
      <c r="B63" s="13" t="s">
        <v>76</v>
      </c>
      <c r="C63" s="14" t="s">
        <v>64</v>
      </c>
      <c r="D63" s="13" t="s">
        <v>1014</v>
      </c>
      <c r="E63" s="12">
        <v>100</v>
      </c>
      <c r="F63" s="12">
        <v>100</v>
      </c>
      <c r="G63" s="12">
        <v>100</v>
      </c>
      <c r="H63" s="12">
        <v>100</v>
      </c>
      <c r="I63" s="12">
        <v>100</v>
      </c>
      <c r="J63" s="12">
        <v>100</v>
      </c>
      <c r="K63" s="12">
        <v>100</v>
      </c>
      <c r="L63" s="12">
        <v>100</v>
      </c>
      <c r="M63" s="12">
        <v>100</v>
      </c>
      <c r="N63" s="12">
        <v>100</v>
      </c>
      <c r="O63" s="12">
        <v>100</v>
      </c>
      <c r="P63" s="12">
        <v>100</v>
      </c>
      <c r="Q63" s="12">
        <v>100</v>
      </c>
      <c r="R63" s="12">
        <v>100</v>
      </c>
      <c r="S63" s="15" t="s">
        <v>390</v>
      </c>
      <c r="T63">
        <v>5404</v>
      </c>
      <c r="U63">
        <f t="shared" si="0"/>
        <v>1400</v>
      </c>
    </row>
    <row r="64" spans="1:21" x14ac:dyDescent="0.25">
      <c r="A64" s="12" t="s">
        <v>1019</v>
      </c>
      <c r="B64" s="13" t="s">
        <v>76</v>
      </c>
      <c r="C64" s="14" t="s">
        <v>79</v>
      </c>
      <c r="D64" s="13" t="s">
        <v>1014</v>
      </c>
      <c r="E64" s="12">
        <v>100</v>
      </c>
      <c r="F64" s="12">
        <v>100</v>
      </c>
      <c r="G64" s="12">
        <v>100</v>
      </c>
      <c r="H64" s="12">
        <v>100</v>
      </c>
      <c r="I64" s="12">
        <v>100</v>
      </c>
      <c r="J64" s="12">
        <v>100</v>
      </c>
      <c r="K64" s="12">
        <v>100</v>
      </c>
      <c r="L64" s="12">
        <v>100</v>
      </c>
      <c r="M64" s="12">
        <v>100</v>
      </c>
      <c r="N64" s="12">
        <v>100</v>
      </c>
      <c r="O64" s="12">
        <v>100</v>
      </c>
      <c r="P64" s="12">
        <v>100</v>
      </c>
      <c r="Q64" s="12">
        <v>100</v>
      </c>
      <c r="R64" s="12">
        <v>100</v>
      </c>
      <c r="S64" s="15" t="s">
        <v>391</v>
      </c>
      <c r="T64">
        <v>5405</v>
      </c>
      <c r="U64">
        <f t="shared" si="0"/>
        <v>1400</v>
      </c>
    </row>
    <row r="65" spans="1:21" x14ac:dyDescent="0.25">
      <c r="A65" s="12" t="s">
        <v>1019</v>
      </c>
      <c r="B65" s="13" t="s">
        <v>76</v>
      </c>
      <c r="C65" s="14" t="s">
        <v>67</v>
      </c>
      <c r="D65" s="13" t="s">
        <v>1014</v>
      </c>
      <c r="E65" s="12">
        <v>100</v>
      </c>
      <c r="F65" s="12">
        <v>100</v>
      </c>
      <c r="G65" s="12">
        <v>100</v>
      </c>
      <c r="H65" s="12">
        <v>100</v>
      </c>
      <c r="I65" s="12">
        <v>100</v>
      </c>
      <c r="J65" s="12">
        <v>100</v>
      </c>
      <c r="K65" s="12">
        <v>100</v>
      </c>
      <c r="L65" s="12">
        <v>100</v>
      </c>
      <c r="M65" s="12">
        <v>100</v>
      </c>
      <c r="N65" s="12">
        <v>100</v>
      </c>
      <c r="O65" s="12">
        <v>100</v>
      </c>
      <c r="P65" s="12">
        <v>100</v>
      </c>
      <c r="Q65" s="12">
        <v>100</v>
      </c>
      <c r="R65" s="12">
        <v>100</v>
      </c>
      <c r="S65" s="15" t="s">
        <v>392</v>
      </c>
      <c r="T65">
        <v>5501</v>
      </c>
      <c r="U65">
        <f t="shared" si="0"/>
        <v>1400</v>
      </c>
    </row>
    <row r="66" spans="1:21" x14ac:dyDescent="0.25">
      <c r="A66" s="12" t="s">
        <v>1019</v>
      </c>
      <c r="B66" s="13" t="s">
        <v>76</v>
      </c>
      <c r="C66" s="14" t="s">
        <v>55</v>
      </c>
      <c r="D66" s="13" t="s">
        <v>1014</v>
      </c>
      <c r="E66" s="12">
        <v>100</v>
      </c>
      <c r="F66" s="12">
        <v>100</v>
      </c>
      <c r="G66" s="12">
        <v>100</v>
      </c>
      <c r="H66" s="12">
        <v>100</v>
      </c>
      <c r="I66" s="12">
        <v>100</v>
      </c>
      <c r="J66" s="12">
        <v>100</v>
      </c>
      <c r="K66" s="12">
        <v>100</v>
      </c>
      <c r="L66" s="12">
        <v>100</v>
      </c>
      <c r="M66" s="12">
        <v>100</v>
      </c>
      <c r="N66" s="12">
        <v>100</v>
      </c>
      <c r="O66" s="12">
        <v>100</v>
      </c>
      <c r="P66" s="12">
        <v>100</v>
      </c>
      <c r="Q66" s="12">
        <v>100</v>
      </c>
      <c r="R66" s="12">
        <v>100</v>
      </c>
      <c r="S66" s="15" t="s">
        <v>374</v>
      </c>
      <c r="T66">
        <v>5502</v>
      </c>
      <c r="U66">
        <f t="shared" si="0"/>
        <v>1400</v>
      </c>
    </row>
    <row r="67" spans="1:21" x14ac:dyDescent="0.25">
      <c r="A67" s="12" t="s">
        <v>1019</v>
      </c>
      <c r="B67" s="13" t="s">
        <v>76</v>
      </c>
      <c r="C67" s="14" t="s">
        <v>52</v>
      </c>
      <c r="D67" s="13" t="s">
        <v>1014</v>
      </c>
      <c r="E67" s="12">
        <v>100</v>
      </c>
      <c r="F67" s="12">
        <v>100</v>
      </c>
      <c r="G67" s="12">
        <v>100</v>
      </c>
      <c r="H67" s="12">
        <v>100</v>
      </c>
      <c r="I67" s="12">
        <v>100</v>
      </c>
      <c r="J67" s="12">
        <v>100</v>
      </c>
      <c r="K67" s="12">
        <v>100</v>
      </c>
      <c r="L67" s="12">
        <v>100</v>
      </c>
      <c r="M67" s="12">
        <v>100</v>
      </c>
      <c r="N67" s="12">
        <v>100</v>
      </c>
      <c r="O67" s="12">
        <v>100</v>
      </c>
      <c r="P67" s="12">
        <v>100</v>
      </c>
      <c r="Q67" s="12">
        <v>100</v>
      </c>
      <c r="R67" s="12">
        <v>100</v>
      </c>
      <c r="S67" s="15" t="s">
        <v>393</v>
      </c>
      <c r="T67">
        <v>5503</v>
      </c>
      <c r="U67">
        <f t="shared" si="0"/>
        <v>1400</v>
      </c>
    </row>
    <row r="68" spans="1:21" x14ac:dyDescent="0.25">
      <c r="A68" s="12" t="s">
        <v>1019</v>
      </c>
      <c r="B68" s="13" t="s">
        <v>76</v>
      </c>
      <c r="C68" s="14" t="s">
        <v>56</v>
      </c>
      <c r="D68" s="13" t="s">
        <v>1014</v>
      </c>
      <c r="E68" s="12">
        <v>100</v>
      </c>
      <c r="F68" s="12">
        <v>100</v>
      </c>
      <c r="G68" s="12">
        <v>100</v>
      </c>
      <c r="H68" s="12">
        <v>100</v>
      </c>
      <c r="I68" s="12">
        <v>100</v>
      </c>
      <c r="J68" s="12">
        <v>100</v>
      </c>
      <c r="K68" s="12">
        <v>100</v>
      </c>
      <c r="L68" s="12">
        <v>100</v>
      </c>
      <c r="M68" s="12">
        <v>100</v>
      </c>
      <c r="N68" s="12">
        <v>100</v>
      </c>
      <c r="O68" s="12">
        <v>100</v>
      </c>
      <c r="P68" s="12">
        <v>100</v>
      </c>
      <c r="Q68" s="12">
        <v>100</v>
      </c>
      <c r="R68" s="12">
        <v>100</v>
      </c>
      <c r="S68" s="15" t="s">
        <v>394</v>
      </c>
      <c r="T68">
        <v>5504</v>
      </c>
      <c r="U68">
        <f t="shared" si="0"/>
        <v>1400</v>
      </c>
    </row>
    <row r="69" spans="1:21" x14ac:dyDescent="0.25">
      <c r="A69" s="12" t="s">
        <v>1019</v>
      </c>
      <c r="B69" s="13" t="s">
        <v>76</v>
      </c>
      <c r="C69" s="14" t="s">
        <v>60</v>
      </c>
      <c r="D69" s="13" t="s">
        <v>1014</v>
      </c>
      <c r="E69" s="12">
        <v>100</v>
      </c>
      <c r="F69" s="12">
        <v>100</v>
      </c>
      <c r="G69" s="12">
        <v>100</v>
      </c>
      <c r="H69" s="12">
        <v>100</v>
      </c>
      <c r="I69" s="12">
        <v>100</v>
      </c>
      <c r="J69" s="12">
        <v>100</v>
      </c>
      <c r="K69" s="12">
        <v>100</v>
      </c>
      <c r="L69" s="12">
        <v>100</v>
      </c>
      <c r="M69" s="12">
        <v>100</v>
      </c>
      <c r="N69" s="12">
        <v>100</v>
      </c>
      <c r="O69" s="12">
        <v>100</v>
      </c>
      <c r="P69" s="12">
        <v>100</v>
      </c>
      <c r="Q69" s="12">
        <v>100</v>
      </c>
      <c r="R69" s="12">
        <v>100</v>
      </c>
      <c r="S69" s="15" t="s">
        <v>395</v>
      </c>
      <c r="T69">
        <v>5506</v>
      </c>
      <c r="U69">
        <f t="shared" si="0"/>
        <v>1400</v>
      </c>
    </row>
    <row r="70" spans="1:21" x14ac:dyDescent="0.25">
      <c r="A70" s="12" t="s">
        <v>1019</v>
      </c>
      <c r="B70" s="13" t="s">
        <v>76</v>
      </c>
      <c r="C70" s="14" t="s">
        <v>71</v>
      </c>
      <c r="D70" s="13" t="s">
        <v>1014</v>
      </c>
      <c r="E70" s="12">
        <v>100</v>
      </c>
      <c r="F70" s="12">
        <v>100</v>
      </c>
      <c r="G70" s="12">
        <v>100</v>
      </c>
      <c r="H70" s="12">
        <v>100</v>
      </c>
      <c r="I70" s="12">
        <v>100</v>
      </c>
      <c r="J70" s="12">
        <v>100</v>
      </c>
      <c r="K70" s="12">
        <v>100</v>
      </c>
      <c r="L70" s="12">
        <v>100</v>
      </c>
      <c r="M70" s="12">
        <v>100</v>
      </c>
      <c r="N70" s="12">
        <v>100</v>
      </c>
      <c r="O70" s="12">
        <v>100</v>
      </c>
      <c r="P70" s="12">
        <v>100</v>
      </c>
      <c r="Q70" s="12">
        <v>100</v>
      </c>
      <c r="R70" s="12">
        <v>100</v>
      </c>
      <c r="S70" s="15" t="s">
        <v>396</v>
      </c>
      <c r="T70">
        <v>5601</v>
      </c>
      <c r="U70">
        <f t="shared" si="0"/>
        <v>1400</v>
      </c>
    </row>
    <row r="71" spans="1:21" x14ac:dyDescent="0.25">
      <c r="A71" s="12" t="s">
        <v>1019</v>
      </c>
      <c r="B71" s="13" t="s">
        <v>76</v>
      </c>
      <c r="C71" s="14" t="s">
        <v>43</v>
      </c>
      <c r="D71" s="13" t="s">
        <v>1014</v>
      </c>
      <c r="E71" s="12">
        <v>100</v>
      </c>
      <c r="F71" s="12">
        <v>100</v>
      </c>
      <c r="G71" s="12">
        <v>100</v>
      </c>
      <c r="H71" s="12">
        <v>100</v>
      </c>
      <c r="I71" s="12">
        <v>100</v>
      </c>
      <c r="J71" s="12">
        <v>100</v>
      </c>
      <c r="K71" s="12">
        <v>100</v>
      </c>
      <c r="L71" s="12">
        <v>100</v>
      </c>
      <c r="M71" s="12">
        <v>100</v>
      </c>
      <c r="N71" s="12">
        <v>100</v>
      </c>
      <c r="O71" s="12">
        <v>100</v>
      </c>
      <c r="P71" s="12">
        <v>100</v>
      </c>
      <c r="Q71" s="12">
        <v>100</v>
      </c>
      <c r="R71" s="12">
        <v>-50</v>
      </c>
      <c r="S71" s="15" t="s">
        <v>397</v>
      </c>
      <c r="T71">
        <v>5602</v>
      </c>
      <c r="U71">
        <f t="shared" si="0"/>
        <v>1300</v>
      </c>
    </row>
    <row r="72" spans="1:21" x14ac:dyDescent="0.25">
      <c r="A72" s="12" t="s">
        <v>1019</v>
      </c>
      <c r="B72" s="13" t="s">
        <v>76</v>
      </c>
      <c r="C72" s="14" t="s">
        <v>46</v>
      </c>
      <c r="D72" s="13" t="s">
        <v>1014</v>
      </c>
      <c r="E72" s="12">
        <v>100</v>
      </c>
      <c r="F72" s="12">
        <v>100</v>
      </c>
      <c r="G72" s="12">
        <v>100</v>
      </c>
      <c r="H72" s="12">
        <v>100</v>
      </c>
      <c r="I72" s="12">
        <v>100</v>
      </c>
      <c r="J72" s="12">
        <v>100</v>
      </c>
      <c r="K72" s="12">
        <v>100</v>
      </c>
      <c r="L72" s="12">
        <v>100</v>
      </c>
      <c r="M72" s="12">
        <v>100</v>
      </c>
      <c r="N72" s="12">
        <v>100</v>
      </c>
      <c r="O72" s="12">
        <v>100</v>
      </c>
      <c r="P72" s="12">
        <v>100</v>
      </c>
      <c r="Q72" s="12">
        <v>100</v>
      </c>
      <c r="R72" s="12">
        <v>100</v>
      </c>
      <c r="S72" s="15" t="s">
        <v>398</v>
      </c>
      <c r="T72">
        <v>5603</v>
      </c>
      <c r="U72">
        <f t="shared" si="0"/>
        <v>1400</v>
      </c>
    </row>
    <row r="73" spans="1:21" x14ac:dyDescent="0.25">
      <c r="A73" s="12" t="s">
        <v>1019</v>
      </c>
      <c r="B73" s="13" t="s">
        <v>76</v>
      </c>
      <c r="C73" s="14" t="s">
        <v>50</v>
      </c>
      <c r="D73" s="13" t="s">
        <v>1014</v>
      </c>
      <c r="E73" s="12">
        <v>100</v>
      </c>
      <c r="F73" s="12">
        <v>100</v>
      </c>
      <c r="G73" s="12">
        <v>100</v>
      </c>
      <c r="H73" s="12">
        <v>100</v>
      </c>
      <c r="I73" s="12">
        <v>100</v>
      </c>
      <c r="J73" s="12">
        <v>100</v>
      </c>
      <c r="K73" s="12">
        <v>100</v>
      </c>
      <c r="L73" s="12">
        <v>100</v>
      </c>
      <c r="M73" s="12">
        <v>100</v>
      </c>
      <c r="N73" s="12">
        <v>100</v>
      </c>
      <c r="O73" s="12">
        <v>100</v>
      </c>
      <c r="P73" s="12">
        <v>100</v>
      </c>
      <c r="Q73" s="12">
        <v>100</v>
      </c>
      <c r="R73" s="12">
        <v>100</v>
      </c>
      <c r="S73" s="15" t="s">
        <v>399</v>
      </c>
      <c r="T73">
        <v>5604</v>
      </c>
      <c r="U73">
        <f t="shared" ref="U73:U136" si="1">COUNTIF(E73:R73,"100")*100</f>
        <v>1400</v>
      </c>
    </row>
    <row r="74" spans="1:21" x14ac:dyDescent="0.25">
      <c r="A74" s="12" t="s">
        <v>1019</v>
      </c>
      <c r="B74" s="13" t="s">
        <v>76</v>
      </c>
      <c r="C74" s="14" t="s">
        <v>51</v>
      </c>
      <c r="D74" s="13" t="s">
        <v>1014</v>
      </c>
      <c r="E74" s="12">
        <v>100</v>
      </c>
      <c r="F74" s="12">
        <v>100</v>
      </c>
      <c r="G74" s="12">
        <v>100</v>
      </c>
      <c r="H74" s="12">
        <v>100</v>
      </c>
      <c r="I74" s="12">
        <v>100</v>
      </c>
      <c r="J74" s="12">
        <v>100</v>
      </c>
      <c r="K74" s="12">
        <v>100</v>
      </c>
      <c r="L74" s="12">
        <v>100</v>
      </c>
      <c r="M74" s="12">
        <v>100</v>
      </c>
      <c r="N74" s="12">
        <v>100</v>
      </c>
      <c r="O74" s="12">
        <v>100</v>
      </c>
      <c r="P74" s="12">
        <v>100</v>
      </c>
      <c r="Q74" s="12">
        <v>100</v>
      </c>
      <c r="R74" s="12">
        <v>100</v>
      </c>
      <c r="S74" s="15" t="s">
        <v>400</v>
      </c>
      <c r="T74">
        <v>5605</v>
      </c>
      <c r="U74">
        <f t="shared" si="1"/>
        <v>1400</v>
      </c>
    </row>
    <row r="75" spans="1:21" x14ac:dyDescent="0.25">
      <c r="A75" s="12" t="s">
        <v>1019</v>
      </c>
      <c r="B75" s="13" t="s">
        <v>76</v>
      </c>
      <c r="C75" s="14" t="s">
        <v>75</v>
      </c>
      <c r="D75" s="13" t="s">
        <v>1014</v>
      </c>
      <c r="E75" s="12">
        <v>100</v>
      </c>
      <c r="F75" s="12">
        <v>100</v>
      </c>
      <c r="G75" s="12">
        <v>100</v>
      </c>
      <c r="H75" s="12">
        <v>100</v>
      </c>
      <c r="I75" s="12">
        <v>100</v>
      </c>
      <c r="J75" s="12">
        <v>100</v>
      </c>
      <c r="K75" s="12">
        <v>100</v>
      </c>
      <c r="L75" s="12">
        <v>100</v>
      </c>
      <c r="M75" s="12">
        <v>100</v>
      </c>
      <c r="N75" s="12">
        <v>100</v>
      </c>
      <c r="O75" s="12">
        <v>100</v>
      </c>
      <c r="P75" s="12">
        <v>100</v>
      </c>
      <c r="Q75" s="12">
        <v>100</v>
      </c>
      <c r="R75" s="12">
        <v>100</v>
      </c>
      <c r="S75" s="15" t="s">
        <v>401</v>
      </c>
      <c r="T75">
        <v>5606</v>
      </c>
      <c r="U75">
        <f t="shared" si="1"/>
        <v>1400</v>
      </c>
    </row>
    <row r="76" spans="1:21" x14ac:dyDescent="0.25">
      <c r="A76" s="12" t="s">
        <v>1019</v>
      </c>
      <c r="B76" s="13" t="s">
        <v>76</v>
      </c>
      <c r="C76" s="14" t="s">
        <v>73</v>
      </c>
      <c r="D76" s="13" t="s">
        <v>1014</v>
      </c>
      <c r="E76" s="12">
        <v>100</v>
      </c>
      <c r="F76" s="12">
        <v>100</v>
      </c>
      <c r="G76" s="12">
        <v>100</v>
      </c>
      <c r="H76" s="12">
        <v>100</v>
      </c>
      <c r="I76" s="12">
        <v>100</v>
      </c>
      <c r="J76" s="12">
        <v>100</v>
      </c>
      <c r="K76" s="12">
        <v>100</v>
      </c>
      <c r="L76" s="12">
        <v>100</v>
      </c>
      <c r="M76" s="12">
        <v>100</v>
      </c>
      <c r="N76" s="12">
        <v>100</v>
      </c>
      <c r="O76" s="12">
        <v>100</v>
      </c>
      <c r="P76" s="12">
        <v>100</v>
      </c>
      <c r="Q76" s="12">
        <v>100</v>
      </c>
      <c r="R76" s="12">
        <v>100</v>
      </c>
      <c r="S76" s="15" t="s">
        <v>402</v>
      </c>
      <c r="T76">
        <v>5701</v>
      </c>
      <c r="U76">
        <f t="shared" si="1"/>
        <v>1400</v>
      </c>
    </row>
    <row r="77" spans="1:21" x14ac:dyDescent="0.25">
      <c r="A77" s="12" t="s">
        <v>1019</v>
      </c>
      <c r="B77" s="13" t="s">
        <v>76</v>
      </c>
      <c r="C77" s="14" t="s">
        <v>48</v>
      </c>
      <c r="D77" s="13" t="s">
        <v>1014</v>
      </c>
      <c r="E77" s="12">
        <v>100</v>
      </c>
      <c r="F77" s="12">
        <v>100</v>
      </c>
      <c r="G77" s="12">
        <v>100</v>
      </c>
      <c r="H77" s="12">
        <v>100</v>
      </c>
      <c r="I77" s="12">
        <v>100</v>
      </c>
      <c r="J77" s="12">
        <v>100</v>
      </c>
      <c r="K77" s="12">
        <v>100</v>
      </c>
      <c r="L77" s="12">
        <v>100</v>
      </c>
      <c r="M77" s="12">
        <v>100</v>
      </c>
      <c r="N77" s="12">
        <v>100</v>
      </c>
      <c r="O77" s="12">
        <v>100</v>
      </c>
      <c r="P77" s="12">
        <v>100</v>
      </c>
      <c r="Q77" s="12">
        <v>100</v>
      </c>
      <c r="R77" s="12">
        <v>100</v>
      </c>
      <c r="S77" s="15" t="s">
        <v>403</v>
      </c>
      <c r="T77">
        <v>5702</v>
      </c>
      <c r="U77">
        <f t="shared" si="1"/>
        <v>1400</v>
      </c>
    </row>
    <row r="78" spans="1:21" x14ac:dyDescent="0.25">
      <c r="A78" s="12" t="s">
        <v>1019</v>
      </c>
      <c r="B78" s="13" t="s">
        <v>76</v>
      </c>
      <c r="C78" s="14" t="s">
        <v>1020</v>
      </c>
      <c r="D78" s="13" t="s">
        <v>1014</v>
      </c>
      <c r="E78" s="12">
        <v>100</v>
      </c>
      <c r="F78" s="12">
        <v>100</v>
      </c>
      <c r="G78" s="12">
        <v>100</v>
      </c>
      <c r="H78" s="12">
        <v>100</v>
      </c>
      <c r="I78" s="12">
        <v>100</v>
      </c>
      <c r="J78" s="12">
        <v>100</v>
      </c>
      <c r="K78" s="12">
        <v>100</v>
      </c>
      <c r="L78" s="12">
        <v>100</v>
      </c>
      <c r="M78" s="12">
        <v>100</v>
      </c>
      <c r="N78" s="12">
        <v>100</v>
      </c>
      <c r="O78" s="12">
        <v>100</v>
      </c>
      <c r="P78" s="12">
        <v>100</v>
      </c>
      <c r="Q78" s="12">
        <v>100</v>
      </c>
      <c r="R78" s="12">
        <v>100</v>
      </c>
      <c r="S78" s="15" t="s">
        <v>411</v>
      </c>
      <c r="T78">
        <v>5703</v>
      </c>
      <c r="U78">
        <f t="shared" si="1"/>
        <v>1400</v>
      </c>
    </row>
    <row r="79" spans="1:21" x14ac:dyDescent="0.25">
      <c r="A79" s="12" t="s">
        <v>1019</v>
      </c>
      <c r="B79" s="13" t="s">
        <v>76</v>
      </c>
      <c r="C79" s="14" t="s">
        <v>62</v>
      </c>
      <c r="D79" s="13" t="s">
        <v>1014</v>
      </c>
      <c r="E79" s="12">
        <v>100</v>
      </c>
      <c r="F79" s="12">
        <v>100</v>
      </c>
      <c r="G79" s="12">
        <v>100</v>
      </c>
      <c r="H79" s="12">
        <v>100</v>
      </c>
      <c r="I79" s="12">
        <v>100</v>
      </c>
      <c r="J79" s="12">
        <v>100</v>
      </c>
      <c r="K79" s="12">
        <v>100</v>
      </c>
      <c r="L79" s="12">
        <v>100</v>
      </c>
      <c r="M79" s="12">
        <v>100</v>
      </c>
      <c r="N79" s="12">
        <v>100</v>
      </c>
      <c r="O79" s="12">
        <v>100</v>
      </c>
      <c r="P79" s="12">
        <v>100</v>
      </c>
      <c r="Q79" s="12">
        <v>100</v>
      </c>
      <c r="R79" s="12">
        <v>100</v>
      </c>
      <c r="S79" s="15" t="s">
        <v>404</v>
      </c>
      <c r="T79">
        <v>5704</v>
      </c>
      <c r="U79">
        <f t="shared" si="1"/>
        <v>1400</v>
      </c>
    </row>
    <row r="80" spans="1:21" x14ac:dyDescent="0.25">
      <c r="A80" s="12" t="s">
        <v>1019</v>
      </c>
      <c r="B80" s="13" t="s">
        <v>76</v>
      </c>
      <c r="C80" s="14" t="s">
        <v>66</v>
      </c>
      <c r="D80" s="13" t="s">
        <v>1014</v>
      </c>
      <c r="E80" s="12">
        <v>100</v>
      </c>
      <c r="F80" s="12">
        <v>100</v>
      </c>
      <c r="G80" s="12">
        <v>100</v>
      </c>
      <c r="H80" s="12">
        <v>100</v>
      </c>
      <c r="I80" s="12">
        <v>100</v>
      </c>
      <c r="J80" s="12">
        <v>100</v>
      </c>
      <c r="K80" s="12">
        <v>100</v>
      </c>
      <c r="L80" s="12">
        <v>100</v>
      </c>
      <c r="M80" s="12">
        <v>100</v>
      </c>
      <c r="N80" s="12">
        <v>100</v>
      </c>
      <c r="O80" s="12">
        <v>100</v>
      </c>
      <c r="P80" s="12">
        <v>100</v>
      </c>
      <c r="Q80" s="12">
        <v>100</v>
      </c>
      <c r="R80" s="12">
        <v>100</v>
      </c>
      <c r="S80" s="15" t="s">
        <v>405</v>
      </c>
      <c r="T80">
        <v>5705</v>
      </c>
      <c r="U80">
        <f t="shared" si="1"/>
        <v>1400</v>
      </c>
    </row>
    <row r="81" spans="1:21" x14ac:dyDescent="0.25">
      <c r="A81" s="12" t="s">
        <v>1019</v>
      </c>
      <c r="B81" s="13" t="s">
        <v>76</v>
      </c>
      <c r="C81" s="14" t="s">
        <v>74</v>
      </c>
      <c r="D81" s="13" t="s">
        <v>1014</v>
      </c>
      <c r="E81" s="12">
        <v>100</v>
      </c>
      <c r="F81" s="12">
        <v>100</v>
      </c>
      <c r="G81" s="12">
        <v>100</v>
      </c>
      <c r="H81" s="12">
        <v>100</v>
      </c>
      <c r="I81" s="12">
        <v>100</v>
      </c>
      <c r="J81" s="12">
        <v>100</v>
      </c>
      <c r="K81" s="12">
        <v>100</v>
      </c>
      <c r="L81" s="12">
        <v>100</v>
      </c>
      <c r="M81" s="12">
        <v>100</v>
      </c>
      <c r="N81" s="12">
        <v>100</v>
      </c>
      <c r="O81" s="12">
        <v>100</v>
      </c>
      <c r="P81" s="12">
        <v>100</v>
      </c>
      <c r="Q81" s="12">
        <v>100</v>
      </c>
      <c r="R81" s="12">
        <v>100</v>
      </c>
      <c r="S81" s="15" t="s">
        <v>406</v>
      </c>
      <c r="T81">
        <v>5706</v>
      </c>
      <c r="U81">
        <f t="shared" si="1"/>
        <v>1400</v>
      </c>
    </row>
    <row r="82" spans="1:21" x14ac:dyDescent="0.25">
      <c r="A82" s="12" t="s">
        <v>1019</v>
      </c>
      <c r="B82" s="13" t="s">
        <v>76</v>
      </c>
      <c r="C82" s="14" t="s">
        <v>68</v>
      </c>
      <c r="D82" s="13" t="s">
        <v>1014</v>
      </c>
      <c r="E82" s="12">
        <v>100</v>
      </c>
      <c r="F82" s="12">
        <v>100</v>
      </c>
      <c r="G82" s="12">
        <v>100</v>
      </c>
      <c r="H82" s="12">
        <v>100</v>
      </c>
      <c r="I82" s="12">
        <v>100</v>
      </c>
      <c r="J82" s="12">
        <v>100</v>
      </c>
      <c r="K82" s="12">
        <v>100</v>
      </c>
      <c r="L82" s="12">
        <v>100</v>
      </c>
      <c r="M82" s="12">
        <v>100</v>
      </c>
      <c r="N82" s="12">
        <v>100</v>
      </c>
      <c r="O82" s="12">
        <v>100</v>
      </c>
      <c r="P82" s="12">
        <v>100</v>
      </c>
      <c r="Q82" s="12">
        <v>100</v>
      </c>
      <c r="R82" s="12">
        <v>100</v>
      </c>
      <c r="S82" s="15" t="s">
        <v>407</v>
      </c>
      <c r="T82">
        <v>5801</v>
      </c>
      <c r="U82">
        <f t="shared" si="1"/>
        <v>1400</v>
      </c>
    </row>
    <row r="83" spans="1:21" x14ac:dyDescent="0.25">
      <c r="A83" s="12" t="s">
        <v>1019</v>
      </c>
      <c r="B83" s="13" t="s">
        <v>76</v>
      </c>
      <c r="C83" s="14" t="s">
        <v>58</v>
      </c>
      <c r="D83" s="13" t="s">
        <v>1014</v>
      </c>
      <c r="E83" s="12">
        <v>100</v>
      </c>
      <c r="F83" s="12">
        <v>100</v>
      </c>
      <c r="G83" s="12">
        <v>100</v>
      </c>
      <c r="H83" s="12">
        <v>100</v>
      </c>
      <c r="I83" s="12">
        <v>100</v>
      </c>
      <c r="J83" s="12">
        <v>100</v>
      </c>
      <c r="K83" s="12">
        <v>100</v>
      </c>
      <c r="L83" s="12">
        <v>100</v>
      </c>
      <c r="M83" s="12">
        <v>100</v>
      </c>
      <c r="N83" s="12">
        <v>100</v>
      </c>
      <c r="O83" s="12">
        <v>100</v>
      </c>
      <c r="P83" s="12">
        <v>100</v>
      </c>
      <c r="Q83" s="12">
        <v>100</v>
      </c>
      <c r="R83" s="12">
        <v>100</v>
      </c>
      <c r="S83" s="15" t="s">
        <v>408</v>
      </c>
      <c r="T83">
        <v>5802</v>
      </c>
      <c r="U83">
        <f t="shared" si="1"/>
        <v>1400</v>
      </c>
    </row>
    <row r="84" spans="1:21" x14ac:dyDescent="0.25">
      <c r="A84" s="12" t="s">
        <v>1019</v>
      </c>
      <c r="B84" s="13" t="s">
        <v>76</v>
      </c>
      <c r="C84" s="14" t="s">
        <v>61</v>
      </c>
      <c r="D84" s="13" t="s">
        <v>1014</v>
      </c>
      <c r="E84" s="12">
        <v>100</v>
      </c>
      <c r="F84" s="12">
        <v>100</v>
      </c>
      <c r="G84" s="12">
        <v>100</v>
      </c>
      <c r="H84" s="12">
        <v>100</v>
      </c>
      <c r="I84" s="12">
        <v>100</v>
      </c>
      <c r="J84" s="12">
        <v>100</v>
      </c>
      <c r="K84" s="12">
        <v>100</v>
      </c>
      <c r="L84" s="12">
        <v>100</v>
      </c>
      <c r="M84" s="12">
        <v>100</v>
      </c>
      <c r="N84" s="12">
        <v>100</v>
      </c>
      <c r="O84" s="12">
        <v>100</v>
      </c>
      <c r="P84" s="12">
        <v>100</v>
      </c>
      <c r="Q84" s="12">
        <v>100</v>
      </c>
      <c r="R84" s="12">
        <v>100</v>
      </c>
      <c r="S84" s="15" t="s">
        <v>409</v>
      </c>
      <c r="T84">
        <v>5803</v>
      </c>
      <c r="U84">
        <f t="shared" si="1"/>
        <v>1400</v>
      </c>
    </row>
    <row r="85" spans="1:21" x14ac:dyDescent="0.25">
      <c r="A85" s="12" t="s">
        <v>1019</v>
      </c>
      <c r="B85" s="13" t="s">
        <v>76</v>
      </c>
      <c r="C85" s="14" t="s">
        <v>77</v>
      </c>
      <c r="D85" s="13" t="s">
        <v>1014</v>
      </c>
      <c r="E85" s="12">
        <v>100</v>
      </c>
      <c r="F85" s="12">
        <v>100</v>
      </c>
      <c r="G85" s="12">
        <v>100</v>
      </c>
      <c r="H85" s="12">
        <v>100</v>
      </c>
      <c r="I85" s="12">
        <v>100</v>
      </c>
      <c r="J85" s="12">
        <v>100</v>
      </c>
      <c r="K85" s="12">
        <v>100</v>
      </c>
      <c r="L85" s="12">
        <v>100</v>
      </c>
      <c r="M85" s="12">
        <v>100</v>
      </c>
      <c r="N85" s="12">
        <v>100</v>
      </c>
      <c r="O85" s="12">
        <v>100</v>
      </c>
      <c r="P85" s="12">
        <v>100</v>
      </c>
      <c r="Q85" s="12">
        <v>100</v>
      </c>
      <c r="R85" s="12">
        <v>100</v>
      </c>
      <c r="S85" s="15" t="s">
        <v>410</v>
      </c>
      <c r="T85">
        <v>5804</v>
      </c>
      <c r="U85">
        <f t="shared" si="1"/>
        <v>1400</v>
      </c>
    </row>
    <row r="86" spans="1:21" x14ac:dyDescent="0.25">
      <c r="A86" s="12" t="s">
        <v>1021</v>
      </c>
      <c r="B86" s="13" t="s">
        <v>1022</v>
      </c>
      <c r="C86" s="14" t="s">
        <v>157</v>
      </c>
      <c r="D86" s="13" t="s">
        <v>1014</v>
      </c>
      <c r="E86" s="12">
        <v>100</v>
      </c>
      <c r="F86" s="12">
        <v>100</v>
      </c>
      <c r="G86" s="12">
        <v>100</v>
      </c>
      <c r="H86" s="12">
        <v>100</v>
      </c>
      <c r="I86" s="12">
        <v>100</v>
      </c>
      <c r="J86" s="12">
        <v>100</v>
      </c>
      <c r="K86" s="12">
        <v>100</v>
      </c>
      <c r="L86" s="12">
        <v>100</v>
      </c>
      <c r="M86" s="12">
        <v>100</v>
      </c>
      <c r="N86" s="12">
        <v>100</v>
      </c>
      <c r="O86" s="12">
        <v>100</v>
      </c>
      <c r="P86" s="12">
        <v>100</v>
      </c>
      <c r="Q86" s="12">
        <v>100</v>
      </c>
      <c r="R86" s="12">
        <v>100</v>
      </c>
      <c r="S86" s="15" t="s">
        <v>412</v>
      </c>
      <c r="T86">
        <v>6101</v>
      </c>
      <c r="U86">
        <f t="shared" si="1"/>
        <v>1400</v>
      </c>
    </row>
    <row r="87" spans="1:21" x14ac:dyDescent="0.25">
      <c r="A87" s="12" t="s">
        <v>1021</v>
      </c>
      <c r="B87" s="13" t="s">
        <v>1022</v>
      </c>
      <c r="C87" s="14" t="s">
        <v>132</v>
      </c>
      <c r="D87" s="13" t="s">
        <v>1014</v>
      </c>
      <c r="E87" s="12">
        <v>100</v>
      </c>
      <c r="F87" s="12">
        <v>100</v>
      </c>
      <c r="G87" s="12">
        <v>100</v>
      </c>
      <c r="H87" s="12">
        <v>100</v>
      </c>
      <c r="I87" s="12">
        <v>100</v>
      </c>
      <c r="J87" s="12">
        <v>100</v>
      </c>
      <c r="K87" s="12">
        <v>100</v>
      </c>
      <c r="L87" s="12">
        <v>100</v>
      </c>
      <c r="M87" s="12">
        <v>100</v>
      </c>
      <c r="N87" s="12">
        <v>100</v>
      </c>
      <c r="O87" s="12">
        <v>100</v>
      </c>
      <c r="P87" s="12">
        <v>100</v>
      </c>
      <c r="Q87" s="12">
        <v>100</v>
      </c>
      <c r="R87" s="12">
        <v>100</v>
      </c>
      <c r="S87" s="15" t="s">
        <v>413</v>
      </c>
      <c r="T87">
        <v>6102</v>
      </c>
      <c r="U87">
        <f t="shared" si="1"/>
        <v>1400</v>
      </c>
    </row>
    <row r="88" spans="1:21" x14ac:dyDescent="0.25">
      <c r="A88" s="12" t="s">
        <v>1021</v>
      </c>
      <c r="B88" s="13" t="s">
        <v>1022</v>
      </c>
      <c r="C88" s="14" t="s">
        <v>133</v>
      </c>
      <c r="D88" s="13" t="s">
        <v>1014</v>
      </c>
      <c r="E88" s="12">
        <v>100</v>
      </c>
      <c r="F88" s="12">
        <v>100</v>
      </c>
      <c r="G88" s="12">
        <v>100</v>
      </c>
      <c r="H88" s="12">
        <v>100</v>
      </c>
      <c r="I88" s="12">
        <v>100</v>
      </c>
      <c r="J88" s="12">
        <v>100</v>
      </c>
      <c r="K88" s="12">
        <v>100</v>
      </c>
      <c r="L88" s="12">
        <v>100</v>
      </c>
      <c r="M88" s="12">
        <v>100</v>
      </c>
      <c r="N88" s="12">
        <v>100</v>
      </c>
      <c r="O88" s="12">
        <v>100</v>
      </c>
      <c r="P88" s="12">
        <v>100</v>
      </c>
      <c r="Q88" s="12">
        <v>100</v>
      </c>
      <c r="R88" s="12">
        <v>100</v>
      </c>
      <c r="S88" s="15" t="s">
        <v>414</v>
      </c>
      <c r="T88">
        <v>6103</v>
      </c>
      <c r="U88">
        <f t="shared" si="1"/>
        <v>1400</v>
      </c>
    </row>
    <row r="89" spans="1:21" x14ac:dyDescent="0.25">
      <c r="A89" s="12" t="s">
        <v>1021</v>
      </c>
      <c r="B89" s="13" t="s">
        <v>1022</v>
      </c>
      <c r="C89" s="14" t="s">
        <v>134</v>
      </c>
      <c r="D89" s="13" t="s">
        <v>1014</v>
      </c>
      <c r="E89" s="12">
        <v>100</v>
      </c>
      <c r="F89" s="12">
        <v>100</v>
      </c>
      <c r="G89" s="12">
        <v>100</v>
      </c>
      <c r="H89" s="12">
        <v>100</v>
      </c>
      <c r="I89" s="12">
        <v>100</v>
      </c>
      <c r="J89" s="12">
        <v>100</v>
      </c>
      <c r="K89" s="12">
        <v>100</v>
      </c>
      <c r="L89" s="12">
        <v>100</v>
      </c>
      <c r="M89" s="12">
        <v>100</v>
      </c>
      <c r="N89" s="12">
        <v>100</v>
      </c>
      <c r="O89" s="12">
        <v>100</v>
      </c>
      <c r="P89" s="12">
        <v>100</v>
      </c>
      <c r="Q89" s="12">
        <v>100</v>
      </c>
      <c r="R89" s="12">
        <v>100</v>
      </c>
      <c r="S89" s="15" t="s">
        <v>415</v>
      </c>
      <c r="T89">
        <v>6104</v>
      </c>
      <c r="U89">
        <f t="shared" si="1"/>
        <v>1400</v>
      </c>
    </row>
    <row r="90" spans="1:21" x14ac:dyDescent="0.25">
      <c r="A90" s="12" t="s">
        <v>1021</v>
      </c>
      <c r="B90" s="13" t="s">
        <v>1022</v>
      </c>
      <c r="C90" s="14" t="s">
        <v>135</v>
      </c>
      <c r="D90" s="13" t="s">
        <v>1014</v>
      </c>
      <c r="E90" s="12">
        <v>100</v>
      </c>
      <c r="F90" s="12">
        <v>100</v>
      </c>
      <c r="G90" s="12">
        <v>100</v>
      </c>
      <c r="H90" s="12">
        <v>100</v>
      </c>
      <c r="I90" s="12">
        <v>100</v>
      </c>
      <c r="J90" s="12">
        <v>100</v>
      </c>
      <c r="K90" s="12">
        <v>100</v>
      </c>
      <c r="L90" s="12">
        <v>100</v>
      </c>
      <c r="M90" s="12">
        <v>100</v>
      </c>
      <c r="N90" s="12">
        <v>100</v>
      </c>
      <c r="O90" s="12">
        <v>100</v>
      </c>
      <c r="P90" s="12">
        <v>100</v>
      </c>
      <c r="Q90" s="12">
        <v>100</v>
      </c>
      <c r="R90" s="12">
        <v>100</v>
      </c>
      <c r="S90" s="15" t="s">
        <v>416</v>
      </c>
      <c r="T90">
        <v>6105</v>
      </c>
      <c r="U90">
        <f t="shared" si="1"/>
        <v>1400</v>
      </c>
    </row>
    <row r="91" spans="1:21" x14ac:dyDescent="0.25">
      <c r="A91" s="12" t="s">
        <v>1021</v>
      </c>
      <c r="B91" s="13" t="s">
        <v>1022</v>
      </c>
      <c r="C91" s="14" t="s">
        <v>136</v>
      </c>
      <c r="D91" s="13" t="s">
        <v>1014</v>
      </c>
      <c r="E91" s="12">
        <v>100</v>
      </c>
      <c r="F91" s="12">
        <v>-50</v>
      </c>
      <c r="G91" s="12">
        <v>-50</v>
      </c>
      <c r="H91" s="12">
        <v>-50</v>
      </c>
      <c r="I91" s="12">
        <v>-50</v>
      </c>
      <c r="J91" s="12">
        <v>-50</v>
      </c>
      <c r="K91" s="12">
        <v>-50</v>
      </c>
      <c r="L91" s="12">
        <v>-50</v>
      </c>
      <c r="M91" s="12">
        <v>-50</v>
      </c>
      <c r="N91" s="12">
        <v>-50</v>
      </c>
      <c r="O91" s="12">
        <v>-50</v>
      </c>
      <c r="P91" s="12">
        <v>-50</v>
      </c>
      <c r="Q91" s="12">
        <v>-50</v>
      </c>
      <c r="R91" s="12">
        <v>-50</v>
      </c>
      <c r="S91" s="15" t="s">
        <v>417</v>
      </c>
      <c r="T91">
        <v>6106</v>
      </c>
      <c r="U91">
        <f t="shared" si="1"/>
        <v>100</v>
      </c>
    </row>
    <row r="92" spans="1:21" x14ac:dyDescent="0.25">
      <c r="A92" s="12" t="s">
        <v>1021</v>
      </c>
      <c r="B92" s="13" t="s">
        <v>1022</v>
      </c>
      <c r="C92" s="14" t="s">
        <v>138</v>
      </c>
      <c r="D92" s="13" t="s">
        <v>1014</v>
      </c>
      <c r="E92" s="12">
        <v>100</v>
      </c>
      <c r="F92" s="12">
        <v>100</v>
      </c>
      <c r="G92" s="12">
        <v>100</v>
      </c>
      <c r="H92" s="12">
        <v>100</v>
      </c>
      <c r="I92" s="12">
        <v>100</v>
      </c>
      <c r="J92" s="12">
        <v>100</v>
      </c>
      <c r="K92" s="12">
        <v>100</v>
      </c>
      <c r="L92" s="12">
        <v>100</v>
      </c>
      <c r="M92" s="12">
        <v>100</v>
      </c>
      <c r="N92" s="12">
        <v>100</v>
      </c>
      <c r="O92" s="12">
        <v>100</v>
      </c>
      <c r="P92" s="12">
        <v>100</v>
      </c>
      <c r="Q92" s="12">
        <v>100</v>
      </c>
      <c r="R92" s="12">
        <v>100</v>
      </c>
      <c r="S92" s="15" t="s">
        <v>418</v>
      </c>
      <c r="T92">
        <v>6107</v>
      </c>
      <c r="U92">
        <f t="shared" si="1"/>
        <v>1400</v>
      </c>
    </row>
    <row r="93" spans="1:21" x14ac:dyDescent="0.25">
      <c r="A93" s="12" t="s">
        <v>1021</v>
      </c>
      <c r="B93" s="13" t="s">
        <v>1022</v>
      </c>
      <c r="C93" s="14" t="s">
        <v>141</v>
      </c>
      <c r="D93" s="13" t="s">
        <v>1014</v>
      </c>
      <c r="E93" s="12">
        <v>100</v>
      </c>
      <c r="F93" s="12">
        <v>100</v>
      </c>
      <c r="G93" s="12">
        <v>100</v>
      </c>
      <c r="H93" s="12">
        <v>100</v>
      </c>
      <c r="I93" s="12">
        <v>100</v>
      </c>
      <c r="J93" s="12">
        <v>100</v>
      </c>
      <c r="K93" s="12">
        <v>100</v>
      </c>
      <c r="L93" s="12">
        <v>100</v>
      </c>
      <c r="M93" s="12">
        <v>100</v>
      </c>
      <c r="N93" s="12">
        <v>100</v>
      </c>
      <c r="O93" s="12">
        <v>100</v>
      </c>
      <c r="P93" s="12">
        <v>100</v>
      </c>
      <c r="Q93" s="12">
        <v>100</v>
      </c>
      <c r="R93" s="12">
        <v>100</v>
      </c>
      <c r="S93" s="15" t="s">
        <v>419</v>
      </c>
      <c r="T93">
        <v>6108</v>
      </c>
      <c r="U93">
        <f t="shared" si="1"/>
        <v>1400</v>
      </c>
    </row>
    <row r="94" spans="1:21" x14ac:dyDescent="0.25">
      <c r="A94" s="12" t="s">
        <v>1021</v>
      </c>
      <c r="B94" s="13" t="s">
        <v>1022</v>
      </c>
      <c r="C94" s="14" t="s">
        <v>142</v>
      </c>
      <c r="D94" s="13" t="s">
        <v>1014</v>
      </c>
      <c r="E94" s="12">
        <v>100</v>
      </c>
      <c r="F94" s="12">
        <v>100</v>
      </c>
      <c r="G94" s="12">
        <v>100</v>
      </c>
      <c r="H94" s="12">
        <v>100</v>
      </c>
      <c r="I94" s="12">
        <v>100</v>
      </c>
      <c r="J94" s="12">
        <v>100</v>
      </c>
      <c r="K94" s="12">
        <v>100</v>
      </c>
      <c r="L94" s="12">
        <v>100</v>
      </c>
      <c r="M94" s="12">
        <v>100</v>
      </c>
      <c r="N94" s="12">
        <v>100</v>
      </c>
      <c r="O94" s="12">
        <v>100</v>
      </c>
      <c r="P94" s="12">
        <v>100</v>
      </c>
      <c r="Q94" s="12">
        <v>-50</v>
      </c>
      <c r="R94" s="12">
        <v>-50</v>
      </c>
      <c r="S94" s="15" t="s">
        <v>420</v>
      </c>
      <c r="T94">
        <v>6109</v>
      </c>
      <c r="U94">
        <f t="shared" si="1"/>
        <v>1200</v>
      </c>
    </row>
    <row r="95" spans="1:21" x14ac:dyDescent="0.25">
      <c r="A95" s="12" t="s">
        <v>1021</v>
      </c>
      <c r="B95" s="13" t="s">
        <v>1022</v>
      </c>
      <c r="C95" s="14" t="s">
        <v>144</v>
      </c>
      <c r="D95" s="13" t="s">
        <v>1014</v>
      </c>
      <c r="E95" s="12">
        <v>100</v>
      </c>
      <c r="F95" s="12">
        <v>100</v>
      </c>
      <c r="G95" s="12">
        <v>100</v>
      </c>
      <c r="H95" s="12">
        <v>100</v>
      </c>
      <c r="I95" s="12">
        <v>100</v>
      </c>
      <c r="J95" s="12">
        <v>100</v>
      </c>
      <c r="K95" s="12">
        <v>100</v>
      </c>
      <c r="L95" s="12">
        <v>100</v>
      </c>
      <c r="M95" s="12">
        <v>100</v>
      </c>
      <c r="N95" s="12">
        <v>100</v>
      </c>
      <c r="O95" s="12">
        <v>100</v>
      </c>
      <c r="P95" s="12">
        <v>100</v>
      </c>
      <c r="Q95" s="12">
        <v>100</v>
      </c>
      <c r="R95" s="12">
        <v>100</v>
      </c>
      <c r="S95" s="15" t="s">
        <v>421</v>
      </c>
      <c r="T95">
        <v>6110</v>
      </c>
      <c r="U95">
        <f t="shared" si="1"/>
        <v>1400</v>
      </c>
    </row>
    <row r="96" spans="1:21" x14ac:dyDescent="0.25">
      <c r="A96" s="12" t="s">
        <v>1021</v>
      </c>
      <c r="B96" s="13" t="s">
        <v>1022</v>
      </c>
      <c r="C96" s="14" t="s">
        <v>147</v>
      </c>
      <c r="D96" s="13" t="s">
        <v>1014</v>
      </c>
      <c r="E96" s="12">
        <v>100</v>
      </c>
      <c r="F96" s="12">
        <v>100</v>
      </c>
      <c r="G96" s="12">
        <v>100</v>
      </c>
      <c r="H96" s="12">
        <v>100</v>
      </c>
      <c r="I96" s="12">
        <v>100</v>
      </c>
      <c r="J96" s="12">
        <v>100</v>
      </c>
      <c r="K96" s="12">
        <v>100</v>
      </c>
      <c r="L96" s="12">
        <v>100</v>
      </c>
      <c r="M96" s="12">
        <v>100</v>
      </c>
      <c r="N96" s="12">
        <v>100</v>
      </c>
      <c r="O96" s="12">
        <v>100</v>
      </c>
      <c r="P96" s="12">
        <v>100</v>
      </c>
      <c r="Q96" s="12">
        <v>100</v>
      </c>
      <c r="R96" s="12">
        <v>100</v>
      </c>
      <c r="S96" s="15" t="s">
        <v>422</v>
      </c>
      <c r="T96">
        <v>6111</v>
      </c>
      <c r="U96">
        <f t="shared" si="1"/>
        <v>1400</v>
      </c>
    </row>
    <row r="97" spans="1:21" x14ac:dyDescent="0.25">
      <c r="A97" s="12" t="s">
        <v>1021</v>
      </c>
      <c r="B97" s="13" t="s">
        <v>1022</v>
      </c>
      <c r="C97" s="14" t="s">
        <v>151</v>
      </c>
      <c r="D97" s="13" t="s">
        <v>1014</v>
      </c>
      <c r="E97" s="12">
        <v>100</v>
      </c>
      <c r="F97" s="12">
        <v>100</v>
      </c>
      <c r="G97" s="12">
        <v>100</v>
      </c>
      <c r="H97" s="12">
        <v>100</v>
      </c>
      <c r="I97" s="12">
        <v>100</v>
      </c>
      <c r="J97" s="12">
        <v>100</v>
      </c>
      <c r="K97" s="12">
        <v>100</v>
      </c>
      <c r="L97" s="12">
        <v>100</v>
      </c>
      <c r="M97" s="12">
        <v>100</v>
      </c>
      <c r="N97" s="12">
        <v>100</v>
      </c>
      <c r="O97" s="12">
        <v>100</v>
      </c>
      <c r="P97" s="12">
        <v>100</v>
      </c>
      <c r="Q97" s="12">
        <v>100</v>
      </c>
      <c r="R97" s="12">
        <v>100</v>
      </c>
      <c r="S97" s="15" t="s">
        <v>423</v>
      </c>
      <c r="T97">
        <v>6112</v>
      </c>
      <c r="U97">
        <f t="shared" si="1"/>
        <v>1400</v>
      </c>
    </row>
    <row r="98" spans="1:21" x14ac:dyDescent="0.25">
      <c r="A98" s="12" t="s">
        <v>1021</v>
      </c>
      <c r="B98" s="13" t="s">
        <v>1022</v>
      </c>
      <c r="C98" s="14" t="s">
        <v>152</v>
      </c>
      <c r="D98" s="13" t="s">
        <v>1014</v>
      </c>
      <c r="E98" s="12">
        <v>100</v>
      </c>
      <c r="F98" s="12">
        <v>100</v>
      </c>
      <c r="G98" s="12">
        <v>100</v>
      </c>
      <c r="H98" s="12">
        <v>100</v>
      </c>
      <c r="I98" s="12">
        <v>100</v>
      </c>
      <c r="J98" s="12">
        <v>100</v>
      </c>
      <c r="K98" s="12">
        <v>100</v>
      </c>
      <c r="L98" s="12">
        <v>100</v>
      </c>
      <c r="M98" s="12">
        <v>100</v>
      </c>
      <c r="N98" s="12">
        <v>100</v>
      </c>
      <c r="O98" s="12">
        <v>100</v>
      </c>
      <c r="P98" s="12">
        <v>100</v>
      </c>
      <c r="Q98" s="12">
        <v>100</v>
      </c>
      <c r="R98" s="12">
        <v>100</v>
      </c>
      <c r="S98" s="15" t="s">
        <v>424</v>
      </c>
      <c r="T98">
        <v>6113</v>
      </c>
      <c r="U98">
        <f t="shared" si="1"/>
        <v>1400</v>
      </c>
    </row>
    <row r="99" spans="1:21" x14ac:dyDescent="0.25">
      <c r="A99" s="12" t="s">
        <v>1021</v>
      </c>
      <c r="B99" s="13" t="s">
        <v>1022</v>
      </c>
      <c r="C99" s="14" t="s">
        <v>156</v>
      </c>
      <c r="D99" s="13" t="s">
        <v>1014</v>
      </c>
      <c r="E99" s="12">
        <v>100</v>
      </c>
      <c r="F99" s="12">
        <v>100</v>
      </c>
      <c r="G99" s="12">
        <v>100</v>
      </c>
      <c r="H99" s="12">
        <v>100</v>
      </c>
      <c r="I99" s="12">
        <v>100</v>
      </c>
      <c r="J99" s="12">
        <v>100</v>
      </c>
      <c r="K99" s="12">
        <v>100</v>
      </c>
      <c r="L99" s="12">
        <v>100</v>
      </c>
      <c r="M99" s="12">
        <v>100</v>
      </c>
      <c r="N99" s="12">
        <v>100</v>
      </c>
      <c r="O99" s="12">
        <v>100</v>
      </c>
      <c r="P99" s="12">
        <v>100</v>
      </c>
      <c r="Q99" s="12">
        <v>-50</v>
      </c>
      <c r="R99" s="12">
        <v>-50</v>
      </c>
      <c r="S99" s="15" t="s">
        <v>425</v>
      </c>
      <c r="T99">
        <v>6114</v>
      </c>
      <c r="U99">
        <f t="shared" si="1"/>
        <v>1200</v>
      </c>
    </row>
    <row r="100" spans="1:21" x14ac:dyDescent="0.25">
      <c r="A100" s="12" t="s">
        <v>1021</v>
      </c>
      <c r="B100" s="13" t="s">
        <v>1022</v>
      </c>
      <c r="C100" s="14" t="s">
        <v>158</v>
      </c>
      <c r="D100" s="13" t="s">
        <v>1014</v>
      </c>
      <c r="E100" s="12">
        <v>100</v>
      </c>
      <c r="F100" s="12">
        <v>100</v>
      </c>
      <c r="G100" s="12">
        <v>100</v>
      </c>
      <c r="H100" s="12">
        <v>100</v>
      </c>
      <c r="I100" s="12">
        <v>100</v>
      </c>
      <c r="J100" s="12">
        <v>100</v>
      </c>
      <c r="K100" s="12">
        <v>100</v>
      </c>
      <c r="L100" s="12">
        <v>100</v>
      </c>
      <c r="M100" s="12">
        <v>100</v>
      </c>
      <c r="N100" s="12">
        <v>100</v>
      </c>
      <c r="O100" s="12">
        <v>100</v>
      </c>
      <c r="P100" s="12">
        <v>100</v>
      </c>
      <c r="Q100" s="12">
        <v>100</v>
      </c>
      <c r="R100" s="12">
        <v>100</v>
      </c>
      <c r="S100" s="15" t="s">
        <v>426</v>
      </c>
      <c r="T100">
        <v>6115</v>
      </c>
      <c r="U100">
        <f t="shared" si="1"/>
        <v>1400</v>
      </c>
    </row>
    <row r="101" spans="1:21" x14ac:dyDescent="0.25">
      <c r="A101" s="12" t="s">
        <v>1021</v>
      </c>
      <c r="B101" s="13" t="s">
        <v>1022</v>
      </c>
      <c r="C101" s="14" t="s">
        <v>159</v>
      </c>
      <c r="D101" s="13" t="s">
        <v>1014</v>
      </c>
      <c r="E101" s="12">
        <v>100</v>
      </c>
      <c r="F101" s="12">
        <v>100</v>
      </c>
      <c r="G101" s="12">
        <v>100</v>
      </c>
      <c r="H101" s="12">
        <v>100</v>
      </c>
      <c r="I101" s="12">
        <v>100</v>
      </c>
      <c r="J101" s="12">
        <v>100</v>
      </c>
      <c r="K101" s="12">
        <v>100</v>
      </c>
      <c r="L101" s="12">
        <v>100</v>
      </c>
      <c r="M101" s="12">
        <v>100</v>
      </c>
      <c r="N101" s="12">
        <v>100</v>
      </c>
      <c r="O101" s="12">
        <v>100</v>
      </c>
      <c r="P101" s="12">
        <v>100</v>
      </c>
      <c r="Q101" s="12">
        <v>100</v>
      </c>
      <c r="R101" s="12">
        <v>100</v>
      </c>
      <c r="S101" s="15" t="s">
        <v>427</v>
      </c>
      <c r="T101">
        <v>6116</v>
      </c>
      <c r="U101">
        <f t="shared" si="1"/>
        <v>1400</v>
      </c>
    </row>
    <row r="102" spans="1:21" x14ac:dyDescent="0.25">
      <c r="A102" s="12" t="s">
        <v>1021</v>
      </c>
      <c r="B102" s="13" t="s">
        <v>1022</v>
      </c>
      <c r="C102" s="14" t="s">
        <v>161</v>
      </c>
      <c r="D102" s="13" t="s">
        <v>1014</v>
      </c>
      <c r="E102" s="12">
        <v>100</v>
      </c>
      <c r="F102" s="12">
        <v>100</v>
      </c>
      <c r="G102" s="12">
        <v>100</v>
      </c>
      <c r="H102" s="12">
        <v>100</v>
      </c>
      <c r="I102" s="12">
        <v>100</v>
      </c>
      <c r="J102" s="12">
        <v>100</v>
      </c>
      <c r="K102" s="12">
        <v>100</v>
      </c>
      <c r="L102" s="12">
        <v>100</v>
      </c>
      <c r="M102" s="12">
        <v>100</v>
      </c>
      <c r="N102" s="12">
        <v>100</v>
      </c>
      <c r="O102" s="12">
        <v>100</v>
      </c>
      <c r="P102" s="12">
        <v>100</v>
      </c>
      <c r="Q102" s="12">
        <v>100</v>
      </c>
      <c r="R102" s="12">
        <v>100</v>
      </c>
      <c r="S102" s="15" t="s">
        <v>428</v>
      </c>
      <c r="T102">
        <v>6117</v>
      </c>
      <c r="U102">
        <f t="shared" si="1"/>
        <v>1400</v>
      </c>
    </row>
    <row r="103" spans="1:21" x14ac:dyDescent="0.25">
      <c r="A103" s="12" t="s">
        <v>1021</v>
      </c>
      <c r="B103" s="13" t="s">
        <v>1022</v>
      </c>
      <c r="C103" s="14" t="s">
        <v>153</v>
      </c>
      <c r="D103" s="13" t="s">
        <v>1014</v>
      </c>
      <c r="E103" s="12">
        <v>100</v>
      </c>
      <c r="F103" s="12">
        <v>100</v>
      </c>
      <c r="G103" s="12">
        <v>100</v>
      </c>
      <c r="H103" s="12">
        <v>100</v>
      </c>
      <c r="I103" s="12">
        <v>100</v>
      </c>
      <c r="J103" s="12">
        <v>100</v>
      </c>
      <c r="K103" s="12">
        <v>100</v>
      </c>
      <c r="L103" s="12">
        <v>100</v>
      </c>
      <c r="M103" s="12">
        <v>100</v>
      </c>
      <c r="N103" s="12">
        <v>100</v>
      </c>
      <c r="O103" s="12">
        <v>100</v>
      </c>
      <c r="P103" s="12">
        <v>100</v>
      </c>
      <c r="Q103" s="12">
        <v>100</v>
      </c>
      <c r="R103" s="12">
        <v>100</v>
      </c>
      <c r="S103" s="15" t="s">
        <v>429</v>
      </c>
      <c r="T103">
        <v>6201</v>
      </c>
      <c r="U103">
        <f t="shared" si="1"/>
        <v>1400</v>
      </c>
    </row>
    <row r="104" spans="1:21" x14ac:dyDescent="0.25">
      <c r="A104" s="12" t="s">
        <v>1021</v>
      </c>
      <c r="B104" s="13" t="s">
        <v>1022</v>
      </c>
      <c r="C104" s="14" t="s">
        <v>137</v>
      </c>
      <c r="D104" s="13" t="s">
        <v>1014</v>
      </c>
      <c r="E104" s="12">
        <v>100</v>
      </c>
      <c r="F104" s="12">
        <v>100</v>
      </c>
      <c r="G104" s="12">
        <v>100</v>
      </c>
      <c r="H104" s="12">
        <v>100</v>
      </c>
      <c r="I104" s="12">
        <v>100</v>
      </c>
      <c r="J104" s="12">
        <v>100</v>
      </c>
      <c r="K104" s="12">
        <v>100</v>
      </c>
      <c r="L104" s="12">
        <v>100</v>
      </c>
      <c r="M104" s="12">
        <v>100</v>
      </c>
      <c r="N104" s="12">
        <v>100</v>
      </c>
      <c r="O104" s="12">
        <v>100</v>
      </c>
      <c r="P104" s="12">
        <v>100</v>
      </c>
      <c r="Q104" s="12">
        <v>100</v>
      </c>
      <c r="R104" s="12">
        <v>100</v>
      </c>
      <c r="S104" s="15" t="s">
        <v>430</v>
      </c>
      <c r="T104">
        <v>6202</v>
      </c>
      <c r="U104">
        <f t="shared" si="1"/>
        <v>1400</v>
      </c>
    </row>
    <row r="105" spans="1:21" x14ac:dyDescent="0.25">
      <c r="A105" s="12" t="s">
        <v>1021</v>
      </c>
      <c r="B105" s="13" t="s">
        <v>1022</v>
      </c>
      <c r="C105" s="14" t="s">
        <v>139</v>
      </c>
      <c r="D105" s="13" t="s">
        <v>1014</v>
      </c>
      <c r="E105" s="12">
        <v>100</v>
      </c>
      <c r="F105" s="12">
        <v>100</v>
      </c>
      <c r="G105" s="12">
        <v>100</v>
      </c>
      <c r="H105" s="12">
        <v>100</v>
      </c>
      <c r="I105" s="12">
        <v>100</v>
      </c>
      <c r="J105" s="12">
        <v>100</v>
      </c>
      <c r="K105" s="12">
        <v>100</v>
      </c>
      <c r="L105" s="12">
        <v>100</v>
      </c>
      <c r="M105" s="12">
        <v>100</v>
      </c>
      <c r="N105" s="12">
        <v>100</v>
      </c>
      <c r="O105" s="12">
        <v>100</v>
      </c>
      <c r="P105" s="12">
        <v>100</v>
      </c>
      <c r="Q105" s="12">
        <v>100</v>
      </c>
      <c r="R105" s="12">
        <v>100</v>
      </c>
      <c r="S105" s="15" t="s">
        <v>431</v>
      </c>
      <c r="T105">
        <v>6203</v>
      </c>
      <c r="U105">
        <f t="shared" si="1"/>
        <v>1400</v>
      </c>
    </row>
    <row r="106" spans="1:21" x14ac:dyDescent="0.25">
      <c r="A106" s="12" t="s">
        <v>1021</v>
      </c>
      <c r="B106" s="13" t="s">
        <v>1022</v>
      </c>
      <c r="C106" s="14" t="s">
        <v>143</v>
      </c>
      <c r="D106" s="13" t="s">
        <v>1014</v>
      </c>
      <c r="E106" s="12">
        <v>100</v>
      </c>
      <c r="F106" s="12">
        <v>100</v>
      </c>
      <c r="G106" s="12">
        <v>100</v>
      </c>
      <c r="H106" s="12">
        <v>100</v>
      </c>
      <c r="I106" s="12">
        <v>100</v>
      </c>
      <c r="J106" s="12">
        <v>100</v>
      </c>
      <c r="K106" s="12">
        <v>100</v>
      </c>
      <c r="L106" s="12">
        <v>100</v>
      </c>
      <c r="M106" s="12">
        <v>100</v>
      </c>
      <c r="N106" s="12">
        <v>100</v>
      </c>
      <c r="O106" s="12">
        <v>100</v>
      </c>
      <c r="P106" s="12">
        <v>100</v>
      </c>
      <c r="Q106" s="12">
        <v>100</v>
      </c>
      <c r="R106" s="12">
        <v>100</v>
      </c>
      <c r="S106" s="15" t="s">
        <v>444</v>
      </c>
      <c r="T106">
        <v>6204</v>
      </c>
      <c r="U106">
        <f t="shared" si="1"/>
        <v>1400</v>
      </c>
    </row>
    <row r="107" spans="1:21" x14ac:dyDescent="0.25">
      <c r="A107" s="12" t="s">
        <v>1021</v>
      </c>
      <c r="B107" s="13" t="s">
        <v>1022</v>
      </c>
      <c r="C107" s="14" t="s">
        <v>146</v>
      </c>
      <c r="D107" s="13" t="s">
        <v>1014</v>
      </c>
      <c r="E107" s="12">
        <v>100</v>
      </c>
      <c r="F107" s="12">
        <v>100</v>
      </c>
      <c r="G107" s="12">
        <v>100</v>
      </c>
      <c r="H107" s="12">
        <v>100</v>
      </c>
      <c r="I107" s="12">
        <v>100</v>
      </c>
      <c r="J107" s="12">
        <v>100</v>
      </c>
      <c r="K107" s="12">
        <v>100</v>
      </c>
      <c r="L107" s="12">
        <v>100</v>
      </c>
      <c r="M107" s="12">
        <v>100</v>
      </c>
      <c r="N107" s="12">
        <v>100</v>
      </c>
      <c r="O107" s="12">
        <v>100</v>
      </c>
      <c r="P107" s="12">
        <v>100</v>
      </c>
      <c r="Q107" s="12">
        <v>100</v>
      </c>
      <c r="R107" s="12">
        <v>100</v>
      </c>
      <c r="S107" s="15" t="s">
        <v>432</v>
      </c>
      <c r="T107">
        <v>6205</v>
      </c>
      <c r="U107">
        <f t="shared" si="1"/>
        <v>1400</v>
      </c>
    </row>
    <row r="108" spans="1:21" x14ac:dyDescent="0.25">
      <c r="A108" s="12" t="s">
        <v>1021</v>
      </c>
      <c r="B108" s="13" t="s">
        <v>1022</v>
      </c>
      <c r="C108" s="14" t="s">
        <v>149</v>
      </c>
      <c r="D108" s="13" t="s">
        <v>1014</v>
      </c>
      <c r="E108" s="12">
        <v>100</v>
      </c>
      <c r="F108" s="12">
        <v>100</v>
      </c>
      <c r="G108" s="12">
        <v>100</v>
      </c>
      <c r="H108" s="12">
        <v>100</v>
      </c>
      <c r="I108" s="12">
        <v>100</v>
      </c>
      <c r="J108" s="12">
        <v>100</v>
      </c>
      <c r="K108" s="12">
        <v>100</v>
      </c>
      <c r="L108" s="12">
        <v>100</v>
      </c>
      <c r="M108" s="12">
        <v>100</v>
      </c>
      <c r="N108" s="12">
        <v>100</v>
      </c>
      <c r="O108" s="12">
        <v>100</v>
      </c>
      <c r="P108" s="12">
        <v>100</v>
      </c>
      <c r="Q108" s="12">
        <v>100</v>
      </c>
      <c r="R108" s="12">
        <v>100</v>
      </c>
      <c r="S108" s="15" t="s">
        <v>433</v>
      </c>
      <c r="T108">
        <v>6206</v>
      </c>
      <c r="U108">
        <f t="shared" si="1"/>
        <v>1400</v>
      </c>
    </row>
    <row r="109" spans="1:21" x14ac:dyDescent="0.25">
      <c r="A109" s="12" t="s">
        <v>1021</v>
      </c>
      <c r="B109" s="13" t="s">
        <v>1022</v>
      </c>
      <c r="C109" s="14" t="s">
        <v>160</v>
      </c>
      <c r="D109" s="13" t="s">
        <v>1014</v>
      </c>
      <c r="E109" s="12">
        <v>100</v>
      </c>
      <c r="F109" s="12">
        <v>100</v>
      </c>
      <c r="G109" s="12">
        <v>100</v>
      </c>
      <c r="H109" s="12">
        <v>100</v>
      </c>
      <c r="I109" s="12">
        <v>100</v>
      </c>
      <c r="J109" s="12">
        <v>100</v>
      </c>
      <c r="K109" s="12">
        <v>100</v>
      </c>
      <c r="L109" s="12">
        <v>100</v>
      </c>
      <c r="M109" s="12">
        <v>100</v>
      </c>
      <c r="N109" s="12">
        <v>100</v>
      </c>
      <c r="O109" s="12">
        <v>100</v>
      </c>
      <c r="P109" s="12">
        <v>100</v>
      </c>
      <c r="Q109" s="12">
        <v>100</v>
      </c>
      <c r="R109" s="12">
        <v>100</v>
      </c>
      <c r="S109" s="15" t="s">
        <v>434</v>
      </c>
      <c r="T109">
        <v>6301</v>
      </c>
      <c r="U109">
        <f t="shared" si="1"/>
        <v>1400</v>
      </c>
    </row>
    <row r="110" spans="1:21" x14ac:dyDescent="0.25">
      <c r="A110" s="12" t="s">
        <v>1021</v>
      </c>
      <c r="B110" s="13" t="s">
        <v>1022</v>
      </c>
      <c r="C110" s="14" t="s">
        <v>131</v>
      </c>
      <c r="D110" s="13" t="s">
        <v>1014</v>
      </c>
      <c r="E110" s="12">
        <v>100</v>
      </c>
      <c r="F110" s="12">
        <v>100</v>
      </c>
      <c r="G110" s="12">
        <v>100</v>
      </c>
      <c r="H110" s="12">
        <v>100</v>
      </c>
      <c r="I110" s="12">
        <v>100</v>
      </c>
      <c r="J110" s="12">
        <v>100</v>
      </c>
      <c r="K110" s="12">
        <v>100</v>
      </c>
      <c r="L110" s="12">
        <v>100</v>
      </c>
      <c r="M110" s="12">
        <v>100</v>
      </c>
      <c r="N110" s="12">
        <v>100</v>
      </c>
      <c r="O110" s="12">
        <v>100</v>
      </c>
      <c r="P110" s="12">
        <v>100</v>
      </c>
      <c r="Q110" s="12">
        <v>100</v>
      </c>
      <c r="R110" s="12">
        <v>100</v>
      </c>
      <c r="S110" s="15" t="s">
        <v>435</v>
      </c>
      <c r="T110">
        <v>6302</v>
      </c>
      <c r="U110">
        <f t="shared" si="1"/>
        <v>1400</v>
      </c>
    </row>
    <row r="111" spans="1:21" x14ac:dyDescent="0.25">
      <c r="A111" s="12" t="s">
        <v>1021</v>
      </c>
      <c r="B111" s="13" t="s">
        <v>1022</v>
      </c>
      <c r="C111" s="14" t="s">
        <v>130</v>
      </c>
      <c r="D111" s="13" t="s">
        <v>1014</v>
      </c>
      <c r="E111" s="12">
        <v>100</v>
      </c>
      <c r="F111" s="12">
        <v>100</v>
      </c>
      <c r="G111" s="12">
        <v>100</v>
      </c>
      <c r="H111" s="12">
        <v>100</v>
      </c>
      <c r="I111" s="12">
        <v>100</v>
      </c>
      <c r="J111" s="12">
        <v>100</v>
      </c>
      <c r="K111" s="12">
        <v>100</v>
      </c>
      <c r="L111" s="12">
        <v>100</v>
      </c>
      <c r="M111" s="12">
        <v>100</v>
      </c>
      <c r="N111" s="12">
        <v>100</v>
      </c>
      <c r="O111" s="12">
        <v>100</v>
      </c>
      <c r="P111" s="12">
        <v>100</v>
      </c>
      <c r="Q111" s="12">
        <v>100</v>
      </c>
      <c r="R111" s="12">
        <v>100</v>
      </c>
      <c r="S111" s="15" t="s">
        <v>436</v>
      </c>
      <c r="T111">
        <v>6303</v>
      </c>
      <c r="U111">
        <f t="shared" si="1"/>
        <v>1400</v>
      </c>
    </row>
    <row r="112" spans="1:21" x14ac:dyDescent="0.25">
      <c r="A112" s="12" t="s">
        <v>1021</v>
      </c>
      <c r="B112" s="13" t="s">
        <v>1022</v>
      </c>
      <c r="C112" s="14" t="s">
        <v>140</v>
      </c>
      <c r="D112" s="13" t="s">
        <v>1014</v>
      </c>
      <c r="E112" s="12">
        <v>100</v>
      </c>
      <c r="F112" s="12">
        <v>100</v>
      </c>
      <c r="G112" s="12">
        <v>100</v>
      </c>
      <c r="H112" s="12">
        <v>100</v>
      </c>
      <c r="I112" s="12">
        <v>100</v>
      </c>
      <c r="J112" s="12">
        <v>100</v>
      </c>
      <c r="K112" s="12">
        <v>100</v>
      </c>
      <c r="L112" s="12">
        <v>100</v>
      </c>
      <c r="M112" s="12">
        <v>100</v>
      </c>
      <c r="N112" s="12">
        <v>100</v>
      </c>
      <c r="O112" s="12">
        <v>100</v>
      </c>
      <c r="P112" s="12">
        <v>100</v>
      </c>
      <c r="Q112" s="12">
        <v>100</v>
      </c>
      <c r="R112" s="12">
        <v>100</v>
      </c>
      <c r="S112" s="15" t="s">
        <v>437</v>
      </c>
      <c r="T112">
        <v>6304</v>
      </c>
      <c r="U112">
        <f t="shared" si="1"/>
        <v>1400</v>
      </c>
    </row>
    <row r="113" spans="1:21" x14ac:dyDescent="0.25">
      <c r="A113" s="12" t="s">
        <v>1021</v>
      </c>
      <c r="B113" s="13" t="s">
        <v>1022</v>
      </c>
      <c r="C113" s="14" t="s">
        <v>145</v>
      </c>
      <c r="D113" s="13" t="s">
        <v>1014</v>
      </c>
      <c r="E113" s="12">
        <v>100</v>
      </c>
      <c r="F113" s="12">
        <v>100</v>
      </c>
      <c r="G113" s="12">
        <v>100</v>
      </c>
      <c r="H113" s="12">
        <v>100</v>
      </c>
      <c r="I113" s="12">
        <v>100</v>
      </c>
      <c r="J113" s="12">
        <v>100</v>
      </c>
      <c r="K113" s="12">
        <v>100</v>
      </c>
      <c r="L113" s="12">
        <v>100</v>
      </c>
      <c r="M113" s="12">
        <v>100</v>
      </c>
      <c r="N113" s="12">
        <v>100</v>
      </c>
      <c r="O113" s="12">
        <v>100</v>
      </c>
      <c r="P113" s="12">
        <v>100</v>
      </c>
      <c r="Q113" s="12">
        <v>-50</v>
      </c>
      <c r="R113" s="12">
        <v>-50</v>
      </c>
      <c r="S113" s="15" t="s">
        <v>438</v>
      </c>
      <c r="T113">
        <v>6305</v>
      </c>
      <c r="U113">
        <f t="shared" si="1"/>
        <v>1200</v>
      </c>
    </row>
    <row r="114" spans="1:21" x14ac:dyDescent="0.25">
      <c r="A114" s="12" t="s">
        <v>1021</v>
      </c>
      <c r="B114" s="13" t="s">
        <v>1022</v>
      </c>
      <c r="C114" s="14" t="s">
        <v>148</v>
      </c>
      <c r="D114" s="13" t="s">
        <v>1014</v>
      </c>
      <c r="E114" s="12">
        <v>100</v>
      </c>
      <c r="F114" s="12">
        <v>100</v>
      </c>
      <c r="G114" s="12">
        <v>100</v>
      </c>
      <c r="H114" s="12">
        <v>100</v>
      </c>
      <c r="I114" s="12">
        <v>100</v>
      </c>
      <c r="J114" s="12">
        <v>100</v>
      </c>
      <c r="K114" s="12">
        <v>100</v>
      </c>
      <c r="L114" s="12">
        <v>100</v>
      </c>
      <c r="M114" s="12">
        <v>100</v>
      </c>
      <c r="N114" s="12">
        <v>100</v>
      </c>
      <c r="O114" s="12">
        <v>-50</v>
      </c>
      <c r="P114" s="12">
        <v>-50</v>
      </c>
      <c r="Q114" s="12">
        <v>-50</v>
      </c>
      <c r="R114" s="12">
        <v>-50</v>
      </c>
      <c r="S114" s="15" t="s">
        <v>439</v>
      </c>
      <c r="T114">
        <v>6306</v>
      </c>
      <c r="U114">
        <f t="shared" si="1"/>
        <v>1000</v>
      </c>
    </row>
    <row r="115" spans="1:21" x14ac:dyDescent="0.25">
      <c r="A115" s="12" t="s">
        <v>1021</v>
      </c>
      <c r="B115" s="13" t="s">
        <v>1022</v>
      </c>
      <c r="C115" s="14" t="s">
        <v>150</v>
      </c>
      <c r="D115" s="13" t="s">
        <v>1014</v>
      </c>
      <c r="E115" s="12">
        <v>100</v>
      </c>
      <c r="F115" s="12">
        <v>100</v>
      </c>
      <c r="G115" s="12">
        <v>100</v>
      </c>
      <c r="H115" s="12">
        <v>100</v>
      </c>
      <c r="I115" s="12">
        <v>100</v>
      </c>
      <c r="J115" s="12">
        <v>100</v>
      </c>
      <c r="K115" s="12">
        <v>100</v>
      </c>
      <c r="L115" s="12">
        <v>100</v>
      </c>
      <c r="M115" s="12">
        <v>100</v>
      </c>
      <c r="N115" s="12">
        <v>100</v>
      </c>
      <c r="O115" s="12">
        <v>100</v>
      </c>
      <c r="P115" s="12">
        <v>100</v>
      </c>
      <c r="Q115" s="12">
        <v>100</v>
      </c>
      <c r="R115" s="12">
        <v>100</v>
      </c>
      <c r="S115" s="15" t="s">
        <v>440</v>
      </c>
      <c r="T115">
        <v>6307</v>
      </c>
      <c r="U115">
        <f t="shared" si="1"/>
        <v>1400</v>
      </c>
    </row>
    <row r="116" spans="1:21" x14ac:dyDescent="0.25">
      <c r="A116" s="12" t="s">
        <v>1021</v>
      </c>
      <c r="B116" s="13" t="s">
        <v>1022</v>
      </c>
      <c r="C116" s="14" t="s">
        <v>154</v>
      </c>
      <c r="D116" s="13" t="s">
        <v>1014</v>
      </c>
      <c r="E116" s="12">
        <v>100</v>
      </c>
      <c r="F116" s="12">
        <v>100</v>
      </c>
      <c r="G116" s="12">
        <v>100</v>
      </c>
      <c r="H116" s="12">
        <v>100</v>
      </c>
      <c r="I116" s="12">
        <v>100</v>
      </c>
      <c r="J116" s="12">
        <v>100</v>
      </c>
      <c r="K116" s="12">
        <v>100</v>
      </c>
      <c r="L116" s="12">
        <v>100</v>
      </c>
      <c r="M116" s="12">
        <v>100</v>
      </c>
      <c r="N116" s="12">
        <v>100</v>
      </c>
      <c r="O116" s="12">
        <v>100</v>
      </c>
      <c r="P116" s="12">
        <v>100</v>
      </c>
      <c r="Q116" s="12">
        <v>100</v>
      </c>
      <c r="R116" s="12">
        <v>100</v>
      </c>
      <c r="S116" s="15" t="s">
        <v>441</v>
      </c>
      <c r="T116">
        <v>6308</v>
      </c>
      <c r="U116">
        <f t="shared" si="1"/>
        <v>1400</v>
      </c>
    </row>
    <row r="117" spans="1:21" x14ac:dyDescent="0.25">
      <c r="A117" s="12" t="s">
        <v>1021</v>
      </c>
      <c r="B117" s="13" t="s">
        <v>1022</v>
      </c>
      <c r="C117" s="14" t="s">
        <v>155</v>
      </c>
      <c r="D117" s="13" t="s">
        <v>1014</v>
      </c>
      <c r="E117" s="12">
        <v>100</v>
      </c>
      <c r="F117" s="12">
        <v>100</v>
      </c>
      <c r="G117" s="12">
        <v>100</v>
      </c>
      <c r="H117" s="12">
        <v>100</v>
      </c>
      <c r="I117" s="12">
        <v>100</v>
      </c>
      <c r="J117" s="12">
        <v>100</v>
      </c>
      <c r="K117" s="12">
        <v>100</v>
      </c>
      <c r="L117" s="12">
        <v>100</v>
      </c>
      <c r="M117" s="12">
        <v>100</v>
      </c>
      <c r="N117" s="12">
        <v>100</v>
      </c>
      <c r="O117" s="12">
        <v>100</v>
      </c>
      <c r="P117" s="12">
        <v>100</v>
      </c>
      <c r="Q117" s="12">
        <v>100</v>
      </c>
      <c r="R117" s="12">
        <v>100</v>
      </c>
      <c r="S117" s="15" t="s">
        <v>442</v>
      </c>
      <c r="T117">
        <v>6309</v>
      </c>
      <c r="U117">
        <f t="shared" si="1"/>
        <v>1400</v>
      </c>
    </row>
    <row r="118" spans="1:21" x14ac:dyDescent="0.25">
      <c r="A118" s="12" t="s">
        <v>1021</v>
      </c>
      <c r="B118" s="13" t="s">
        <v>1022</v>
      </c>
      <c r="C118" s="14" t="s">
        <v>162</v>
      </c>
      <c r="D118" s="13" t="s">
        <v>1014</v>
      </c>
      <c r="E118" s="12">
        <v>100</v>
      </c>
      <c r="F118" s="12">
        <v>100</v>
      </c>
      <c r="G118" s="12">
        <v>100</v>
      </c>
      <c r="H118" s="12">
        <v>100</v>
      </c>
      <c r="I118" s="12">
        <v>100</v>
      </c>
      <c r="J118" s="12">
        <v>100</v>
      </c>
      <c r="K118" s="12">
        <v>100</v>
      </c>
      <c r="L118" s="12">
        <v>100</v>
      </c>
      <c r="M118" s="12">
        <v>100</v>
      </c>
      <c r="N118" s="12">
        <v>100</v>
      </c>
      <c r="O118" s="12">
        <v>100</v>
      </c>
      <c r="P118" s="12">
        <v>100</v>
      </c>
      <c r="Q118" s="12">
        <v>100</v>
      </c>
      <c r="R118" s="12">
        <v>100</v>
      </c>
      <c r="S118" s="15" t="s">
        <v>443</v>
      </c>
      <c r="T118">
        <v>6310</v>
      </c>
      <c r="U118">
        <f t="shared" si="1"/>
        <v>1400</v>
      </c>
    </row>
    <row r="119" spans="1:21" x14ac:dyDescent="0.25">
      <c r="A119" s="12" t="s">
        <v>1023</v>
      </c>
      <c r="B119" s="13" t="s">
        <v>173</v>
      </c>
      <c r="C119" s="14" t="s">
        <v>187</v>
      </c>
      <c r="D119" s="13" t="s">
        <v>1014</v>
      </c>
      <c r="E119" s="12">
        <v>100</v>
      </c>
      <c r="F119" s="12">
        <v>100</v>
      </c>
      <c r="G119" s="12">
        <v>100</v>
      </c>
      <c r="H119" s="12">
        <v>100</v>
      </c>
      <c r="I119" s="12">
        <v>100</v>
      </c>
      <c r="J119" s="12">
        <v>100</v>
      </c>
      <c r="K119" s="12">
        <v>100</v>
      </c>
      <c r="L119" s="12">
        <v>100</v>
      </c>
      <c r="M119" s="12">
        <v>100</v>
      </c>
      <c r="N119" s="12">
        <v>100</v>
      </c>
      <c r="O119" s="12">
        <v>100</v>
      </c>
      <c r="P119" s="12">
        <v>100</v>
      </c>
      <c r="Q119" s="12">
        <v>100</v>
      </c>
      <c r="R119" s="12">
        <v>100</v>
      </c>
      <c r="S119" s="15" t="s">
        <v>445</v>
      </c>
      <c r="T119">
        <v>7101</v>
      </c>
      <c r="U119">
        <f t="shared" si="1"/>
        <v>1400</v>
      </c>
    </row>
    <row r="120" spans="1:21" x14ac:dyDescent="0.25">
      <c r="A120" s="12" t="s">
        <v>1023</v>
      </c>
      <c r="B120" s="13" t="s">
        <v>173</v>
      </c>
      <c r="C120" s="14" t="s">
        <v>166</v>
      </c>
      <c r="D120" s="13" t="s">
        <v>1014</v>
      </c>
      <c r="E120" s="12">
        <v>100</v>
      </c>
      <c r="F120" s="12">
        <v>100</v>
      </c>
      <c r="G120" s="12">
        <v>100</v>
      </c>
      <c r="H120" s="12">
        <v>100</v>
      </c>
      <c r="I120" s="12">
        <v>100</v>
      </c>
      <c r="J120" s="12">
        <v>100</v>
      </c>
      <c r="K120" s="12">
        <v>100</v>
      </c>
      <c r="L120" s="12">
        <v>100</v>
      </c>
      <c r="M120" s="12">
        <v>100</v>
      </c>
      <c r="N120" s="12">
        <v>100</v>
      </c>
      <c r="O120" s="12">
        <v>100</v>
      </c>
      <c r="P120" s="12">
        <v>100</v>
      </c>
      <c r="Q120" s="12">
        <v>100</v>
      </c>
      <c r="R120" s="12">
        <v>100</v>
      </c>
      <c r="S120" s="15" t="s">
        <v>446</v>
      </c>
      <c r="T120">
        <v>7102</v>
      </c>
      <c r="U120">
        <f t="shared" si="1"/>
        <v>1400</v>
      </c>
    </row>
    <row r="121" spans="1:21" x14ac:dyDescent="0.25">
      <c r="A121" s="12" t="s">
        <v>1023</v>
      </c>
      <c r="B121" s="13" t="s">
        <v>173</v>
      </c>
      <c r="C121" s="14" t="s">
        <v>167</v>
      </c>
      <c r="D121" s="13" t="s">
        <v>1014</v>
      </c>
      <c r="E121" s="12">
        <v>100</v>
      </c>
      <c r="F121" s="12">
        <v>100</v>
      </c>
      <c r="G121" s="12">
        <v>100</v>
      </c>
      <c r="H121" s="12">
        <v>100</v>
      </c>
      <c r="I121" s="12">
        <v>100</v>
      </c>
      <c r="J121" s="12">
        <v>100</v>
      </c>
      <c r="K121" s="12">
        <v>100</v>
      </c>
      <c r="L121" s="12">
        <v>100</v>
      </c>
      <c r="M121" s="12">
        <v>100</v>
      </c>
      <c r="N121" s="12">
        <v>100</v>
      </c>
      <c r="O121" s="12">
        <v>100</v>
      </c>
      <c r="P121" s="12">
        <v>100</v>
      </c>
      <c r="Q121" s="12">
        <v>100</v>
      </c>
      <c r="R121" s="12">
        <v>100</v>
      </c>
      <c r="S121" s="15" t="s">
        <v>447</v>
      </c>
      <c r="T121">
        <v>7103</v>
      </c>
      <c r="U121">
        <f t="shared" si="1"/>
        <v>1400</v>
      </c>
    </row>
    <row r="122" spans="1:21" x14ac:dyDescent="0.25">
      <c r="A122" s="12" t="s">
        <v>1023</v>
      </c>
      <c r="B122" s="13" t="s">
        <v>173</v>
      </c>
      <c r="C122" s="14" t="s">
        <v>169</v>
      </c>
      <c r="D122" s="13" t="s">
        <v>1014</v>
      </c>
      <c r="E122" s="12">
        <v>100</v>
      </c>
      <c r="F122" s="12">
        <v>100</v>
      </c>
      <c r="G122" s="12">
        <v>100</v>
      </c>
      <c r="H122" s="12">
        <v>100</v>
      </c>
      <c r="I122" s="12">
        <v>100</v>
      </c>
      <c r="J122" s="12">
        <v>100</v>
      </c>
      <c r="K122" s="12">
        <v>100</v>
      </c>
      <c r="L122" s="12">
        <v>100</v>
      </c>
      <c r="M122" s="12">
        <v>100</v>
      </c>
      <c r="N122" s="12">
        <v>100</v>
      </c>
      <c r="O122" s="12">
        <v>100</v>
      </c>
      <c r="P122" s="12">
        <v>100</v>
      </c>
      <c r="Q122" s="12">
        <v>100</v>
      </c>
      <c r="R122" s="12">
        <v>100</v>
      </c>
      <c r="S122" s="15" t="s">
        <v>448</v>
      </c>
      <c r="T122">
        <v>7104</v>
      </c>
      <c r="U122">
        <f t="shared" si="1"/>
        <v>1400</v>
      </c>
    </row>
    <row r="123" spans="1:21" x14ac:dyDescent="0.25">
      <c r="A123" s="12" t="s">
        <v>1023</v>
      </c>
      <c r="B123" s="13" t="s">
        <v>173</v>
      </c>
      <c r="C123" s="14" t="s">
        <v>173</v>
      </c>
      <c r="D123" s="13" t="s">
        <v>1014</v>
      </c>
      <c r="E123" s="12">
        <v>100</v>
      </c>
      <c r="F123" s="12">
        <v>100</v>
      </c>
      <c r="G123" s="12">
        <v>100</v>
      </c>
      <c r="H123" s="12">
        <v>100</v>
      </c>
      <c r="I123" s="12">
        <v>100</v>
      </c>
      <c r="J123" s="12">
        <v>100</v>
      </c>
      <c r="K123" s="12">
        <v>100</v>
      </c>
      <c r="L123" s="12">
        <v>100</v>
      </c>
      <c r="M123" s="12">
        <v>100</v>
      </c>
      <c r="N123" s="12">
        <v>100</v>
      </c>
      <c r="O123" s="12">
        <v>100</v>
      </c>
      <c r="P123" s="12">
        <v>100</v>
      </c>
      <c r="Q123" s="12">
        <v>100</v>
      </c>
      <c r="R123" s="12">
        <v>100</v>
      </c>
      <c r="S123" s="15" t="s">
        <v>449</v>
      </c>
      <c r="T123">
        <v>7105</v>
      </c>
      <c r="U123">
        <f t="shared" si="1"/>
        <v>1400</v>
      </c>
    </row>
    <row r="124" spans="1:21" x14ac:dyDescent="0.25">
      <c r="A124" s="12" t="s">
        <v>1023</v>
      </c>
      <c r="B124" s="13" t="s">
        <v>173</v>
      </c>
      <c r="C124" s="14" t="s">
        <v>176</v>
      </c>
      <c r="D124" s="13" t="s">
        <v>1014</v>
      </c>
      <c r="E124" s="12">
        <v>100</v>
      </c>
      <c r="F124" s="12">
        <v>100</v>
      </c>
      <c r="G124" s="12">
        <v>100</v>
      </c>
      <c r="H124" s="12">
        <v>100</v>
      </c>
      <c r="I124" s="12">
        <v>100</v>
      </c>
      <c r="J124" s="12">
        <v>100</v>
      </c>
      <c r="K124" s="12">
        <v>100</v>
      </c>
      <c r="L124" s="12">
        <v>100</v>
      </c>
      <c r="M124" s="12">
        <v>100</v>
      </c>
      <c r="N124" s="12">
        <v>100</v>
      </c>
      <c r="O124" s="12">
        <v>100</v>
      </c>
      <c r="P124" s="12">
        <v>100</v>
      </c>
      <c r="Q124" s="12">
        <v>100</v>
      </c>
      <c r="R124" s="12">
        <v>100</v>
      </c>
      <c r="S124" s="15" t="s">
        <v>450</v>
      </c>
      <c r="T124">
        <v>7106</v>
      </c>
      <c r="U124">
        <f t="shared" si="1"/>
        <v>1400</v>
      </c>
    </row>
    <row r="125" spans="1:21" x14ac:dyDescent="0.25">
      <c r="A125" s="12" t="s">
        <v>1023</v>
      </c>
      <c r="B125" s="13" t="s">
        <v>173</v>
      </c>
      <c r="C125" s="14" t="s">
        <v>178</v>
      </c>
      <c r="D125" s="13" t="s">
        <v>1014</v>
      </c>
      <c r="E125" s="12">
        <v>100</v>
      </c>
      <c r="F125" s="12">
        <v>100</v>
      </c>
      <c r="G125" s="12">
        <v>100</v>
      </c>
      <c r="H125" s="12">
        <v>100</v>
      </c>
      <c r="I125" s="12">
        <v>100</v>
      </c>
      <c r="J125" s="12">
        <v>100</v>
      </c>
      <c r="K125" s="12">
        <v>100</v>
      </c>
      <c r="L125" s="12">
        <v>100</v>
      </c>
      <c r="M125" s="12">
        <v>100</v>
      </c>
      <c r="N125" s="12">
        <v>100</v>
      </c>
      <c r="O125" s="12">
        <v>100</v>
      </c>
      <c r="P125" s="12">
        <v>100</v>
      </c>
      <c r="Q125" s="12">
        <v>100</v>
      </c>
      <c r="R125" s="12">
        <v>100</v>
      </c>
      <c r="S125" s="15" t="s">
        <v>451</v>
      </c>
      <c r="T125">
        <v>7107</v>
      </c>
      <c r="U125">
        <f t="shared" si="1"/>
        <v>1400</v>
      </c>
    </row>
    <row r="126" spans="1:21" x14ac:dyDescent="0.25">
      <c r="A126" s="12" t="s">
        <v>1023</v>
      </c>
      <c r="B126" s="13" t="s">
        <v>173</v>
      </c>
      <c r="C126" s="14" t="s">
        <v>182</v>
      </c>
      <c r="D126" s="13" t="s">
        <v>1014</v>
      </c>
      <c r="E126" s="12">
        <v>100</v>
      </c>
      <c r="F126" s="12">
        <v>100</v>
      </c>
      <c r="G126" s="12">
        <v>100</v>
      </c>
      <c r="H126" s="12">
        <v>100</v>
      </c>
      <c r="I126" s="12">
        <v>100</v>
      </c>
      <c r="J126" s="12">
        <v>100</v>
      </c>
      <c r="K126" s="12">
        <v>100</v>
      </c>
      <c r="L126" s="12">
        <v>100</v>
      </c>
      <c r="M126" s="12">
        <v>100</v>
      </c>
      <c r="N126" s="12">
        <v>100</v>
      </c>
      <c r="O126" s="12">
        <v>100</v>
      </c>
      <c r="P126" s="12">
        <v>100</v>
      </c>
      <c r="Q126" s="12">
        <v>100</v>
      </c>
      <c r="R126" s="12">
        <v>100</v>
      </c>
      <c r="S126" s="15" t="s">
        <v>452</v>
      </c>
      <c r="T126">
        <v>7108</v>
      </c>
      <c r="U126">
        <f t="shared" si="1"/>
        <v>1400</v>
      </c>
    </row>
    <row r="127" spans="1:21" x14ac:dyDescent="0.25">
      <c r="A127" s="12" t="s">
        <v>1023</v>
      </c>
      <c r="B127" s="13" t="s">
        <v>173</v>
      </c>
      <c r="C127" s="14" t="s">
        <v>184</v>
      </c>
      <c r="D127" s="13" t="s">
        <v>1014</v>
      </c>
      <c r="E127" s="12">
        <v>100</v>
      </c>
      <c r="F127" s="12">
        <v>100</v>
      </c>
      <c r="G127" s="12">
        <v>100</v>
      </c>
      <c r="H127" s="12">
        <v>100</v>
      </c>
      <c r="I127" s="12">
        <v>100</v>
      </c>
      <c r="J127" s="12">
        <v>100</v>
      </c>
      <c r="K127" s="12">
        <v>100</v>
      </c>
      <c r="L127" s="12">
        <v>100</v>
      </c>
      <c r="M127" s="12">
        <v>100</v>
      </c>
      <c r="N127" s="12">
        <v>100</v>
      </c>
      <c r="O127" s="12">
        <v>100</v>
      </c>
      <c r="P127" s="12">
        <v>100</v>
      </c>
      <c r="Q127" s="12">
        <v>100</v>
      </c>
      <c r="R127" s="12">
        <v>100</v>
      </c>
      <c r="S127" s="15" t="s">
        <v>453</v>
      </c>
      <c r="T127">
        <v>7109</v>
      </c>
      <c r="U127">
        <f t="shared" si="1"/>
        <v>1400</v>
      </c>
    </row>
    <row r="128" spans="1:21" x14ac:dyDescent="0.25">
      <c r="A128" s="12" t="s">
        <v>1023</v>
      </c>
      <c r="B128" s="13" t="s">
        <v>173</v>
      </c>
      <c r="C128" s="14" t="s">
        <v>186</v>
      </c>
      <c r="D128" s="13" t="s">
        <v>1014</v>
      </c>
      <c r="E128" s="12">
        <v>100</v>
      </c>
      <c r="F128" s="12">
        <v>100</v>
      </c>
      <c r="G128" s="12">
        <v>100</v>
      </c>
      <c r="H128" s="12">
        <v>100</v>
      </c>
      <c r="I128" s="12">
        <v>100</v>
      </c>
      <c r="J128" s="12">
        <v>100</v>
      </c>
      <c r="K128" s="12">
        <v>100</v>
      </c>
      <c r="L128" s="12">
        <v>100</v>
      </c>
      <c r="M128" s="12">
        <v>100</v>
      </c>
      <c r="N128" s="12">
        <v>100</v>
      </c>
      <c r="O128" s="12">
        <v>100</v>
      </c>
      <c r="P128" s="12">
        <v>100</v>
      </c>
      <c r="Q128" s="12">
        <v>100</v>
      </c>
      <c r="R128" s="12">
        <v>100</v>
      </c>
      <c r="S128" s="15" t="s">
        <v>454</v>
      </c>
      <c r="T128">
        <v>7110</v>
      </c>
      <c r="U128">
        <f t="shared" si="1"/>
        <v>1400</v>
      </c>
    </row>
    <row r="129" spans="1:21" x14ac:dyDescent="0.25">
      <c r="A129" s="12" t="s">
        <v>1023</v>
      </c>
      <c r="B129" s="13" t="s">
        <v>173</v>
      </c>
      <c r="C129" s="14" t="s">
        <v>163</v>
      </c>
      <c r="D129" s="13" t="s">
        <v>1014</v>
      </c>
      <c r="E129" s="12">
        <v>100</v>
      </c>
      <c r="F129" s="12">
        <v>100</v>
      </c>
      <c r="G129" s="12">
        <v>100</v>
      </c>
      <c r="H129" s="12">
        <v>100</v>
      </c>
      <c r="I129" s="12">
        <v>100</v>
      </c>
      <c r="J129" s="12">
        <v>100</v>
      </c>
      <c r="K129" s="12">
        <v>100</v>
      </c>
      <c r="L129" s="12">
        <v>100</v>
      </c>
      <c r="M129" s="12">
        <v>100</v>
      </c>
      <c r="N129" s="12">
        <v>100</v>
      </c>
      <c r="O129" s="12">
        <v>100</v>
      </c>
      <c r="P129" s="12">
        <v>100</v>
      </c>
      <c r="Q129" s="12">
        <v>100</v>
      </c>
      <c r="R129" s="12">
        <v>100</v>
      </c>
      <c r="S129" s="15" t="s">
        <v>455</v>
      </c>
      <c r="T129">
        <v>7201</v>
      </c>
      <c r="U129">
        <f t="shared" si="1"/>
        <v>1400</v>
      </c>
    </row>
    <row r="130" spans="1:21" x14ac:dyDescent="0.25">
      <c r="A130" s="12" t="s">
        <v>1023</v>
      </c>
      <c r="B130" s="13" t="s">
        <v>173</v>
      </c>
      <c r="C130" s="14" t="s">
        <v>164</v>
      </c>
      <c r="D130" s="13" t="s">
        <v>1014</v>
      </c>
      <c r="E130" s="12">
        <v>100</v>
      </c>
      <c r="F130" s="12">
        <v>100</v>
      </c>
      <c r="G130" s="12">
        <v>100</v>
      </c>
      <c r="H130" s="12">
        <v>100</v>
      </c>
      <c r="I130" s="12">
        <v>100</v>
      </c>
      <c r="J130" s="12">
        <v>100</v>
      </c>
      <c r="K130" s="12">
        <v>100</v>
      </c>
      <c r="L130" s="12">
        <v>100</v>
      </c>
      <c r="M130" s="12">
        <v>100</v>
      </c>
      <c r="N130" s="12">
        <v>100</v>
      </c>
      <c r="O130" s="12">
        <v>100</v>
      </c>
      <c r="P130" s="12">
        <v>100</v>
      </c>
      <c r="Q130" s="12">
        <v>100</v>
      </c>
      <c r="R130" s="12">
        <v>100</v>
      </c>
      <c r="S130" s="15" t="s">
        <v>456</v>
      </c>
      <c r="T130">
        <v>7202</v>
      </c>
      <c r="U130">
        <f t="shared" si="1"/>
        <v>1400</v>
      </c>
    </row>
    <row r="131" spans="1:21" x14ac:dyDescent="0.25">
      <c r="A131" s="12" t="s">
        <v>1023</v>
      </c>
      <c r="B131" s="13" t="s">
        <v>173</v>
      </c>
      <c r="C131" s="14" t="s">
        <v>177</v>
      </c>
      <c r="D131" s="13" t="s">
        <v>1014</v>
      </c>
      <c r="E131" s="12">
        <v>100</v>
      </c>
      <c r="F131" s="12">
        <v>100</v>
      </c>
      <c r="G131" s="12">
        <v>100</v>
      </c>
      <c r="H131" s="12">
        <v>100</v>
      </c>
      <c r="I131" s="12">
        <v>100</v>
      </c>
      <c r="J131" s="12">
        <v>100</v>
      </c>
      <c r="K131" s="12">
        <v>100</v>
      </c>
      <c r="L131" s="12">
        <v>100</v>
      </c>
      <c r="M131" s="12">
        <v>100</v>
      </c>
      <c r="N131" s="12">
        <v>100</v>
      </c>
      <c r="O131" s="12">
        <v>100</v>
      </c>
      <c r="P131" s="12">
        <v>100</v>
      </c>
      <c r="Q131" s="12">
        <v>100</v>
      </c>
      <c r="R131" s="12">
        <v>100</v>
      </c>
      <c r="S131" s="15" t="s">
        <v>457</v>
      </c>
      <c r="T131">
        <v>7203</v>
      </c>
      <c r="U131">
        <f t="shared" si="1"/>
        <v>1400</v>
      </c>
    </row>
    <row r="132" spans="1:21" x14ac:dyDescent="0.25">
      <c r="A132" s="12" t="s">
        <v>1023</v>
      </c>
      <c r="B132" s="13" t="s">
        <v>173</v>
      </c>
      <c r="C132" s="14" t="s">
        <v>168</v>
      </c>
      <c r="D132" s="13" t="s">
        <v>1014</v>
      </c>
      <c r="E132" s="12">
        <v>100</v>
      </c>
      <c r="F132" s="12">
        <v>100</v>
      </c>
      <c r="G132" s="12">
        <v>100</v>
      </c>
      <c r="H132" s="12">
        <v>100</v>
      </c>
      <c r="I132" s="12">
        <v>100</v>
      </c>
      <c r="J132" s="12">
        <v>100</v>
      </c>
      <c r="K132" s="12">
        <v>100</v>
      </c>
      <c r="L132" s="12">
        <v>100</v>
      </c>
      <c r="M132" s="12">
        <v>100</v>
      </c>
      <c r="N132" s="12">
        <v>100</v>
      </c>
      <c r="O132" s="12">
        <v>100</v>
      </c>
      <c r="P132" s="12">
        <v>100</v>
      </c>
      <c r="Q132" s="12">
        <v>100</v>
      </c>
      <c r="R132" s="12">
        <v>100</v>
      </c>
      <c r="S132" s="15" t="s">
        <v>458</v>
      </c>
      <c r="T132">
        <v>7301</v>
      </c>
      <c r="U132">
        <f t="shared" si="1"/>
        <v>1400</v>
      </c>
    </row>
    <row r="133" spans="1:21" x14ac:dyDescent="0.25">
      <c r="A133" s="12" t="s">
        <v>1023</v>
      </c>
      <c r="B133" s="13" t="s">
        <v>173</v>
      </c>
      <c r="C133" s="14" t="s">
        <v>859</v>
      </c>
      <c r="D133" s="13" t="s">
        <v>1014</v>
      </c>
      <c r="E133" s="12">
        <v>100</v>
      </c>
      <c r="F133" s="12">
        <v>100</v>
      </c>
      <c r="G133" s="12">
        <v>100</v>
      </c>
      <c r="H133" s="12">
        <v>100</v>
      </c>
      <c r="I133" s="12">
        <v>100</v>
      </c>
      <c r="J133" s="12">
        <v>100</v>
      </c>
      <c r="K133" s="12">
        <v>100</v>
      </c>
      <c r="L133" s="12">
        <v>100</v>
      </c>
      <c r="M133" s="12">
        <v>100</v>
      </c>
      <c r="N133" s="12">
        <v>100</v>
      </c>
      <c r="O133" s="12">
        <v>100</v>
      </c>
      <c r="P133" s="12">
        <v>100</v>
      </c>
      <c r="Q133" s="12">
        <v>100</v>
      </c>
      <c r="R133" s="12">
        <v>100</v>
      </c>
      <c r="S133" s="15" t="s">
        <v>459</v>
      </c>
      <c r="T133">
        <v>7302</v>
      </c>
      <c r="U133">
        <f t="shared" si="1"/>
        <v>1400</v>
      </c>
    </row>
    <row r="134" spans="1:21" x14ac:dyDescent="0.25">
      <c r="A134" s="12" t="s">
        <v>1023</v>
      </c>
      <c r="B134" s="13" t="s">
        <v>173</v>
      </c>
      <c r="C134" s="14" t="s">
        <v>170</v>
      </c>
      <c r="D134" s="13" t="s">
        <v>1014</v>
      </c>
      <c r="E134" s="12">
        <v>100</v>
      </c>
      <c r="F134" s="12">
        <v>100</v>
      </c>
      <c r="G134" s="12">
        <v>100</v>
      </c>
      <c r="H134" s="12">
        <v>100</v>
      </c>
      <c r="I134" s="12">
        <v>100</v>
      </c>
      <c r="J134" s="12">
        <v>100</v>
      </c>
      <c r="K134" s="12">
        <v>100</v>
      </c>
      <c r="L134" s="12">
        <v>100</v>
      </c>
      <c r="M134" s="12">
        <v>100</v>
      </c>
      <c r="N134" s="12">
        <v>100</v>
      </c>
      <c r="O134" s="12">
        <v>100</v>
      </c>
      <c r="P134" s="12">
        <v>100</v>
      </c>
      <c r="Q134" s="12">
        <v>100</v>
      </c>
      <c r="R134" s="12">
        <v>100</v>
      </c>
      <c r="S134" s="15" t="s">
        <v>460</v>
      </c>
      <c r="T134">
        <v>7303</v>
      </c>
      <c r="U134">
        <f t="shared" si="1"/>
        <v>1400</v>
      </c>
    </row>
    <row r="135" spans="1:21" x14ac:dyDescent="0.25">
      <c r="A135" s="12" t="s">
        <v>1023</v>
      </c>
      <c r="B135" s="13" t="s">
        <v>173</v>
      </c>
      <c r="C135" s="14" t="s">
        <v>174</v>
      </c>
      <c r="D135" s="13" t="s">
        <v>1014</v>
      </c>
      <c r="E135" s="12">
        <v>100</v>
      </c>
      <c r="F135" s="12">
        <v>100</v>
      </c>
      <c r="G135" s="12">
        <v>100</v>
      </c>
      <c r="H135" s="12">
        <v>100</v>
      </c>
      <c r="I135" s="12">
        <v>100</v>
      </c>
      <c r="J135" s="12">
        <v>100</v>
      </c>
      <c r="K135" s="12">
        <v>100</v>
      </c>
      <c r="L135" s="12">
        <v>100</v>
      </c>
      <c r="M135" s="12">
        <v>100</v>
      </c>
      <c r="N135" s="12">
        <v>100</v>
      </c>
      <c r="O135" s="12">
        <v>100</v>
      </c>
      <c r="P135" s="12">
        <v>100</v>
      </c>
      <c r="Q135" s="12">
        <v>100</v>
      </c>
      <c r="R135" s="12">
        <v>100</v>
      </c>
      <c r="S135" s="15" t="s">
        <v>461</v>
      </c>
      <c r="T135">
        <v>7304</v>
      </c>
      <c r="U135">
        <f t="shared" si="1"/>
        <v>1400</v>
      </c>
    </row>
    <row r="136" spans="1:21" x14ac:dyDescent="0.25">
      <c r="A136" s="12" t="s">
        <v>1023</v>
      </c>
      <c r="B136" s="13" t="s">
        <v>173</v>
      </c>
      <c r="C136" s="14" t="s">
        <v>179</v>
      </c>
      <c r="D136" s="13" t="s">
        <v>1014</v>
      </c>
      <c r="E136" s="12">
        <v>100</v>
      </c>
      <c r="F136" s="12">
        <v>100</v>
      </c>
      <c r="G136" s="12">
        <v>100</v>
      </c>
      <c r="H136" s="12">
        <v>100</v>
      </c>
      <c r="I136" s="12">
        <v>100</v>
      </c>
      <c r="J136" s="12">
        <v>100</v>
      </c>
      <c r="K136" s="12">
        <v>100</v>
      </c>
      <c r="L136" s="12">
        <v>100</v>
      </c>
      <c r="M136" s="12">
        <v>100</v>
      </c>
      <c r="N136" s="12">
        <v>100</v>
      </c>
      <c r="O136" s="12">
        <v>100</v>
      </c>
      <c r="P136" s="12">
        <v>100</v>
      </c>
      <c r="Q136" s="12">
        <v>100</v>
      </c>
      <c r="R136" s="12">
        <v>100</v>
      </c>
      <c r="S136" s="15" t="s">
        <v>462</v>
      </c>
      <c r="T136">
        <v>7305</v>
      </c>
      <c r="U136">
        <f t="shared" si="1"/>
        <v>1400</v>
      </c>
    </row>
    <row r="137" spans="1:21" x14ac:dyDescent="0.25">
      <c r="A137" s="12" t="s">
        <v>1023</v>
      </c>
      <c r="B137" s="13" t="s">
        <v>173</v>
      </c>
      <c r="C137" s="14" t="s">
        <v>181</v>
      </c>
      <c r="D137" s="13" t="s">
        <v>1014</v>
      </c>
      <c r="E137" s="12">
        <v>100</v>
      </c>
      <c r="F137" s="12">
        <v>100</v>
      </c>
      <c r="G137" s="12">
        <v>100</v>
      </c>
      <c r="H137" s="12">
        <v>100</v>
      </c>
      <c r="I137" s="12">
        <v>100</v>
      </c>
      <c r="J137" s="12">
        <v>100</v>
      </c>
      <c r="K137" s="12">
        <v>100</v>
      </c>
      <c r="L137" s="12">
        <v>100</v>
      </c>
      <c r="M137" s="12">
        <v>100</v>
      </c>
      <c r="N137" s="12">
        <v>100</v>
      </c>
      <c r="O137" s="12">
        <v>100</v>
      </c>
      <c r="P137" s="12">
        <v>100</v>
      </c>
      <c r="Q137" s="12">
        <v>100</v>
      </c>
      <c r="R137" s="12">
        <v>100</v>
      </c>
      <c r="S137" s="15" t="s">
        <v>463</v>
      </c>
      <c r="T137">
        <v>7306</v>
      </c>
      <c r="U137">
        <f t="shared" ref="U137:U200" si="2">COUNTIF(E137:R137,"100")*100</f>
        <v>1400</v>
      </c>
    </row>
    <row r="138" spans="1:21" x14ac:dyDescent="0.25">
      <c r="A138" s="12" t="s">
        <v>1023</v>
      </c>
      <c r="B138" s="13" t="s">
        <v>173</v>
      </c>
      <c r="C138" s="14" t="s">
        <v>183</v>
      </c>
      <c r="D138" s="13" t="s">
        <v>1014</v>
      </c>
      <c r="E138" s="12">
        <v>100</v>
      </c>
      <c r="F138" s="12">
        <v>100</v>
      </c>
      <c r="G138" s="12">
        <v>100</v>
      </c>
      <c r="H138" s="12">
        <v>100</v>
      </c>
      <c r="I138" s="12">
        <v>100</v>
      </c>
      <c r="J138" s="12">
        <v>100</v>
      </c>
      <c r="K138" s="12">
        <v>100</v>
      </c>
      <c r="L138" s="12">
        <v>100</v>
      </c>
      <c r="M138" s="12">
        <v>100</v>
      </c>
      <c r="N138" s="12">
        <v>100</v>
      </c>
      <c r="O138" s="12">
        <v>100</v>
      </c>
      <c r="P138" s="12">
        <v>100</v>
      </c>
      <c r="Q138" s="12">
        <v>100</v>
      </c>
      <c r="R138" s="12">
        <v>100</v>
      </c>
      <c r="S138" s="15" t="s">
        <v>464</v>
      </c>
      <c r="T138">
        <v>7307</v>
      </c>
      <c r="U138">
        <f t="shared" si="2"/>
        <v>1400</v>
      </c>
    </row>
    <row r="139" spans="1:21" x14ac:dyDescent="0.25">
      <c r="A139" s="12" t="s">
        <v>1023</v>
      </c>
      <c r="B139" s="13" t="s">
        <v>173</v>
      </c>
      <c r="C139" s="14" t="s">
        <v>188</v>
      </c>
      <c r="D139" s="13" t="s">
        <v>1014</v>
      </c>
      <c r="E139" s="12">
        <v>100</v>
      </c>
      <c r="F139" s="12">
        <v>100</v>
      </c>
      <c r="G139" s="12">
        <v>100</v>
      </c>
      <c r="H139" s="12">
        <v>100</v>
      </c>
      <c r="I139" s="12">
        <v>100</v>
      </c>
      <c r="J139" s="12">
        <v>100</v>
      </c>
      <c r="K139" s="12">
        <v>100</v>
      </c>
      <c r="L139" s="12">
        <v>100</v>
      </c>
      <c r="M139" s="12">
        <v>100</v>
      </c>
      <c r="N139" s="12">
        <v>100</v>
      </c>
      <c r="O139" s="12">
        <v>100</v>
      </c>
      <c r="P139" s="12">
        <v>100</v>
      </c>
      <c r="Q139" s="12">
        <v>100</v>
      </c>
      <c r="R139" s="12">
        <v>100</v>
      </c>
      <c r="S139" s="15" t="s">
        <v>465</v>
      </c>
      <c r="T139">
        <v>7308</v>
      </c>
      <c r="U139">
        <f t="shared" si="2"/>
        <v>1400</v>
      </c>
    </row>
    <row r="140" spans="1:21" x14ac:dyDescent="0.25">
      <c r="A140" s="12" t="s">
        <v>1023</v>
      </c>
      <c r="B140" s="13" t="s">
        <v>173</v>
      </c>
      <c r="C140" s="14" t="s">
        <v>189</v>
      </c>
      <c r="D140" s="13" t="s">
        <v>1014</v>
      </c>
      <c r="E140" s="12">
        <v>100</v>
      </c>
      <c r="F140" s="12">
        <v>100</v>
      </c>
      <c r="G140" s="12">
        <v>100</v>
      </c>
      <c r="H140" s="12">
        <v>100</v>
      </c>
      <c r="I140" s="12">
        <v>100</v>
      </c>
      <c r="J140" s="12">
        <v>100</v>
      </c>
      <c r="K140" s="12">
        <v>100</v>
      </c>
      <c r="L140" s="12">
        <v>100</v>
      </c>
      <c r="M140" s="12">
        <v>100</v>
      </c>
      <c r="N140" s="12">
        <v>100</v>
      </c>
      <c r="O140" s="12">
        <v>100</v>
      </c>
      <c r="P140" s="12">
        <v>100</v>
      </c>
      <c r="Q140" s="12">
        <v>100</v>
      </c>
      <c r="R140" s="12">
        <v>100</v>
      </c>
      <c r="S140" s="15" t="s">
        <v>466</v>
      </c>
      <c r="T140">
        <v>7309</v>
      </c>
      <c r="U140">
        <f t="shared" si="2"/>
        <v>1400</v>
      </c>
    </row>
    <row r="141" spans="1:21" x14ac:dyDescent="0.25">
      <c r="A141" s="12" t="s">
        <v>1023</v>
      </c>
      <c r="B141" s="13" t="s">
        <v>173</v>
      </c>
      <c r="C141" s="14" t="s">
        <v>171</v>
      </c>
      <c r="D141" s="13" t="s">
        <v>1014</v>
      </c>
      <c r="E141" s="12">
        <v>100</v>
      </c>
      <c r="F141" s="12">
        <v>100</v>
      </c>
      <c r="G141" s="12">
        <v>100</v>
      </c>
      <c r="H141" s="12">
        <v>100</v>
      </c>
      <c r="I141" s="12">
        <v>100</v>
      </c>
      <c r="J141" s="12">
        <v>100</v>
      </c>
      <c r="K141" s="12">
        <v>100</v>
      </c>
      <c r="L141" s="12">
        <v>100</v>
      </c>
      <c r="M141" s="12">
        <v>100</v>
      </c>
      <c r="N141" s="12">
        <v>100</v>
      </c>
      <c r="O141" s="12">
        <v>100</v>
      </c>
      <c r="P141" s="12">
        <v>100</v>
      </c>
      <c r="Q141" s="12">
        <v>100</v>
      </c>
      <c r="R141" s="12">
        <v>100</v>
      </c>
      <c r="S141" s="15" t="s">
        <v>467</v>
      </c>
      <c r="T141">
        <v>7401</v>
      </c>
      <c r="U141">
        <f t="shared" si="2"/>
        <v>1400</v>
      </c>
    </row>
    <row r="142" spans="1:21" x14ac:dyDescent="0.25">
      <c r="A142" s="12" t="s">
        <v>1023</v>
      </c>
      <c r="B142" s="13" t="s">
        <v>173</v>
      </c>
      <c r="C142" s="14" t="s">
        <v>165</v>
      </c>
      <c r="D142" s="13" t="s">
        <v>1014</v>
      </c>
      <c r="E142" s="12">
        <v>100</v>
      </c>
      <c r="F142" s="12">
        <v>100</v>
      </c>
      <c r="G142" s="12">
        <v>100</v>
      </c>
      <c r="H142" s="12">
        <v>100</v>
      </c>
      <c r="I142" s="12">
        <v>100</v>
      </c>
      <c r="J142" s="12">
        <v>100</v>
      </c>
      <c r="K142" s="12">
        <v>100</v>
      </c>
      <c r="L142" s="12">
        <v>100</v>
      </c>
      <c r="M142" s="12">
        <v>100</v>
      </c>
      <c r="N142" s="12">
        <v>100</v>
      </c>
      <c r="O142" s="12">
        <v>100</v>
      </c>
      <c r="P142" s="12">
        <v>100</v>
      </c>
      <c r="Q142" s="12">
        <v>100</v>
      </c>
      <c r="R142" s="12">
        <v>100</v>
      </c>
      <c r="S142" s="15" t="s">
        <v>468</v>
      </c>
      <c r="T142">
        <v>7402</v>
      </c>
      <c r="U142">
        <f t="shared" si="2"/>
        <v>1400</v>
      </c>
    </row>
    <row r="143" spans="1:21" x14ac:dyDescent="0.25">
      <c r="A143" s="12" t="s">
        <v>1023</v>
      </c>
      <c r="B143" s="13" t="s">
        <v>173</v>
      </c>
      <c r="C143" s="14" t="s">
        <v>172</v>
      </c>
      <c r="D143" s="13" t="s">
        <v>1014</v>
      </c>
      <c r="E143" s="12">
        <v>100</v>
      </c>
      <c r="F143" s="12">
        <v>100</v>
      </c>
      <c r="G143" s="12">
        <v>100</v>
      </c>
      <c r="H143" s="12">
        <v>100</v>
      </c>
      <c r="I143" s="12">
        <v>100</v>
      </c>
      <c r="J143" s="12">
        <v>100</v>
      </c>
      <c r="K143" s="12">
        <v>100</v>
      </c>
      <c r="L143" s="12">
        <v>100</v>
      </c>
      <c r="M143" s="12">
        <v>100</v>
      </c>
      <c r="N143" s="12">
        <v>100</v>
      </c>
      <c r="O143" s="12">
        <v>100</v>
      </c>
      <c r="P143" s="12">
        <v>100</v>
      </c>
      <c r="Q143" s="12">
        <v>100</v>
      </c>
      <c r="R143" s="12">
        <v>100</v>
      </c>
      <c r="S143" s="15" t="s">
        <v>469</v>
      </c>
      <c r="T143">
        <v>7403</v>
      </c>
      <c r="U143">
        <f t="shared" si="2"/>
        <v>1400</v>
      </c>
    </row>
    <row r="144" spans="1:21" x14ac:dyDescent="0.25">
      <c r="A144" s="12" t="s">
        <v>1023</v>
      </c>
      <c r="B144" s="13" t="s">
        <v>173</v>
      </c>
      <c r="C144" s="14" t="s">
        <v>175</v>
      </c>
      <c r="D144" s="13" t="s">
        <v>1014</v>
      </c>
      <c r="E144" s="12">
        <v>100</v>
      </c>
      <c r="F144" s="12">
        <v>100</v>
      </c>
      <c r="G144" s="12">
        <v>100</v>
      </c>
      <c r="H144" s="12">
        <v>100</v>
      </c>
      <c r="I144" s="12">
        <v>100</v>
      </c>
      <c r="J144" s="12">
        <v>100</v>
      </c>
      <c r="K144" s="12">
        <v>100</v>
      </c>
      <c r="L144" s="12">
        <v>100</v>
      </c>
      <c r="M144" s="12">
        <v>100</v>
      </c>
      <c r="N144" s="12">
        <v>100</v>
      </c>
      <c r="O144" s="12">
        <v>100</v>
      </c>
      <c r="P144" s="12">
        <v>100</v>
      </c>
      <c r="Q144" s="12">
        <v>100</v>
      </c>
      <c r="R144" s="12">
        <v>100</v>
      </c>
      <c r="S144" s="15" t="s">
        <v>470</v>
      </c>
      <c r="T144">
        <v>7404</v>
      </c>
      <c r="U144">
        <f t="shared" si="2"/>
        <v>1400</v>
      </c>
    </row>
    <row r="145" spans="1:21" x14ac:dyDescent="0.25">
      <c r="A145" s="12" t="s">
        <v>1023</v>
      </c>
      <c r="B145" s="13" t="s">
        <v>173</v>
      </c>
      <c r="C145" s="14" t="s">
        <v>180</v>
      </c>
      <c r="D145" s="13" t="s">
        <v>1014</v>
      </c>
      <c r="E145" s="12">
        <v>100</v>
      </c>
      <c r="F145" s="12">
        <v>100</v>
      </c>
      <c r="G145" s="12">
        <v>100</v>
      </c>
      <c r="H145" s="12">
        <v>100</v>
      </c>
      <c r="I145" s="12">
        <v>100</v>
      </c>
      <c r="J145" s="12">
        <v>100</v>
      </c>
      <c r="K145" s="12">
        <v>100</v>
      </c>
      <c r="L145" s="12">
        <v>100</v>
      </c>
      <c r="M145" s="12">
        <v>100</v>
      </c>
      <c r="N145" s="12">
        <v>100</v>
      </c>
      <c r="O145" s="12">
        <v>100</v>
      </c>
      <c r="P145" s="12">
        <v>100</v>
      </c>
      <c r="Q145" s="12">
        <v>100</v>
      </c>
      <c r="R145" s="12">
        <v>100</v>
      </c>
      <c r="S145" s="15" t="s">
        <v>471</v>
      </c>
      <c r="T145">
        <v>7405</v>
      </c>
      <c r="U145">
        <f t="shared" si="2"/>
        <v>1400</v>
      </c>
    </row>
    <row r="146" spans="1:21" x14ac:dyDescent="0.25">
      <c r="A146" s="12" t="s">
        <v>1023</v>
      </c>
      <c r="B146" s="13" t="s">
        <v>173</v>
      </c>
      <c r="C146" s="14" t="s">
        <v>185</v>
      </c>
      <c r="D146" s="13" t="s">
        <v>1014</v>
      </c>
      <c r="E146" s="12">
        <v>100</v>
      </c>
      <c r="F146" s="12">
        <v>100</v>
      </c>
      <c r="G146" s="12">
        <v>100</v>
      </c>
      <c r="H146" s="12">
        <v>100</v>
      </c>
      <c r="I146" s="12">
        <v>100</v>
      </c>
      <c r="J146" s="12">
        <v>100</v>
      </c>
      <c r="K146" s="12">
        <v>100</v>
      </c>
      <c r="L146" s="12">
        <v>100</v>
      </c>
      <c r="M146" s="12">
        <v>100</v>
      </c>
      <c r="N146" s="12">
        <v>100</v>
      </c>
      <c r="O146" s="12">
        <v>100</v>
      </c>
      <c r="P146" s="12">
        <v>100</v>
      </c>
      <c r="Q146" s="12">
        <v>100</v>
      </c>
      <c r="R146" s="12">
        <v>100</v>
      </c>
      <c r="S146" s="15" t="s">
        <v>472</v>
      </c>
      <c r="T146">
        <v>7406</v>
      </c>
      <c r="U146">
        <f t="shared" si="2"/>
        <v>1400</v>
      </c>
    </row>
    <row r="147" spans="1:21" x14ac:dyDescent="0.25">
      <c r="A147" s="12" t="s">
        <v>1023</v>
      </c>
      <c r="B147" s="13" t="s">
        <v>173</v>
      </c>
      <c r="C147" s="14" t="s">
        <v>190</v>
      </c>
      <c r="D147" s="13" t="s">
        <v>1014</v>
      </c>
      <c r="E147" s="12">
        <v>100</v>
      </c>
      <c r="F147" s="12">
        <v>100</v>
      </c>
      <c r="G147" s="12">
        <v>100</v>
      </c>
      <c r="H147" s="12">
        <v>100</v>
      </c>
      <c r="I147" s="12">
        <v>100</v>
      </c>
      <c r="J147" s="12">
        <v>100</v>
      </c>
      <c r="K147" s="12">
        <v>100</v>
      </c>
      <c r="L147" s="12">
        <v>100</v>
      </c>
      <c r="M147" s="12">
        <v>100</v>
      </c>
      <c r="N147" s="12">
        <v>100</v>
      </c>
      <c r="O147" s="12">
        <v>100</v>
      </c>
      <c r="P147" s="12">
        <v>100</v>
      </c>
      <c r="Q147" s="12">
        <v>100</v>
      </c>
      <c r="R147" s="12">
        <v>100</v>
      </c>
      <c r="S147" s="15" t="s">
        <v>473</v>
      </c>
      <c r="T147">
        <v>7407</v>
      </c>
      <c r="U147">
        <f t="shared" si="2"/>
        <v>1400</v>
      </c>
    </row>
    <row r="148" spans="1:21" x14ac:dyDescent="0.25">
      <c r="A148" s="12" t="s">
        <v>1023</v>
      </c>
      <c r="B148" s="13" t="s">
        <v>173</v>
      </c>
      <c r="C148" s="14" t="s">
        <v>191</v>
      </c>
      <c r="D148" s="13" t="s">
        <v>1014</v>
      </c>
      <c r="E148" s="12">
        <v>100</v>
      </c>
      <c r="F148" s="12">
        <v>100</v>
      </c>
      <c r="G148" s="12">
        <v>100</v>
      </c>
      <c r="H148" s="12">
        <v>100</v>
      </c>
      <c r="I148" s="12">
        <v>100</v>
      </c>
      <c r="J148" s="12">
        <v>100</v>
      </c>
      <c r="K148" s="12">
        <v>100</v>
      </c>
      <c r="L148" s="12">
        <v>100</v>
      </c>
      <c r="M148" s="12">
        <v>100</v>
      </c>
      <c r="N148" s="12">
        <v>100</v>
      </c>
      <c r="O148" s="12">
        <v>100</v>
      </c>
      <c r="P148" s="12">
        <v>100</v>
      </c>
      <c r="Q148" s="12">
        <v>100</v>
      </c>
      <c r="R148" s="12">
        <v>100</v>
      </c>
      <c r="S148" s="15" t="s">
        <v>474</v>
      </c>
      <c r="T148">
        <v>7408</v>
      </c>
      <c r="U148">
        <f t="shared" si="2"/>
        <v>1400</v>
      </c>
    </row>
    <row r="149" spans="1:21" x14ac:dyDescent="0.25">
      <c r="A149" s="12" t="s">
        <v>1024</v>
      </c>
      <c r="B149" s="13" t="s">
        <v>1025</v>
      </c>
      <c r="C149" s="14" t="s">
        <v>218</v>
      </c>
      <c r="D149" s="13" t="s">
        <v>1014</v>
      </c>
      <c r="E149" s="12">
        <v>100</v>
      </c>
      <c r="F149" s="12">
        <v>100</v>
      </c>
      <c r="G149" s="12">
        <v>100</v>
      </c>
      <c r="H149" s="12">
        <v>100</v>
      </c>
      <c r="I149" s="12">
        <v>100</v>
      </c>
      <c r="J149" s="12">
        <v>100</v>
      </c>
      <c r="K149" s="12">
        <v>100</v>
      </c>
      <c r="L149" s="12">
        <v>100</v>
      </c>
      <c r="M149" s="12">
        <v>100</v>
      </c>
      <c r="N149" s="12">
        <v>100</v>
      </c>
      <c r="O149" s="12">
        <v>100</v>
      </c>
      <c r="P149" s="12">
        <v>100</v>
      </c>
      <c r="Q149" s="12">
        <v>100</v>
      </c>
      <c r="R149" s="12">
        <v>100</v>
      </c>
      <c r="S149" s="15" t="s">
        <v>475</v>
      </c>
      <c r="T149">
        <v>8101</v>
      </c>
      <c r="U149">
        <f t="shared" si="2"/>
        <v>1400</v>
      </c>
    </row>
    <row r="150" spans="1:21" x14ac:dyDescent="0.25">
      <c r="A150" s="12" t="s">
        <v>1024</v>
      </c>
      <c r="B150" s="13" t="s">
        <v>1025</v>
      </c>
      <c r="C150" s="14" t="s">
        <v>220</v>
      </c>
      <c r="D150" s="13" t="s">
        <v>1014</v>
      </c>
      <c r="E150" s="12">
        <v>100</v>
      </c>
      <c r="F150" s="12">
        <v>100</v>
      </c>
      <c r="G150" s="12">
        <v>100</v>
      </c>
      <c r="H150" s="12">
        <v>100</v>
      </c>
      <c r="I150" s="12">
        <v>100</v>
      </c>
      <c r="J150" s="12">
        <v>100</v>
      </c>
      <c r="K150" s="12">
        <v>100</v>
      </c>
      <c r="L150" s="12">
        <v>100</v>
      </c>
      <c r="M150" s="12">
        <v>100</v>
      </c>
      <c r="N150" s="12">
        <v>100</v>
      </c>
      <c r="O150" s="12">
        <v>100</v>
      </c>
      <c r="P150" s="12">
        <v>100</v>
      </c>
      <c r="Q150" s="12">
        <v>100</v>
      </c>
      <c r="R150" s="12">
        <v>100</v>
      </c>
      <c r="S150" s="15" t="s">
        <v>476</v>
      </c>
      <c r="T150">
        <v>8102</v>
      </c>
      <c r="U150">
        <f t="shared" si="2"/>
        <v>1400</v>
      </c>
    </row>
    <row r="151" spans="1:21" x14ac:dyDescent="0.25">
      <c r="A151" s="12" t="s">
        <v>1024</v>
      </c>
      <c r="B151" s="13" t="s">
        <v>1025</v>
      </c>
      <c r="C151" s="14" t="s">
        <v>217</v>
      </c>
      <c r="D151" s="13" t="s">
        <v>1014</v>
      </c>
      <c r="E151" s="12">
        <v>100</v>
      </c>
      <c r="F151" s="12">
        <v>100</v>
      </c>
      <c r="G151" s="12">
        <v>100</v>
      </c>
      <c r="H151" s="12">
        <v>100</v>
      </c>
      <c r="I151" s="12">
        <v>100</v>
      </c>
      <c r="J151" s="12">
        <v>100</v>
      </c>
      <c r="K151" s="12">
        <v>100</v>
      </c>
      <c r="L151" s="12">
        <v>100</v>
      </c>
      <c r="M151" s="12">
        <v>100</v>
      </c>
      <c r="N151" s="12">
        <v>100</v>
      </c>
      <c r="O151" s="12">
        <v>100</v>
      </c>
      <c r="P151" s="12">
        <v>100</v>
      </c>
      <c r="Q151" s="12">
        <v>100</v>
      </c>
      <c r="R151" s="12">
        <v>100</v>
      </c>
      <c r="S151" s="15" t="s">
        <v>477</v>
      </c>
      <c r="T151">
        <v>8103</v>
      </c>
      <c r="U151">
        <f t="shared" si="2"/>
        <v>1400</v>
      </c>
    </row>
    <row r="152" spans="1:21" x14ac:dyDescent="0.25">
      <c r="A152" s="12" t="s">
        <v>1024</v>
      </c>
      <c r="B152" s="13" t="s">
        <v>1025</v>
      </c>
      <c r="C152" s="14" t="s">
        <v>222</v>
      </c>
      <c r="D152" s="13" t="s">
        <v>1014</v>
      </c>
      <c r="E152" s="12">
        <v>100</v>
      </c>
      <c r="F152" s="12">
        <v>100</v>
      </c>
      <c r="G152" s="12">
        <v>100</v>
      </c>
      <c r="H152" s="12">
        <v>100</v>
      </c>
      <c r="I152" s="12">
        <v>100</v>
      </c>
      <c r="J152" s="12">
        <v>100</v>
      </c>
      <c r="K152" s="12">
        <v>100</v>
      </c>
      <c r="L152" s="12">
        <v>100</v>
      </c>
      <c r="M152" s="12">
        <v>100</v>
      </c>
      <c r="N152" s="12">
        <v>100</v>
      </c>
      <c r="O152" s="12">
        <v>100</v>
      </c>
      <c r="P152" s="12">
        <v>100</v>
      </c>
      <c r="Q152" s="12">
        <v>100</v>
      </c>
      <c r="R152" s="12">
        <v>100</v>
      </c>
      <c r="S152" s="15" t="s">
        <v>478</v>
      </c>
      <c r="T152">
        <v>8104</v>
      </c>
      <c r="U152">
        <f t="shared" si="2"/>
        <v>1400</v>
      </c>
    </row>
    <row r="153" spans="1:21" x14ac:dyDescent="0.25">
      <c r="A153" s="12" t="s">
        <v>1024</v>
      </c>
      <c r="B153" s="13" t="s">
        <v>1025</v>
      </c>
      <c r="C153" s="14" t="s">
        <v>224</v>
      </c>
      <c r="D153" s="13" t="s">
        <v>1014</v>
      </c>
      <c r="E153" s="12">
        <v>100</v>
      </c>
      <c r="F153" s="12">
        <v>100</v>
      </c>
      <c r="G153" s="12">
        <v>100</v>
      </c>
      <c r="H153" s="12">
        <v>100</v>
      </c>
      <c r="I153" s="12">
        <v>100</v>
      </c>
      <c r="J153" s="12">
        <v>100</v>
      </c>
      <c r="K153" s="12">
        <v>100</v>
      </c>
      <c r="L153" s="12">
        <v>100</v>
      </c>
      <c r="M153" s="12">
        <v>100</v>
      </c>
      <c r="N153" s="12">
        <v>100</v>
      </c>
      <c r="O153" s="12">
        <v>100</v>
      </c>
      <c r="P153" s="12">
        <v>100</v>
      </c>
      <c r="Q153" s="12">
        <v>100</v>
      </c>
      <c r="R153" s="12">
        <v>100</v>
      </c>
      <c r="S153" s="15" t="s">
        <v>479</v>
      </c>
      <c r="T153">
        <v>8105</v>
      </c>
      <c r="U153">
        <f t="shared" si="2"/>
        <v>1400</v>
      </c>
    </row>
    <row r="154" spans="1:21" x14ac:dyDescent="0.25">
      <c r="A154" s="12" t="s">
        <v>1024</v>
      </c>
      <c r="B154" s="13" t="s">
        <v>1025</v>
      </c>
      <c r="C154" s="14" t="s">
        <v>227</v>
      </c>
      <c r="D154" s="13" t="s">
        <v>1014</v>
      </c>
      <c r="E154" s="12">
        <v>100</v>
      </c>
      <c r="F154" s="12">
        <v>100</v>
      </c>
      <c r="G154" s="12">
        <v>100</v>
      </c>
      <c r="H154" s="12">
        <v>100</v>
      </c>
      <c r="I154" s="12">
        <v>100</v>
      </c>
      <c r="J154" s="12">
        <v>100</v>
      </c>
      <c r="K154" s="12">
        <v>100</v>
      </c>
      <c r="L154" s="12">
        <v>100</v>
      </c>
      <c r="M154" s="12">
        <v>100</v>
      </c>
      <c r="N154" s="12">
        <v>100</v>
      </c>
      <c r="O154" s="12">
        <v>100</v>
      </c>
      <c r="P154" s="12">
        <v>100</v>
      </c>
      <c r="Q154" s="12">
        <v>-50</v>
      </c>
      <c r="R154" s="12">
        <v>-50</v>
      </c>
      <c r="S154" s="15" t="s">
        <v>480</v>
      </c>
      <c r="T154">
        <v>8106</v>
      </c>
      <c r="U154">
        <f t="shared" si="2"/>
        <v>1200</v>
      </c>
    </row>
    <row r="155" spans="1:21" x14ac:dyDescent="0.25">
      <c r="A155" s="12" t="s">
        <v>1024</v>
      </c>
      <c r="B155" s="13" t="s">
        <v>1025</v>
      </c>
      <c r="C155" s="14" t="s">
        <v>231</v>
      </c>
      <c r="D155" s="13" t="s">
        <v>1014</v>
      </c>
      <c r="E155" s="12">
        <v>100</v>
      </c>
      <c r="F155" s="12">
        <v>100</v>
      </c>
      <c r="G155" s="12">
        <v>100</v>
      </c>
      <c r="H155" s="12">
        <v>100</v>
      </c>
      <c r="I155" s="12">
        <v>100</v>
      </c>
      <c r="J155" s="12">
        <v>100</v>
      </c>
      <c r="K155" s="12">
        <v>100</v>
      </c>
      <c r="L155" s="12">
        <v>100</v>
      </c>
      <c r="M155" s="12">
        <v>100</v>
      </c>
      <c r="N155" s="12">
        <v>100</v>
      </c>
      <c r="O155" s="12">
        <v>100</v>
      </c>
      <c r="P155" s="12">
        <v>100</v>
      </c>
      <c r="Q155" s="12">
        <v>100</v>
      </c>
      <c r="R155" s="12">
        <v>100</v>
      </c>
      <c r="S155" s="15" t="s">
        <v>481</v>
      </c>
      <c r="T155">
        <v>8107</v>
      </c>
      <c r="U155">
        <f t="shared" si="2"/>
        <v>1400</v>
      </c>
    </row>
    <row r="156" spans="1:21" x14ac:dyDescent="0.25">
      <c r="A156" s="12" t="s">
        <v>1024</v>
      </c>
      <c r="B156" s="13" t="s">
        <v>1025</v>
      </c>
      <c r="C156" s="14" t="s">
        <v>234</v>
      </c>
      <c r="D156" s="13" t="s">
        <v>1014</v>
      </c>
      <c r="E156" s="12">
        <v>100</v>
      </c>
      <c r="F156" s="12">
        <v>100</v>
      </c>
      <c r="G156" s="12">
        <v>100</v>
      </c>
      <c r="H156" s="12">
        <v>100</v>
      </c>
      <c r="I156" s="12">
        <v>100</v>
      </c>
      <c r="J156" s="12">
        <v>100</v>
      </c>
      <c r="K156" s="12">
        <v>100</v>
      </c>
      <c r="L156" s="12">
        <v>100</v>
      </c>
      <c r="M156" s="12">
        <v>100</v>
      </c>
      <c r="N156" s="12">
        <v>100</v>
      </c>
      <c r="O156" s="12">
        <v>100</v>
      </c>
      <c r="P156" s="12">
        <v>100</v>
      </c>
      <c r="Q156" s="12">
        <v>-50</v>
      </c>
      <c r="R156" s="12">
        <v>-50</v>
      </c>
      <c r="S156" s="15" t="s">
        <v>482</v>
      </c>
      <c r="T156">
        <v>8108</v>
      </c>
      <c r="U156">
        <f t="shared" si="2"/>
        <v>1200</v>
      </c>
    </row>
    <row r="157" spans="1:21" x14ac:dyDescent="0.25">
      <c r="A157" s="12" t="s">
        <v>1024</v>
      </c>
      <c r="B157" s="13" t="s">
        <v>1025</v>
      </c>
      <c r="C157" s="14" t="s">
        <v>237</v>
      </c>
      <c r="D157" s="13" t="s">
        <v>1014</v>
      </c>
      <c r="E157" s="12">
        <v>100</v>
      </c>
      <c r="F157" s="12">
        <v>100</v>
      </c>
      <c r="G157" s="12">
        <v>100</v>
      </c>
      <c r="H157" s="12">
        <v>100</v>
      </c>
      <c r="I157" s="12">
        <v>100</v>
      </c>
      <c r="J157" s="12">
        <v>100</v>
      </c>
      <c r="K157" s="12">
        <v>100</v>
      </c>
      <c r="L157" s="12">
        <v>100</v>
      </c>
      <c r="M157" s="12">
        <v>100</v>
      </c>
      <c r="N157" s="12">
        <v>100</v>
      </c>
      <c r="O157" s="12">
        <v>100</v>
      </c>
      <c r="P157" s="12">
        <v>100</v>
      </c>
      <c r="Q157" s="12">
        <v>100</v>
      </c>
      <c r="R157" s="12">
        <v>100</v>
      </c>
      <c r="S157" s="15" t="s">
        <v>483</v>
      </c>
      <c r="T157">
        <v>8109</v>
      </c>
      <c r="U157">
        <f t="shared" si="2"/>
        <v>1400</v>
      </c>
    </row>
    <row r="158" spans="1:21" x14ac:dyDescent="0.25">
      <c r="A158" s="12" t="s">
        <v>1024</v>
      </c>
      <c r="B158" s="13" t="s">
        <v>1025</v>
      </c>
      <c r="C158" s="14" t="s">
        <v>238</v>
      </c>
      <c r="D158" s="13" t="s">
        <v>1014</v>
      </c>
      <c r="E158" s="12">
        <v>100</v>
      </c>
      <c r="F158" s="12">
        <v>100</v>
      </c>
      <c r="G158" s="12">
        <v>100</v>
      </c>
      <c r="H158" s="12">
        <v>100</v>
      </c>
      <c r="I158" s="12">
        <v>100</v>
      </c>
      <c r="J158" s="12">
        <v>100</v>
      </c>
      <c r="K158" s="12">
        <v>100</v>
      </c>
      <c r="L158" s="12">
        <v>100</v>
      </c>
      <c r="M158" s="12">
        <v>100</v>
      </c>
      <c r="N158" s="12">
        <v>100</v>
      </c>
      <c r="O158" s="12">
        <v>100</v>
      </c>
      <c r="P158" s="12">
        <v>100</v>
      </c>
      <c r="Q158" s="12">
        <v>100</v>
      </c>
      <c r="R158" s="12">
        <v>100</v>
      </c>
      <c r="S158" s="15" t="s">
        <v>484</v>
      </c>
      <c r="T158">
        <v>8110</v>
      </c>
      <c r="U158">
        <f t="shared" si="2"/>
        <v>1400</v>
      </c>
    </row>
    <row r="159" spans="1:21" x14ac:dyDescent="0.25">
      <c r="A159" s="12" t="s">
        <v>1024</v>
      </c>
      <c r="B159" s="13" t="s">
        <v>1025</v>
      </c>
      <c r="C159" s="14" t="s">
        <v>240</v>
      </c>
      <c r="D159" s="13" t="s">
        <v>1014</v>
      </c>
      <c r="E159" s="12">
        <v>100</v>
      </c>
      <c r="F159" s="12">
        <v>100</v>
      </c>
      <c r="G159" s="12">
        <v>100</v>
      </c>
      <c r="H159" s="12">
        <v>100</v>
      </c>
      <c r="I159" s="12">
        <v>100</v>
      </c>
      <c r="J159" s="12">
        <v>100</v>
      </c>
      <c r="K159" s="12">
        <v>100</v>
      </c>
      <c r="L159" s="12">
        <v>100</v>
      </c>
      <c r="M159" s="12">
        <v>100</v>
      </c>
      <c r="N159" s="12">
        <v>100</v>
      </c>
      <c r="O159" s="12">
        <v>100</v>
      </c>
      <c r="P159" s="12">
        <v>100</v>
      </c>
      <c r="Q159" s="12">
        <v>100</v>
      </c>
      <c r="R159" s="12">
        <v>100</v>
      </c>
      <c r="S159" s="15" t="s">
        <v>485</v>
      </c>
      <c r="T159">
        <v>8111</v>
      </c>
      <c r="U159">
        <f t="shared" si="2"/>
        <v>1400</v>
      </c>
    </row>
    <row r="160" spans="1:21" x14ac:dyDescent="0.25">
      <c r="A160" s="12" t="s">
        <v>1024</v>
      </c>
      <c r="B160" s="13" t="s">
        <v>1025</v>
      </c>
      <c r="C160" s="14" t="s">
        <v>223</v>
      </c>
      <c r="D160" s="13" t="s">
        <v>1014</v>
      </c>
      <c r="E160" s="12">
        <v>100</v>
      </c>
      <c r="F160" s="12">
        <v>100</v>
      </c>
      <c r="G160" s="12">
        <v>100</v>
      </c>
      <c r="H160" s="12">
        <v>100</v>
      </c>
      <c r="I160" s="12">
        <v>100</v>
      </c>
      <c r="J160" s="12">
        <v>100</v>
      </c>
      <c r="K160" s="12">
        <v>100</v>
      </c>
      <c r="L160" s="12">
        <v>100</v>
      </c>
      <c r="M160" s="12">
        <v>100</v>
      </c>
      <c r="N160" s="12">
        <v>100</v>
      </c>
      <c r="O160" s="12">
        <v>100</v>
      </c>
      <c r="P160" s="12">
        <v>100</v>
      </c>
      <c r="Q160" s="12">
        <v>100</v>
      </c>
      <c r="R160" s="12">
        <v>100</v>
      </c>
      <c r="S160" s="15" t="s">
        <v>486</v>
      </c>
      <c r="T160">
        <v>8112</v>
      </c>
      <c r="U160">
        <f t="shared" si="2"/>
        <v>1400</v>
      </c>
    </row>
    <row r="161" spans="1:21" x14ac:dyDescent="0.25">
      <c r="A161" s="12" t="s">
        <v>1024</v>
      </c>
      <c r="B161" s="13" t="s">
        <v>1025</v>
      </c>
      <c r="C161" s="14" t="s">
        <v>226</v>
      </c>
      <c r="D161" s="13" t="s">
        <v>1014</v>
      </c>
      <c r="E161" s="12">
        <v>100</v>
      </c>
      <c r="F161" s="12">
        <v>100</v>
      </c>
      <c r="G161" s="12">
        <v>100</v>
      </c>
      <c r="H161" s="12">
        <v>100</v>
      </c>
      <c r="I161" s="12">
        <v>100</v>
      </c>
      <c r="J161" s="12">
        <v>100</v>
      </c>
      <c r="K161" s="12">
        <v>100</v>
      </c>
      <c r="L161" s="12">
        <v>100</v>
      </c>
      <c r="M161" s="12">
        <v>100</v>
      </c>
      <c r="N161" s="12">
        <v>100</v>
      </c>
      <c r="O161" s="12">
        <v>100</v>
      </c>
      <c r="P161" s="12">
        <v>100</v>
      </c>
      <c r="Q161" s="12">
        <v>100</v>
      </c>
      <c r="R161" s="12">
        <v>100</v>
      </c>
      <c r="S161" s="15" t="s">
        <v>487</v>
      </c>
      <c r="T161">
        <v>8201</v>
      </c>
      <c r="U161">
        <f t="shared" si="2"/>
        <v>1400</v>
      </c>
    </row>
    <row r="162" spans="1:21" x14ac:dyDescent="0.25">
      <c r="A162" s="12" t="s">
        <v>1024</v>
      </c>
      <c r="B162" s="13" t="s">
        <v>1025</v>
      </c>
      <c r="C162" s="14" t="s">
        <v>214</v>
      </c>
      <c r="D162" s="13" t="s">
        <v>1014</v>
      </c>
      <c r="E162" s="12">
        <v>100</v>
      </c>
      <c r="F162" s="12">
        <v>100</v>
      </c>
      <c r="G162" s="12">
        <v>100</v>
      </c>
      <c r="H162" s="12">
        <v>100</v>
      </c>
      <c r="I162" s="12">
        <v>100</v>
      </c>
      <c r="J162" s="12">
        <v>100</v>
      </c>
      <c r="K162" s="12">
        <v>100</v>
      </c>
      <c r="L162" s="12">
        <v>100</v>
      </c>
      <c r="M162" s="12">
        <v>100</v>
      </c>
      <c r="N162" s="12">
        <v>100</v>
      </c>
      <c r="O162" s="12">
        <v>100</v>
      </c>
      <c r="P162" s="12">
        <v>100</v>
      </c>
      <c r="Q162" s="12">
        <v>100</v>
      </c>
      <c r="R162" s="12">
        <v>100</v>
      </c>
      <c r="S162" s="15" t="s">
        <v>488</v>
      </c>
      <c r="T162">
        <v>8202</v>
      </c>
      <c r="U162">
        <f t="shared" si="2"/>
        <v>1400</v>
      </c>
    </row>
    <row r="163" spans="1:21" x14ac:dyDescent="0.25">
      <c r="A163" s="12" t="s">
        <v>1024</v>
      </c>
      <c r="B163" s="13" t="s">
        <v>1025</v>
      </c>
      <c r="C163" s="14" t="s">
        <v>216</v>
      </c>
      <c r="D163" s="13" t="s">
        <v>1014</v>
      </c>
      <c r="E163" s="12">
        <v>100</v>
      </c>
      <c r="F163" s="12">
        <v>100</v>
      </c>
      <c r="G163" s="12">
        <v>100</v>
      </c>
      <c r="H163" s="12">
        <v>100</v>
      </c>
      <c r="I163" s="12">
        <v>100</v>
      </c>
      <c r="J163" s="12">
        <v>100</v>
      </c>
      <c r="K163" s="12">
        <v>100</v>
      </c>
      <c r="L163" s="12">
        <v>100</v>
      </c>
      <c r="M163" s="12">
        <v>100</v>
      </c>
      <c r="N163" s="12">
        <v>100</v>
      </c>
      <c r="O163" s="12">
        <v>100</v>
      </c>
      <c r="P163" s="12">
        <v>100</v>
      </c>
      <c r="Q163" s="12">
        <v>100</v>
      </c>
      <c r="R163" s="12">
        <v>100</v>
      </c>
      <c r="S163" s="15" t="s">
        <v>489</v>
      </c>
      <c r="T163">
        <v>8203</v>
      </c>
      <c r="U163">
        <f t="shared" si="2"/>
        <v>1400</v>
      </c>
    </row>
    <row r="164" spans="1:21" x14ac:dyDescent="0.25">
      <c r="A164" s="12" t="s">
        <v>1024</v>
      </c>
      <c r="B164" s="13" t="s">
        <v>1025</v>
      </c>
      <c r="C164" s="14" t="s">
        <v>219</v>
      </c>
      <c r="D164" s="13" t="s">
        <v>1014</v>
      </c>
      <c r="E164" s="12">
        <v>100</v>
      </c>
      <c r="F164" s="12">
        <v>100</v>
      </c>
      <c r="G164" s="12">
        <v>100</v>
      </c>
      <c r="H164" s="12">
        <v>100</v>
      </c>
      <c r="I164" s="12">
        <v>100</v>
      </c>
      <c r="J164" s="12">
        <v>100</v>
      </c>
      <c r="K164" s="12">
        <v>100</v>
      </c>
      <c r="L164" s="12">
        <v>100</v>
      </c>
      <c r="M164" s="12">
        <v>100</v>
      </c>
      <c r="N164" s="12">
        <v>100</v>
      </c>
      <c r="O164" s="12">
        <v>100</v>
      </c>
      <c r="P164" s="12">
        <v>100</v>
      </c>
      <c r="Q164" s="12">
        <v>100</v>
      </c>
      <c r="R164" s="12">
        <v>100</v>
      </c>
      <c r="S164" s="15" t="s">
        <v>490</v>
      </c>
      <c r="T164">
        <v>8204</v>
      </c>
      <c r="U164">
        <f t="shared" si="2"/>
        <v>1400</v>
      </c>
    </row>
    <row r="165" spans="1:21" x14ac:dyDescent="0.25">
      <c r="A165" s="12" t="s">
        <v>1024</v>
      </c>
      <c r="B165" s="13" t="s">
        <v>1025</v>
      </c>
      <c r="C165" s="14" t="s">
        <v>221</v>
      </c>
      <c r="D165" s="13" t="s">
        <v>1014</v>
      </c>
      <c r="E165" s="12">
        <v>100</v>
      </c>
      <c r="F165" s="12">
        <v>100</v>
      </c>
      <c r="G165" s="12">
        <v>100</v>
      </c>
      <c r="H165" s="12">
        <v>100</v>
      </c>
      <c r="I165" s="12">
        <v>100</v>
      </c>
      <c r="J165" s="12">
        <v>100</v>
      </c>
      <c r="K165" s="12">
        <v>100</v>
      </c>
      <c r="L165" s="12">
        <v>100</v>
      </c>
      <c r="M165" s="12">
        <v>100</v>
      </c>
      <c r="N165" s="12">
        <v>100</v>
      </c>
      <c r="O165" s="12">
        <v>100</v>
      </c>
      <c r="P165" s="12">
        <v>100</v>
      </c>
      <c r="Q165" s="12">
        <v>100</v>
      </c>
      <c r="R165" s="12">
        <v>100</v>
      </c>
      <c r="S165" s="15" t="s">
        <v>491</v>
      </c>
      <c r="T165">
        <v>8205</v>
      </c>
      <c r="U165">
        <f t="shared" si="2"/>
        <v>1400</v>
      </c>
    </row>
    <row r="166" spans="1:21" x14ac:dyDescent="0.25">
      <c r="A166" s="12" t="s">
        <v>1024</v>
      </c>
      <c r="B166" s="13" t="s">
        <v>1025</v>
      </c>
      <c r="C166" s="14" t="s">
        <v>878</v>
      </c>
      <c r="D166" s="13" t="s">
        <v>1014</v>
      </c>
      <c r="E166" s="12">
        <v>100</v>
      </c>
      <c r="F166" s="12">
        <v>100</v>
      </c>
      <c r="G166" s="12">
        <v>100</v>
      </c>
      <c r="H166" s="12">
        <v>100</v>
      </c>
      <c r="I166" s="12">
        <v>100</v>
      </c>
      <c r="J166" s="12">
        <v>100</v>
      </c>
      <c r="K166" s="12">
        <v>100</v>
      </c>
      <c r="L166" s="12">
        <v>100</v>
      </c>
      <c r="M166" s="12">
        <v>100</v>
      </c>
      <c r="N166" s="12">
        <v>100</v>
      </c>
      <c r="O166" s="12">
        <v>100</v>
      </c>
      <c r="P166" s="12">
        <v>100</v>
      </c>
      <c r="Q166" s="12">
        <v>100</v>
      </c>
      <c r="R166" s="12">
        <v>100</v>
      </c>
      <c r="S166" s="15" t="s">
        <v>506</v>
      </c>
      <c r="T166">
        <v>8206</v>
      </c>
      <c r="U166">
        <f t="shared" si="2"/>
        <v>1400</v>
      </c>
    </row>
    <row r="167" spans="1:21" x14ac:dyDescent="0.25">
      <c r="A167" s="12" t="s">
        <v>1024</v>
      </c>
      <c r="B167" s="13" t="s">
        <v>1025</v>
      </c>
      <c r="C167" s="14" t="s">
        <v>239</v>
      </c>
      <c r="D167" s="13" t="s">
        <v>1014</v>
      </c>
      <c r="E167" s="12">
        <v>100</v>
      </c>
      <c r="F167" s="12">
        <v>100</v>
      </c>
      <c r="G167" s="12">
        <v>100</v>
      </c>
      <c r="H167" s="12">
        <v>100</v>
      </c>
      <c r="I167" s="12">
        <v>100</v>
      </c>
      <c r="J167" s="12">
        <v>100</v>
      </c>
      <c r="K167" s="12">
        <v>100</v>
      </c>
      <c r="L167" s="12">
        <v>100</v>
      </c>
      <c r="M167" s="12">
        <v>100</v>
      </c>
      <c r="N167" s="12">
        <v>100</v>
      </c>
      <c r="O167" s="12">
        <v>100</v>
      </c>
      <c r="P167" s="12">
        <v>100</v>
      </c>
      <c r="Q167" s="12">
        <v>100</v>
      </c>
      <c r="R167" s="12">
        <v>100</v>
      </c>
      <c r="S167" s="15" t="s">
        <v>507</v>
      </c>
      <c r="T167">
        <v>8207</v>
      </c>
      <c r="U167">
        <f t="shared" si="2"/>
        <v>1400</v>
      </c>
    </row>
    <row r="168" spans="1:21" x14ac:dyDescent="0.25">
      <c r="A168" s="12" t="s">
        <v>1024</v>
      </c>
      <c r="B168" s="13" t="s">
        <v>1025</v>
      </c>
      <c r="C168" s="14" t="s">
        <v>871</v>
      </c>
      <c r="D168" s="13" t="s">
        <v>1014</v>
      </c>
      <c r="E168" s="12">
        <v>100</v>
      </c>
      <c r="F168" s="12">
        <v>100</v>
      </c>
      <c r="G168" s="12">
        <v>100</v>
      </c>
      <c r="H168" s="12">
        <v>100</v>
      </c>
      <c r="I168" s="12">
        <v>100</v>
      </c>
      <c r="J168" s="12">
        <v>100</v>
      </c>
      <c r="K168" s="12">
        <v>100</v>
      </c>
      <c r="L168" s="12">
        <v>100</v>
      </c>
      <c r="M168" s="12">
        <v>100</v>
      </c>
      <c r="N168" s="12">
        <v>100</v>
      </c>
      <c r="O168" s="12">
        <v>100</v>
      </c>
      <c r="P168" s="12">
        <v>100</v>
      </c>
      <c r="Q168" s="12">
        <v>100</v>
      </c>
      <c r="R168" s="12">
        <v>100</v>
      </c>
      <c r="S168" s="15" t="s">
        <v>492</v>
      </c>
      <c r="T168">
        <v>8301</v>
      </c>
      <c r="U168">
        <f t="shared" si="2"/>
        <v>1400</v>
      </c>
    </row>
    <row r="169" spans="1:21" x14ac:dyDescent="0.25">
      <c r="A169" s="12" t="s">
        <v>1024</v>
      </c>
      <c r="B169" s="13" t="s">
        <v>1025</v>
      </c>
      <c r="C169" s="14" t="s">
        <v>213</v>
      </c>
      <c r="D169" s="13" t="s">
        <v>1014</v>
      </c>
      <c r="E169" s="12">
        <v>100</v>
      </c>
      <c r="F169" s="12">
        <v>100</v>
      </c>
      <c r="G169" s="12">
        <v>100</v>
      </c>
      <c r="H169" s="12">
        <v>100</v>
      </c>
      <c r="I169" s="12">
        <v>100</v>
      </c>
      <c r="J169" s="12">
        <v>100</v>
      </c>
      <c r="K169" s="12">
        <v>100</v>
      </c>
      <c r="L169" s="12">
        <v>100</v>
      </c>
      <c r="M169" s="12">
        <v>100</v>
      </c>
      <c r="N169" s="12">
        <v>100</v>
      </c>
      <c r="O169" s="12">
        <v>100</v>
      </c>
      <c r="P169" s="12">
        <v>100</v>
      </c>
      <c r="Q169" s="12">
        <v>100</v>
      </c>
      <c r="R169" s="12">
        <v>100</v>
      </c>
      <c r="S169" s="15" t="s">
        <v>493</v>
      </c>
      <c r="T169">
        <v>8302</v>
      </c>
      <c r="U169">
        <f t="shared" si="2"/>
        <v>1400</v>
      </c>
    </row>
    <row r="170" spans="1:21" x14ac:dyDescent="0.25">
      <c r="A170" s="12" t="s">
        <v>1024</v>
      </c>
      <c r="B170" s="13" t="s">
        <v>1025</v>
      </c>
      <c r="C170" s="14" t="s">
        <v>215</v>
      </c>
      <c r="D170" s="13" t="s">
        <v>1014</v>
      </c>
      <c r="E170" s="12">
        <v>100</v>
      </c>
      <c r="F170" s="12">
        <v>100</v>
      </c>
      <c r="G170" s="12">
        <v>100</v>
      </c>
      <c r="H170" s="12">
        <v>100</v>
      </c>
      <c r="I170" s="12">
        <v>100</v>
      </c>
      <c r="J170" s="12">
        <v>100</v>
      </c>
      <c r="K170" s="12">
        <v>100</v>
      </c>
      <c r="L170" s="12">
        <v>100</v>
      </c>
      <c r="M170" s="12">
        <v>100</v>
      </c>
      <c r="N170" s="12">
        <v>100</v>
      </c>
      <c r="O170" s="12">
        <v>100</v>
      </c>
      <c r="P170" s="12">
        <v>100</v>
      </c>
      <c r="Q170" s="12">
        <v>100</v>
      </c>
      <c r="R170" s="12">
        <v>100</v>
      </c>
      <c r="S170" s="15" t="s">
        <v>494</v>
      </c>
      <c r="T170">
        <v>8303</v>
      </c>
      <c r="U170">
        <f t="shared" si="2"/>
        <v>1400</v>
      </c>
    </row>
    <row r="171" spans="1:21" x14ac:dyDescent="0.25">
      <c r="A171" s="12" t="s">
        <v>1024</v>
      </c>
      <c r="B171" s="13" t="s">
        <v>1025</v>
      </c>
      <c r="C171" s="14" t="s">
        <v>225</v>
      </c>
      <c r="D171" s="13" t="s">
        <v>1014</v>
      </c>
      <c r="E171" s="12">
        <v>100</v>
      </c>
      <c r="F171" s="12">
        <v>100</v>
      </c>
      <c r="G171" s="12">
        <v>100</v>
      </c>
      <c r="H171" s="12">
        <v>100</v>
      </c>
      <c r="I171" s="12">
        <v>100</v>
      </c>
      <c r="J171" s="12">
        <v>100</v>
      </c>
      <c r="K171" s="12">
        <v>100</v>
      </c>
      <c r="L171" s="12">
        <v>100</v>
      </c>
      <c r="M171" s="12">
        <v>100</v>
      </c>
      <c r="N171" s="12">
        <v>100</v>
      </c>
      <c r="O171" s="12">
        <v>100</v>
      </c>
      <c r="P171" s="12">
        <v>100</v>
      </c>
      <c r="Q171" s="12">
        <v>100</v>
      </c>
      <c r="R171" s="12">
        <v>100</v>
      </c>
      <c r="S171" s="15" t="s">
        <v>495</v>
      </c>
      <c r="T171">
        <v>8304</v>
      </c>
      <c r="U171">
        <f t="shared" si="2"/>
        <v>1400</v>
      </c>
    </row>
    <row r="172" spans="1:21" x14ac:dyDescent="0.25">
      <c r="A172" s="12" t="s">
        <v>1024</v>
      </c>
      <c r="B172" s="13" t="s">
        <v>1025</v>
      </c>
      <c r="C172" s="14" t="s">
        <v>228</v>
      </c>
      <c r="D172" s="13" t="s">
        <v>1014</v>
      </c>
      <c r="E172" s="12">
        <v>100</v>
      </c>
      <c r="F172" s="12">
        <v>100</v>
      </c>
      <c r="G172" s="12">
        <v>100</v>
      </c>
      <c r="H172" s="12">
        <v>100</v>
      </c>
      <c r="I172" s="12">
        <v>100</v>
      </c>
      <c r="J172" s="12">
        <v>100</v>
      </c>
      <c r="K172" s="12">
        <v>100</v>
      </c>
      <c r="L172" s="12">
        <v>100</v>
      </c>
      <c r="M172" s="12">
        <v>100</v>
      </c>
      <c r="N172" s="12">
        <v>100</v>
      </c>
      <c r="O172" s="12">
        <v>100</v>
      </c>
      <c r="P172" s="12">
        <v>100</v>
      </c>
      <c r="Q172" s="12">
        <v>100</v>
      </c>
      <c r="R172" s="12">
        <v>100</v>
      </c>
      <c r="S172" s="15" t="s">
        <v>496</v>
      </c>
      <c r="T172">
        <v>8305</v>
      </c>
      <c r="U172">
        <f t="shared" si="2"/>
        <v>1400</v>
      </c>
    </row>
    <row r="173" spans="1:21" x14ac:dyDescent="0.25">
      <c r="A173" s="12" t="s">
        <v>1024</v>
      </c>
      <c r="B173" s="13" t="s">
        <v>1025</v>
      </c>
      <c r="C173" s="14" t="s">
        <v>229</v>
      </c>
      <c r="D173" s="13" t="s">
        <v>1014</v>
      </c>
      <c r="E173" s="12">
        <v>100</v>
      </c>
      <c r="F173" s="12">
        <v>100</v>
      </c>
      <c r="G173" s="12">
        <v>100</v>
      </c>
      <c r="H173" s="12">
        <v>100</v>
      </c>
      <c r="I173" s="12">
        <v>100</v>
      </c>
      <c r="J173" s="12">
        <v>100</v>
      </c>
      <c r="K173" s="12">
        <v>100</v>
      </c>
      <c r="L173" s="12">
        <v>100</v>
      </c>
      <c r="M173" s="12">
        <v>100</v>
      </c>
      <c r="N173" s="12">
        <v>100</v>
      </c>
      <c r="O173" s="12">
        <v>100</v>
      </c>
      <c r="P173" s="12">
        <v>100</v>
      </c>
      <c r="Q173" s="12">
        <v>100</v>
      </c>
      <c r="R173" s="12">
        <v>100</v>
      </c>
      <c r="S173" s="15" t="s">
        <v>497</v>
      </c>
      <c r="T173">
        <v>8306</v>
      </c>
      <c r="U173">
        <f t="shared" si="2"/>
        <v>1400</v>
      </c>
    </row>
    <row r="174" spans="1:21" x14ac:dyDescent="0.25">
      <c r="A174" s="12" t="s">
        <v>1024</v>
      </c>
      <c r="B174" s="13" t="s">
        <v>1025</v>
      </c>
      <c r="C174" s="14" t="s">
        <v>230</v>
      </c>
      <c r="D174" s="13" t="s">
        <v>1014</v>
      </c>
      <c r="E174" s="12">
        <v>100</v>
      </c>
      <c r="F174" s="12">
        <v>100</v>
      </c>
      <c r="G174" s="12">
        <v>100</v>
      </c>
      <c r="H174" s="12">
        <v>100</v>
      </c>
      <c r="I174" s="12">
        <v>100</v>
      </c>
      <c r="J174" s="12">
        <v>100</v>
      </c>
      <c r="K174" s="12">
        <v>100</v>
      </c>
      <c r="L174" s="12">
        <v>100</v>
      </c>
      <c r="M174" s="12">
        <v>100</v>
      </c>
      <c r="N174" s="12">
        <v>100</v>
      </c>
      <c r="O174" s="12">
        <v>100</v>
      </c>
      <c r="P174" s="12">
        <v>100</v>
      </c>
      <c r="Q174" s="12">
        <v>100</v>
      </c>
      <c r="R174" s="12">
        <v>100</v>
      </c>
      <c r="S174" s="15" t="s">
        <v>498</v>
      </c>
      <c r="T174">
        <v>8307</v>
      </c>
      <c r="U174">
        <f t="shared" si="2"/>
        <v>1400</v>
      </c>
    </row>
    <row r="175" spans="1:21" x14ac:dyDescent="0.25">
      <c r="A175" s="12" t="s">
        <v>1024</v>
      </c>
      <c r="B175" s="13" t="s">
        <v>1025</v>
      </c>
      <c r="C175" s="14" t="s">
        <v>232</v>
      </c>
      <c r="D175" s="13" t="s">
        <v>1014</v>
      </c>
      <c r="E175" s="12">
        <v>100</v>
      </c>
      <c r="F175" s="12">
        <v>100</v>
      </c>
      <c r="G175" s="12">
        <v>100</v>
      </c>
      <c r="H175" s="12">
        <v>100</v>
      </c>
      <c r="I175" s="12">
        <v>100</v>
      </c>
      <c r="J175" s="12">
        <v>100</v>
      </c>
      <c r="K175" s="12">
        <v>100</v>
      </c>
      <c r="L175" s="12">
        <v>100</v>
      </c>
      <c r="M175" s="12">
        <v>100</v>
      </c>
      <c r="N175" s="12">
        <v>100</v>
      </c>
      <c r="O175" s="12">
        <v>100</v>
      </c>
      <c r="P175" s="12">
        <v>100</v>
      </c>
      <c r="Q175" s="12">
        <v>100</v>
      </c>
      <c r="R175" s="12">
        <v>100</v>
      </c>
      <c r="S175" s="15" t="s">
        <v>499</v>
      </c>
      <c r="T175">
        <v>8308</v>
      </c>
      <c r="U175">
        <f t="shared" si="2"/>
        <v>1400</v>
      </c>
    </row>
    <row r="176" spans="1:21" x14ac:dyDescent="0.25">
      <c r="A176" s="12" t="s">
        <v>1024</v>
      </c>
      <c r="B176" s="13" t="s">
        <v>1025</v>
      </c>
      <c r="C176" s="14" t="s">
        <v>233</v>
      </c>
      <c r="D176" s="13" t="s">
        <v>1014</v>
      </c>
      <c r="E176" s="12">
        <v>100</v>
      </c>
      <c r="F176" s="12">
        <v>100</v>
      </c>
      <c r="G176" s="12">
        <v>100</v>
      </c>
      <c r="H176" s="12">
        <v>100</v>
      </c>
      <c r="I176" s="12">
        <v>100</v>
      </c>
      <c r="J176" s="12">
        <v>100</v>
      </c>
      <c r="K176" s="12">
        <v>100</v>
      </c>
      <c r="L176" s="12">
        <v>100</v>
      </c>
      <c r="M176" s="12">
        <v>100</v>
      </c>
      <c r="N176" s="12">
        <v>100</v>
      </c>
      <c r="O176" s="12">
        <v>100</v>
      </c>
      <c r="P176" s="12">
        <v>100</v>
      </c>
      <c r="Q176" s="12">
        <v>100</v>
      </c>
      <c r="R176" s="12">
        <v>100</v>
      </c>
      <c r="S176" s="15" t="s">
        <v>500</v>
      </c>
      <c r="T176">
        <v>8309</v>
      </c>
      <c r="U176">
        <f t="shared" si="2"/>
        <v>1400</v>
      </c>
    </row>
    <row r="177" spans="1:21" x14ac:dyDescent="0.25">
      <c r="A177" s="12" t="s">
        <v>1024</v>
      </c>
      <c r="B177" s="13" t="s">
        <v>1025</v>
      </c>
      <c r="C177" s="14" t="s">
        <v>235</v>
      </c>
      <c r="D177" s="13" t="s">
        <v>1014</v>
      </c>
      <c r="E177" s="12">
        <v>100</v>
      </c>
      <c r="F177" s="12">
        <v>100</v>
      </c>
      <c r="G177" s="12">
        <v>100</v>
      </c>
      <c r="H177" s="12">
        <v>100</v>
      </c>
      <c r="I177" s="12">
        <v>100</v>
      </c>
      <c r="J177" s="12">
        <v>100</v>
      </c>
      <c r="K177" s="12">
        <v>100</v>
      </c>
      <c r="L177" s="12">
        <v>100</v>
      </c>
      <c r="M177" s="12">
        <v>100</v>
      </c>
      <c r="N177" s="12">
        <v>100</v>
      </c>
      <c r="O177" s="12">
        <v>100</v>
      </c>
      <c r="P177" s="12">
        <v>100</v>
      </c>
      <c r="Q177" s="12">
        <v>100</v>
      </c>
      <c r="R177" s="12">
        <v>100</v>
      </c>
      <c r="S177" s="15" t="s">
        <v>501</v>
      </c>
      <c r="T177">
        <v>8310</v>
      </c>
      <c r="U177">
        <f t="shared" si="2"/>
        <v>1400</v>
      </c>
    </row>
    <row r="178" spans="1:21" x14ac:dyDescent="0.25">
      <c r="A178" s="12" t="s">
        <v>1024</v>
      </c>
      <c r="B178" s="13" t="s">
        <v>1025</v>
      </c>
      <c r="C178" s="14" t="s">
        <v>236</v>
      </c>
      <c r="D178" s="13" t="s">
        <v>1014</v>
      </c>
      <c r="E178" s="12">
        <v>100</v>
      </c>
      <c r="F178" s="12">
        <v>100</v>
      </c>
      <c r="G178" s="12">
        <v>100</v>
      </c>
      <c r="H178" s="12">
        <v>100</v>
      </c>
      <c r="I178" s="12">
        <v>100</v>
      </c>
      <c r="J178" s="12">
        <v>100</v>
      </c>
      <c r="K178" s="12">
        <v>100</v>
      </c>
      <c r="L178" s="12">
        <v>100</v>
      </c>
      <c r="M178" s="12">
        <v>100</v>
      </c>
      <c r="N178" s="12">
        <v>100</v>
      </c>
      <c r="O178" s="12">
        <v>100</v>
      </c>
      <c r="P178" s="12">
        <v>100</v>
      </c>
      <c r="Q178" s="12">
        <v>100</v>
      </c>
      <c r="R178" s="12">
        <v>100</v>
      </c>
      <c r="S178" s="15" t="s">
        <v>502</v>
      </c>
      <c r="T178">
        <v>8311</v>
      </c>
      <c r="U178">
        <f t="shared" si="2"/>
        <v>1400</v>
      </c>
    </row>
    <row r="179" spans="1:21" x14ac:dyDescent="0.25">
      <c r="A179" s="12" t="s">
        <v>1024</v>
      </c>
      <c r="B179" s="13" t="s">
        <v>1025</v>
      </c>
      <c r="C179" s="14" t="s">
        <v>241</v>
      </c>
      <c r="D179" s="13" t="s">
        <v>1014</v>
      </c>
      <c r="E179" s="12">
        <v>100</v>
      </c>
      <c r="F179" s="12">
        <v>100</v>
      </c>
      <c r="G179" s="12">
        <v>100</v>
      </c>
      <c r="H179" s="12">
        <v>100</v>
      </c>
      <c r="I179" s="12">
        <v>100</v>
      </c>
      <c r="J179" s="12">
        <v>100</v>
      </c>
      <c r="K179" s="12">
        <v>100</v>
      </c>
      <c r="L179" s="12">
        <v>100</v>
      </c>
      <c r="M179" s="12">
        <v>100</v>
      </c>
      <c r="N179" s="12">
        <v>100</v>
      </c>
      <c r="O179" s="12">
        <v>100</v>
      </c>
      <c r="P179" s="12">
        <v>100</v>
      </c>
      <c r="Q179" s="12">
        <v>100</v>
      </c>
      <c r="R179" s="12">
        <v>100</v>
      </c>
      <c r="S179" s="15" t="s">
        <v>503</v>
      </c>
      <c r="T179">
        <v>8312</v>
      </c>
      <c r="U179">
        <f t="shared" si="2"/>
        <v>1400</v>
      </c>
    </row>
    <row r="180" spans="1:21" x14ac:dyDescent="0.25">
      <c r="A180" s="12" t="s">
        <v>1024</v>
      </c>
      <c r="B180" s="13" t="s">
        <v>1025</v>
      </c>
      <c r="C180" s="14" t="s">
        <v>242</v>
      </c>
      <c r="D180" s="13" t="s">
        <v>1014</v>
      </c>
      <c r="E180" s="12">
        <v>100</v>
      </c>
      <c r="F180" s="12">
        <v>100</v>
      </c>
      <c r="G180" s="12">
        <v>100</v>
      </c>
      <c r="H180" s="12">
        <v>100</v>
      </c>
      <c r="I180" s="12">
        <v>100</v>
      </c>
      <c r="J180" s="12">
        <v>100</v>
      </c>
      <c r="K180" s="12">
        <v>100</v>
      </c>
      <c r="L180" s="12">
        <v>100</v>
      </c>
      <c r="M180" s="12">
        <v>100</v>
      </c>
      <c r="N180" s="12">
        <v>100</v>
      </c>
      <c r="O180" s="12">
        <v>100</v>
      </c>
      <c r="P180" s="12">
        <v>100</v>
      </c>
      <c r="Q180" s="12">
        <v>100</v>
      </c>
      <c r="R180" s="12">
        <v>100</v>
      </c>
      <c r="S180" s="15" t="s">
        <v>504</v>
      </c>
      <c r="T180">
        <v>8313</v>
      </c>
      <c r="U180">
        <f t="shared" si="2"/>
        <v>1400</v>
      </c>
    </row>
    <row r="181" spans="1:21" x14ac:dyDescent="0.25">
      <c r="A181" s="12" t="s">
        <v>1024</v>
      </c>
      <c r="B181" s="13" t="s">
        <v>1025</v>
      </c>
      <c r="C181" s="14" t="s">
        <v>875</v>
      </c>
      <c r="D181" s="13" t="s">
        <v>1014</v>
      </c>
      <c r="E181" s="12">
        <v>100</v>
      </c>
      <c r="F181" s="12">
        <v>100</v>
      </c>
      <c r="G181" s="12">
        <v>100</v>
      </c>
      <c r="H181" s="12">
        <v>100</v>
      </c>
      <c r="I181" s="12">
        <v>100</v>
      </c>
      <c r="J181" s="12">
        <v>100</v>
      </c>
      <c r="K181" s="12">
        <v>100</v>
      </c>
      <c r="L181" s="12">
        <v>100</v>
      </c>
      <c r="M181" s="12">
        <v>100</v>
      </c>
      <c r="N181" s="12">
        <v>100</v>
      </c>
      <c r="O181" s="12">
        <v>100</v>
      </c>
      <c r="P181" s="12">
        <v>100</v>
      </c>
      <c r="Q181" s="12">
        <v>100</v>
      </c>
      <c r="R181" s="12">
        <v>100</v>
      </c>
      <c r="S181" s="15" t="s">
        <v>505</v>
      </c>
      <c r="T181">
        <v>8314</v>
      </c>
      <c r="U181">
        <f t="shared" si="2"/>
        <v>1400</v>
      </c>
    </row>
    <row r="182" spans="1:21" x14ac:dyDescent="0.25">
      <c r="A182" s="12" t="s">
        <v>1026</v>
      </c>
      <c r="B182" s="13" t="s">
        <v>1027</v>
      </c>
      <c r="C182" s="14" t="s">
        <v>268</v>
      </c>
      <c r="D182" s="13" t="s">
        <v>1014</v>
      </c>
      <c r="E182" s="12">
        <v>100</v>
      </c>
      <c r="F182" s="12">
        <v>100</v>
      </c>
      <c r="G182" s="12">
        <v>100</v>
      </c>
      <c r="H182" s="12">
        <v>100</v>
      </c>
      <c r="I182" s="12">
        <v>100</v>
      </c>
      <c r="J182" s="12">
        <v>100</v>
      </c>
      <c r="K182" s="12">
        <v>100</v>
      </c>
      <c r="L182" s="12">
        <v>100</v>
      </c>
      <c r="M182" s="12">
        <v>100</v>
      </c>
      <c r="N182" s="12">
        <v>100</v>
      </c>
      <c r="O182" s="12">
        <v>100</v>
      </c>
      <c r="P182" s="12">
        <v>100</v>
      </c>
      <c r="Q182" s="12">
        <v>100</v>
      </c>
      <c r="R182" s="12">
        <v>100</v>
      </c>
      <c r="S182" s="15" t="s">
        <v>509</v>
      </c>
      <c r="T182">
        <v>9101</v>
      </c>
      <c r="U182">
        <f t="shared" si="2"/>
        <v>1400</v>
      </c>
    </row>
    <row r="183" spans="1:21" x14ac:dyDescent="0.25">
      <c r="A183" s="12" t="s">
        <v>1026</v>
      </c>
      <c r="B183" s="13" t="s">
        <v>1027</v>
      </c>
      <c r="C183" s="14" t="s">
        <v>244</v>
      </c>
      <c r="D183" s="13" t="s">
        <v>1014</v>
      </c>
      <c r="E183" s="12">
        <v>100</v>
      </c>
      <c r="F183" s="12">
        <v>100</v>
      </c>
      <c r="G183" s="12">
        <v>100</v>
      </c>
      <c r="H183" s="12">
        <v>100</v>
      </c>
      <c r="I183" s="12">
        <v>100</v>
      </c>
      <c r="J183" s="12">
        <v>100</v>
      </c>
      <c r="K183" s="12">
        <v>100</v>
      </c>
      <c r="L183" s="12">
        <v>100</v>
      </c>
      <c r="M183" s="12">
        <v>100</v>
      </c>
      <c r="N183" s="12">
        <v>100</v>
      </c>
      <c r="O183" s="12">
        <v>100</v>
      </c>
      <c r="P183" s="12">
        <v>100</v>
      </c>
      <c r="Q183" s="12">
        <v>100</v>
      </c>
      <c r="R183" s="12">
        <v>100</v>
      </c>
      <c r="S183" s="15" t="s">
        <v>510</v>
      </c>
      <c r="T183">
        <v>9102</v>
      </c>
      <c r="U183">
        <f t="shared" si="2"/>
        <v>1400</v>
      </c>
    </row>
    <row r="184" spans="1:21" x14ac:dyDescent="0.25">
      <c r="A184" s="12" t="s">
        <v>1026</v>
      </c>
      <c r="B184" s="13" t="s">
        <v>1027</v>
      </c>
      <c r="C184" s="14" t="s">
        <v>247</v>
      </c>
      <c r="D184" s="13" t="s">
        <v>1014</v>
      </c>
      <c r="E184" s="12">
        <v>100</v>
      </c>
      <c r="F184" s="12">
        <v>100</v>
      </c>
      <c r="G184" s="12">
        <v>100</v>
      </c>
      <c r="H184" s="12">
        <v>100</v>
      </c>
      <c r="I184" s="12">
        <v>100</v>
      </c>
      <c r="J184" s="12">
        <v>100</v>
      </c>
      <c r="K184" s="12">
        <v>100</v>
      </c>
      <c r="L184" s="12">
        <v>100</v>
      </c>
      <c r="M184" s="12">
        <v>100</v>
      </c>
      <c r="N184" s="12">
        <v>100</v>
      </c>
      <c r="O184" s="12">
        <v>100</v>
      </c>
      <c r="P184" s="12">
        <v>100</v>
      </c>
      <c r="Q184" s="12">
        <v>100</v>
      </c>
      <c r="R184" s="12">
        <v>100</v>
      </c>
      <c r="S184" s="15" t="s">
        <v>511</v>
      </c>
      <c r="T184">
        <v>9103</v>
      </c>
      <c r="U184">
        <f t="shared" si="2"/>
        <v>1400</v>
      </c>
    </row>
    <row r="185" spans="1:21" x14ac:dyDescent="0.25">
      <c r="A185" s="12" t="s">
        <v>1026</v>
      </c>
      <c r="B185" s="13" t="s">
        <v>1027</v>
      </c>
      <c r="C185" s="14" t="s">
        <v>249</v>
      </c>
      <c r="D185" s="13" t="s">
        <v>1014</v>
      </c>
      <c r="E185" s="12">
        <v>100</v>
      </c>
      <c r="F185" s="12">
        <v>100</v>
      </c>
      <c r="G185" s="12">
        <v>100</v>
      </c>
      <c r="H185" s="12">
        <v>100</v>
      </c>
      <c r="I185" s="12">
        <v>100</v>
      </c>
      <c r="J185" s="12">
        <v>100</v>
      </c>
      <c r="K185" s="12">
        <v>100</v>
      </c>
      <c r="L185" s="12">
        <v>100</v>
      </c>
      <c r="M185" s="12">
        <v>100</v>
      </c>
      <c r="N185" s="12">
        <v>100</v>
      </c>
      <c r="O185" s="12">
        <v>100</v>
      </c>
      <c r="P185" s="12">
        <v>100</v>
      </c>
      <c r="Q185" s="12">
        <v>100</v>
      </c>
      <c r="R185" s="12">
        <v>100</v>
      </c>
      <c r="S185" s="15" t="s">
        <v>512</v>
      </c>
      <c r="T185">
        <v>9104</v>
      </c>
      <c r="U185">
        <f t="shared" si="2"/>
        <v>1400</v>
      </c>
    </row>
    <row r="186" spans="1:21" x14ac:dyDescent="0.25">
      <c r="A186" s="12" t="s">
        <v>1026</v>
      </c>
      <c r="B186" s="13" t="s">
        <v>1027</v>
      </c>
      <c r="C186" s="14" t="s">
        <v>251</v>
      </c>
      <c r="D186" s="13" t="s">
        <v>1014</v>
      </c>
      <c r="E186" s="12">
        <v>100</v>
      </c>
      <c r="F186" s="12">
        <v>100</v>
      </c>
      <c r="G186" s="12">
        <v>100</v>
      </c>
      <c r="H186" s="12">
        <v>100</v>
      </c>
      <c r="I186" s="12">
        <v>100</v>
      </c>
      <c r="J186" s="12">
        <v>100</v>
      </c>
      <c r="K186" s="12">
        <v>100</v>
      </c>
      <c r="L186" s="12">
        <v>100</v>
      </c>
      <c r="M186" s="12">
        <v>100</v>
      </c>
      <c r="N186" s="12">
        <v>100</v>
      </c>
      <c r="O186" s="12">
        <v>100</v>
      </c>
      <c r="P186" s="12">
        <v>100</v>
      </c>
      <c r="Q186" s="12">
        <v>100</v>
      </c>
      <c r="R186" s="12">
        <v>100</v>
      </c>
      <c r="S186" s="15" t="s">
        <v>513</v>
      </c>
      <c r="T186">
        <v>9105</v>
      </c>
      <c r="U186">
        <f t="shared" si="2"/>
        <v>1400</v>
      </c>
    </row>
    <row r="187" spans="1:21" x14ac:dyDescent="0.25">
      <c r="A187" s="12" t="s">
        <v>1026</v>
      </c>
      <c r="B187" s="13" t="s">
        <v>1027</v>
      </c>
      <c r="C187" s="14" t="s">
        <v>252</v>
      </c>
      <c r="D187" s="13" t="s">
        <v>1014</v>
      </c>
      <c r="E187" s="12">
        <v>100</v>
      </c>
      <c r="F187" s="12">
        <v>100</v>
      </c>
      <c r="G187" s="12">
        <v>100</v>
      </c>
      <c r="H187" s="12">
        <v>100</v>
      </c>
      <c r="I187" s="12">
        <v>100</v>
      </c>
      <c r="J187" s="12">
        <v>100</v>
      </c>
      <c r="K187" s="12">
        <v>100</v>
      </c>
      <c r="L187" s="12">
        <v>100</v>
      </c>
      <c r="M187" s="12">
        <v>100</v>
      </c>
      <c r="N187" s="12">
        <v>100</v>
      </c>
      <c r="O187" s="12">
        <v>100</v>
      </c>
      <c r="P187" s="12">
        <v>100</v>
      </c>
      <c r="Q187" s="12">
        <v>100</v>
      </c>
      <c r="R187" s="12">
        <v>100</v>
      </c>
      <c r="S187" s="15" t="s">
        <v>514</v>
      </c>
      <c r="T187">
        <v>9106</v>
      </c>
      <c r="U187">
        <f t="shared" si="2"/>
        <v>1400</v>
      </c>
    </row>
    <row r="188" spans="1:21" x14ac:dyDescent="0.25">
      <c r="A188" s="12" t="s">
        <v>1026</v>
      </c>
      <c r="B188" s="13" t="s">
        <v>1027</v>
      </c>
      <c r="C188" s="14" t="s">
        <v>253</v>
      </c>
      <c r="D188" s="13" t="s">
        <v>1014</v>
      </c>
      <c r="E188" s="12">
        <v>100</v>
      </c>
      <c r="F188" s="12">
        <v>100</v>
      </c>
      <c r="G188" s="12">
        <v>100</v>
      </c>
      <c r="H188" s="12">
        <v>100</v>
      </c>
      <c r="I188" s="12">
        <v>100</v>
      </c>
      <c r="J188" s="12">
        <v>100</v>
      </c>
      <c r="K188" s="12">
        <v>100</v>
      </c>
      <c r="L188" s="12">
        <v>100</v>
      </c>
      <c r="M188" s="12">
        <v>100</v>
      </c>
      <c r="N188" s="12">
        <v>100</v>
      </c>
      <c r="O188" s="12">
        <v>100</v>
      </c>
      <c r="P188" s="12">
        <v>100</v>
      </c>
      <c r="Q188" s="12">
        <v>100</v>
      </c>
      <c r="R188" s="12">
        <v>100</v>
      </c>
      <c r="S188" s="15" t="s">
        <v>515</v>
      </c>
      <c r="T188">
        <v>9107</v>
      </c>
      <c r="U188">
        <f t="shared" si="2"/>
        <v>1400</v>
      </c>
    </row>
    <row r="189" spans="1:21" x14ac:dyDescent="0.25">
      <c r="A189" s="12" t="s">
        <v>1026</v>
      </c>
      <c r="B189" s="13" t="s">
        <v>1027</v>
      </c>
      <c r="C189" s="14" t="s">
        <v>254</v>
      </c>
      <c r="D189" s="13" t="s">
        <v>1014</v>
      </c>
      <c r="E189" s="12">
        <v>100</v>
      </c>
      <c r="F189" s="12">
        <v>100</v>
      </c>
      <c r="G189" s="12">
        <v>100</v>
      </c>
      <c r="H189" s="12">
        <v>100</v>
      </c>
      <c r="I189" s="12">
        <v>100</v>
      </c>
      <c r="J189" s="12">
        <v>100</v>
      </c>
      <c r="K189" s="12">
        <v>100</v>
      </c>
      <c r="L189" s="12">
        <v>100</v>
      </c>
      <c r="M189" s="12">
        <v>100</v>
      </c>
      <c r="N189" s="12">
        <v>100</v>
      </c>
      <c r="O189" s="12">
        <v>100</v>
      </c>
      <c r="P189" s="12">
        <v>100</v>
      </c>
      <c r="Q189" s="12">
        <v>100</v>
      </c>
      <c r="R189" s="12">
        <v>100</v>
      </c>
      <c r="S189" s="15" t="s">
        <v>516</v>
      </c>
      <c r="T189">
        <v>9108</v>
      </c>
      <c r="U189">
        <f t="shared" si="2"/>
        <v>1400</v>
      </c>
    </row>
    <row r="190" spans="1:21" x14ac:dyDescent="0.25">
      <c r="A190" s="12" t="s">
        <v>1026</v>
      </c>
      <c r="B190" s="13" t="s">
        <v>1027</v>
      </c>
      <c r="C190" s="14" t="s">
        <v>255</v>
      </c>
      <c r="D190" s="13" t="s">
        <v>1014</v>
      </c>
      <c r="E190" s="12">
        <v>100</v>
      </c>
      <c r="F190" s="12">
        <v>100</v>
      </c>
      <c r="G190" s="12">
        <v>100</v>
      </c>
      <c r="H190" s="12">
        <v>100</v>
      </c>
      <c r="I190" s="12">
        <v>100</v>
      </c>
      <c r="J190" s="12">
        <v>100</v>
      </c>
      <c r="K190" s="12">
        <v>100</v>
      </c>
      <c r="L190" s="12">
        <v>100</v>
      </c>
      <c r="M190" s="12">
        <v>100</v>
      </c>
      <c r="N190" s="12">
        <v>100</v>
      </c>
      <c r="O190" s="12">
        <v>100</v>
      </c>
      <c r="P190" s="12">
        <v>100</v>
      </c>
      <c r="Q190" s="12">
        <v>100</v>
      </c>
      <c r="R190" s="12">
        <v>100</v>
      </c>
      <c r="S190" s="15" t="s">
        <v>517</v>
      </c>
      <c r="T190">
        <v>9109</v>
      </c>
      <c r="U190">
        <f t="shared" si="2"/>
        <v>1400</v>
      </c>
    </row>
    <row r="191" spans="1:21" x14ac:dyDescent="0.25">
      <c r="A191" s="12" t="s">
        <v>1026</v>
      </c>
      <c r="B191" s="13" t="s">
        <v>1027</v>
      </c>
      <c r="C191" s="14" t="s">
        <v>259</v>
      </c>
      <c r="D191" s="13" t="s">
        <v>1014</v>
      </c>
      <c r="E191" s="12">
        <v>100</v>
      </c>
      <c r="F191" s="12">
        <v>100</v>
      </c>
      <c r="G191" s="12">
        <v>100</v>
      </c>
      <c r="H191" s="12">
        <v>100</v>
      </c>
      <c r="I191" s="12">
        <v>100</v>
      </c>
      <c r="J191" s="12">
        <v>100</v>
      </c>
      <c r="K191" s="12">
        <v>100</v>
      </c>
      <c r="L191" s="12">
        <v>100</v>
      </c>
      <c r="M191" s="12">
        <v>100</v>
      </c>
      <c r="N191" s="12">
        <v>100</v>
      </c>
      <c r="O191" s="12">
        <v>100</v>
      </c>
      <c r="P191" s="12">
        <v>100</v>
      </c>
      <c r="Q191" s="12">
        <v>100</v>
      </c>
      <c r="R191" s="12">
        <v>100</v>
      </c>
      <c r="S191" s="15" t="s">
        <v>518</v>
      </c>
      <c r="T191">
        <v>9110</v>
      </c>
      <c r="U191">
        <f t="shared" si="2"/>
        <v>1400</v>
      </c>
    </row>
    <row r="192" spans="1:21" x14ac:dyDescent="0.25">
      <c r="A192" s="12" t="s">
        <v>1026</v>
      </c>
      <c r="B192" s="13" t="s">
        <v>1027</v>
      </c>
      <c r="C192" s="14" t="s">
        <v>260</v>
      </c>
      <c r="D192" s="13" t="s">
        <v>1014</v>
      </c>
      <c r="E192" s="12">
        <v>100</v>
      </c>
      <c r="F192" s="12">
        <v>100</v>
      </c>
      <c r="G192" s="12">
        <v>100</v>
      </c>
      <c r="H192" s="12">
        <v>100</v>
      </c>
      <c r="I192" s="12">
        <v>100</v>
      </c>
      <c r="J192" s="12">
        <v>100</v>
      </c>
      <c r="K192" s="12">
        <v>100</v>
      </c>
      <c r="L192" s="12">
        <v>100</v>
      </c>
      <c r="M192" s="12">
        <v>100</v>
      </c>
      <c r="N192" s="12">
        <v>100</v>
      </c>
      <c r="O192" s="12">
        <v>100</v>
      </c>
      <c r="P192" s="12">
        <v>100</v>
      </c>
      <c r="Q192" s="12">
        <v>100</v>
      </c>
      <c r="R192" s="12">
        <v>100</v>
      </c>
      <c r="S192" s="15" t="s">
        <v>519</v>
      </c>
      <c r="T192">
        <v>9111</v>
      </c>
      <c r="U192">
        <f t="shared" si="2"/>
        <v>1400</v>
      </c>
    </row>
    <row r="193" spans="1:21" x14ac:dyDescent="0.25">
      <c r="A193" s="12" t="s">
        <v>1026</v>
      </c>
      <c r="B193" s="13" t="s">
        <v>1027</v>
      </c>
      <c r="C193" s="14" t="s">
        <v>261</v>
      </c>
      <c r="D193" s="13" t="s">
        <v>1014</v>
      </c>
      <c r="E193" s="12">
        <v>100</v>
      </c>
      <c r="F193" s="12">
        <v>100</v>
      </c>
      <c r="G193" s="12">
        <v>100</v>
      </c>
      <c r="H193" s="12">
        <v>100</v>
      </c>
      <c r="I193" s="12">
        <v>100</v>
      </c>
      <c r="J193" s="12">
        <v>100</v>
      </c>
      <c r="K193" s="12">
        <v>100</v>
      </c>
      <c r="L193" s="12">
        <v>100</v>
      </c>
      <c r="M193" s="12">
        <v>100</v>
      </c>
      <c r="N193" s="12">
        <v>100</v>
      </c>
      <c r="O193" s="12">
        <v>100</v>
      </c>
      <c r="P193" s="12">
        <v>100</v>
      </c>
      <c r="Q193" s="12">
        <v>-50</v>
      </c>
      <c r="R193" s="12">
        <v>-50</v>
      </c>
      <c r="S193" s="15" t="s">
        <v>520</v>
      </c>
      <c r="T193">
        <v>9112</v>
      </c>
      <c r="U193">
        <f t="shared" si="2"/>
        <v>1200</v>
      </c>
    </row>
    <row r="194" spans="1:21" x14ac:dyDescent="0.25">
      <c r="A194" s="12" t="s">
        <v>1026</v>
      </c>
      <c r="B194" s="13" t="s">
        <v>1027</v>
      </c>
      <c r="C194" s="14" t="s">
        <v>262</v>
      </c>
      <c r="D194" s="13" t="s">
        <v>1014</v>
      </c>
      <c r="E194" s="12">
        <v>100</v>
      </c>
      <c r="F194" s="12">
        <v>100</v>
      </c>
      <c r="G194" s="12">
        <v>100</v>
      </c>
      <c r="H194" s="12">
        <v>100</v>
      </c>
      <c r="I194" s="12">
        <v>100</v>
      </c>
      <c r="J194" s="12">
        <v>100</v>
      </c>
      <c r="K194" s="12">
        <v>100</v>
      </c>
      <c r="L194" s="12">
        <v>100</v>
      </c>
      <c r="M194" s="12">
        <v>100</v>
      </c>
      <c r="N194" s="12">
        <v>100</v>
      </c>
      <c r="O194" s="12">
        <v>100</v>
      </c>
      <c r="P194" s="12">
        <v>100</v>
      </c>
      <c r="Q194" s="12">
        <v>100</v>
      </c>
      <c r="R194" s="12">
        <v>100</v>
      </c>
      <c r="S194" s="15" t="s">
        <v>521</v>
      </c>
      <c r="T194">
        <v>9113</v>
      </c>
      <c r="U194">
        <f t="shared" si="2"/>
        <v>1400</v>
      </c>
    </row>
    <row r="195" spans="1:21" x14ac:dyDescent="0.25">
      <c r="A195" s="12" t="s">
        <v>1026</v>
      </c>
      <c r="B195" s="13" t="s">
        <v>1027</v>
      </c>
      <c r="C195" s="14" t="s">
        <v>263</v>
      </c>
      <c r="D195" s="13" t="s">
        <v>1014</v>
      </c>
      <c r="E195" s="12">
        <v>100</v>
      </c>
      <c r="F195" s="12">
        <v>100</v>
      </c>
      <c r="G195" s="12">
        <v>100</v>
      </c>
      <c r="H195" s="12">
        <v>100</v>
      </c>
      <c r="I195" s="12">
        <v>100</v>
      </c>
      <c r="J195" s="12">
        <v>100</v>
      </c>
      <c r="K195" s="12">
        <v>100</v>
      </c>
      <c r="L195" s="12">
        <v>100</v>
      </c>
      <c r="M195" s="12">
        <v>100</v>
      </c>
      <c r="N195" s="12">
        <v>100</v>
      </c>
      <c r="O195" s="12">
        <v>100</v>
      </c>
      <c r="P195" s="12">
        <v>100</v>
      </c>
      <c r="Q195" s="12">
        <v>100</v>
      </c>
      <c r="R195" s="12">
        <v>100</v>
      </c>
      <c r="S195" s="15" t="s">
        <v>522</v>
      </c>
      <c r="T195">
        <v>9114</v>
      </c>
      <c r="U195">
        <f t="shared" si="2"/>
        <v>1400</v>
      </c>
    </row>
    <row r="196" spans="1:21" x14ac:dyDescent="0.25">
      <c r="A196" s="12" t="s">
        <v>1026</v>
      </c>
      <c r="B196" s="13" t="s">
        <v>1027</v>
      </c>
      <c r="C196" s="14" t="s">
        <v>264</v>
      </c>
      <c r="D196" s="13" t="s">
        <v>1014</v>
      </c>
      <c r="E196" s="12">
        <v>100</v>
      </c>
      <c r="F196" s="12">
        <v>100</v>
      </c>
      <c r="G196" s="12">
        <v>100</v>
      </c>
      <c r="H196" s="12">
        <v>100</v>
      </c>
      <c r="I196" s="12">
        <v>100</v>
      </c>
      <c r="J196" s="12">
        <v>100</v>
      </c>
      <c r="K196" s="12">
        <v>100</v>
      </c>
      <c r="L196" s="12">
        <v>100</v>
      </c>
      <c r="M196" s="12">
        <v>100</v>
      </c>
      <c r="N196" s="12">
        <v>100</v>
      </c>
      <c r="O196" s="12">
        <v>100</v>
      </c>
      <c r="P196" s="12">
        <v>100</v>
      </c>
      <c r="Q196" s="12">
        <v>100</v>
      </c>
      <c r="R196" s="12">
        <v>100</v>
      </c>
      <c r="S196" s="15" t="s">
        <v>523</v>
      </c>
      <c r="T196">
        <v>9115</v>
      </c>
      <c r="U196">
        <f t="shared" si="2"/>
        <v>1400</v>
      </c>
    </row>
    <row r="197" spans="1:21" x14ac:dyDescent="0.25">
      <c r="A197" s="12" t="s">
        <v>1026</v>
      </c>
      <c r="B197" s="13" t="s">
        <v>1027</v>
      </c>
      <c r="C197" s="14" t="s">
        <v>267</v>
      </c>
      <c r="D197" s="13" t="s">
        <v>1014</v>
      </c>
      <c r="E197" s="12">
        <v>100</v>
      </c>
      <c r="F197" s="12">
        <v>100</v>
      </c>
      <c r="G197" s="12">
        <v>100</v>
      </c>
      <c r="H197" s="12">
        <v>100</v>
      </c>
      <c r="I197" s="12">
        <v>100</v>
      </c>
      <c r="J197" s="12">
        <v>100</v>
      </c>
      <c r="K197" s="12">
        <v>100</v>
      </c>
      <c r="L197" s="12">
        <v>100</v>
      </c>
      <c r="M197" s="12">
        <v>100</v>
      </c>
      <c r="N197" s="12">
        <v>100</v>
      </c>
      <c r="O197" s="12">
        <v>100</v>
      </c>
      <c r="P197" s="12">
        <v>100</v>
      </c>
      <c r="Q197" s="12">
        <v>100</v>
      </c>
      <c r="R197" s="12">
        <v>100</v>
      </c>
      <c r="S197" s="15" t="s">
        <v>524</v>
      </c>
      <c r="T197">
        <v>9116</v>
      </c>
      <c r="U197">
        <f t="shared" si="2"/>
        <v>1400</v>
      </c>
    </row>
    <row r="198" spans="1:21" x14ac:dyDescent="0.25">
      <c r="A198" s="12" t="s">
        <v>1026</v>
      </c>
      <c r="B198" s="13" t="s">
        <v>1027</v>
      </c>
      <c r="C198" s="14" t="s">
        <v>269</v>
      </c>
      <c r="D198" s="13" t="s">
        <v>1014</v>
      </c>
      <c r="E198" s="12">
        <v>100</v>
      </c>
      <c r="F198" s="12">
        <v>100</v>
      </c>
      <c r="G198" s="12">
        <v>100</v>
      </c>
      <c r="H198" s="12">
        <v>100</v>
      </c>
      <c r="I198" s="12">
        <v>100</v>
      </c>
      <c r="J198" s="12">
        <v>100</v>
      </c>
      <c r="K198" s="12">
        <v>100</v>
      </c>
      <c r="L198" s="12">
        <v>100</v>
      </c>
      <c r="M198" s="12">
        <v>100</v>
      </c>
      <c r="N198" s="12">
        <v>100</v>
      </c>
      <c r="O198" s="12">
        <v>100</v>
      </c>
      <c r="P198" s="12">
        <v>100</v>
      </c>
      <c r="Q198" s="12">
        <v>100</v>
      </c>
      <c r="R198" s="12">
        <v>100</v>
      </c>
      <c r="S198" s="15" t="s">
        <v>525</v>
      </c>
      <c r="T198">
        <v>9117</v>
      </c>
      <c r="U198">
        <f t="shared" si="2"/>
        <v>1400</v>
      </c>
    </row>
    <row r="199" spans="1:21" x14ac:dyDescent="0.25">
      <c r="A199" s="12" t="s">
        <v>1026</v>
      </c>
      <c r="B199" s="13" t="s">
        <v>1027</v>
      </c>
      <c r="C199" s="14" t="s">
        <v>270</v>
      </c>
      <c r="D199" s="13" t="s">
        <v>1014</v>
      </c>
      <c r="E199" s="12">
        <v>100</v>
      </c>
      <c r="F199" s="12">
        <v>100</v>
      </c>
      <c r="G199" s="12">
        <v>100</v>
      </c>
      <c r="H199" s="12">
        <v>100</v>
      </c>
      <c r="I199" s="12">
        <v>100</v>
      </c>
      <c r="J199" s="12">
        <v>100</v>
      </c>
      <c r="K199" s="12">
        <v>100</v>
      </c>
      <c r="L199" s="12">
        <v>100</v>
      </c>
      <c r="M199" s="12">
        <v>100</v>
      </c>
      <c r="N199" s="12">
        <v>100</v>
      </c>
      <c r="O199" s="12">
        <v>100</v>
      </c>
      <c r="P199" s="12">
        <v>100</v>
      </c>
      <c r="Q199" s="12">
        <v>100</v>
      </c>
      <c r="R199" s="12">
        <v>100</v>
      </c>
      <c r="S199" s="15" t="s">
        <v>526</v>
      </c>
      <c r="T199">
        <v>9118</v>
      </c>
      <c r="U199">
        <f t="shared" si="2"/>
        <v>1400</v>
      </c>
    </row>
    <row r="200" spans="1:21" x14ac:dyDescent="0.25">
      <c r="A200" s="12" t="s">
        <v>1026</v>
      </c>
      <c r="B200" s="13" t="s">
        <v>1027</v>
      </c>
      <c r="C200" s="14" t="s">
        <v>273</v>
      </c>
      <c r="D200" s="13" t="s">
        <v>1014</v>
      </c>
      <c r="E200" s="12">
        <v>100</v>
      </c>
      <c r="F200" s="12">
        <v>100</v>
      </c>
      <c r="G200" s="12">
        <v>100</v>
      </c>
      <c r="H200" s="12">
        <v>100</v>
      </c>
      <c r="I200" s="12">
        <v>100</v>
      </c>
      <c r="J200" s="12">
        <v>100</v>
      </c>
      <c r="K200" s="12">
        <v>100</v>
      </c>
      <c r="L200" s="12">
        <v>100</v>
      </c>
      <c r="M200" s="12">
        <v>100</v>
      </c>
      <c r="N200" s="12">
        <v>100</v>
      </c>
      <c r="O200" s="12">
        <v>100</v>
      </c>
      <c r="P200" s="12">
        <v>100</v>
      </c>
      <c r="Q200" s="12">
        <v>100</v>
      </c>
      <c r="R200" s="12">
        <v>100</v>
      </c>
      <c r="S200" s="15" t="s">
        <v>527</v>
      </c>
      <c r="T200">
        <v>9119</v>
      </c>
      <c r="U200">
        <f t="shared" si="2"/>
        <v>1400</v>
      </c>
    </row>
    <row r="201" spans="1:21" x14ac:dyDescent="0.25">
      <c r="A201" s="12" t="s">
        <v>1026</v>
      </c>
      <c r="B201" s="13" t="s">
        <v>1027</v>
      </c>
      <c r="C201" s="14" t="s">
        <v>274</v>
      </c>
      <c r="D201" s="13" t="s">
        <v>1014</v>
      </c>
      <c r="E201" s="12">
        <v>100</v>
      </c>
      <c r="F201" s="12">
        <v>100</v>
      </c>
      <c r="G201" s="12">
        <v>100</v>
      </c>
      <c r="H201" s="12">
        <v>100</v>
      </c>
      <c r="I201" s="12">
        <v>100</v>
      </c>
      <c r="J201" s="12">
        <v>100</v>
      </c>
      <c r="K201" s="12">
        <v>100</v>
      </c>
      <c r="L201" s="12">
        <v>100</v>
      </c>
      <c r="M201" s="12">
        <v>100</v>
      </c>
      <c r="N201" s="12">
        <v>100</v>
      </c>
      <c r="O201" s="12">
        <v>100</v>
      </c>
      <c r="P201" s="12">
        <v>100</v>
      </c>
      <c r="Q201" s="12">
        <v>100</v>
      </c>
      <c r="R201" s="12">
        <v>100</v>
      </c>
      <c r="S201" s="15" t="s">
        <v>528</v>
      </c>
      <c r="T201">
        <v>9120</v>
      </c>
      <c r="U201">
        <f t="shared" ref="U201:U264" si="3">COUNTIF(E201:R201,"100")*100</f>
        <v>1400</v>
      </c>
    </row>
    <row r="202" spans="1:21" x14ac:dyDescent="0.25">
      <c r="A202" s="12" t="s">
        <v>1026</v>
      </c>
      <c r="B202" s="13" t="s">
        <v>1027</v>
      </c>
      <c r="C202" s="14" t="s">
        <v>245</v>
      </c>
      <c r="D202" s="13" t="s">
        <v>1014</v>
      </c>
      <c r="E202" s="12">
        <v>100</v>
      </c>
      <c r="F202" s="12">
        <v>100</v>
      </c>
      <c r="G202" s="12">
        <v>100</v>
      </c>
      <c r="H202" s="12">
        <v>100</v>
      </c>
      <c r="I202" s="12">
        <v>100</v>
      </c>
      <c r="J202" s="12">
        <v>100</v>
      </c>
      <c r="K202" s="12">
        <v>100</v>
      </c>
      <c r="L202" s="12">
        <v>100</v>
      </c>
      <c r="M202" s="12">
        <v>100</v>
      </c>
      <c r="N202" s="12">
        <v>100</v>
      </c>
      <c r="O202" s="12">
        <v>100</v>
      </c>
      <c r="P202" s="12">
        <v>100</v>
      </c>
      <c r="Q202" s="12">
        <v>100</v>
      </c>
      <c r="R202" s="12">
        <v>100</v>
      </c>
      <c r="S202" s="15" t="s">
        <v>529</v>
      </c>
      <c r="T202">
        <v>9121</v>
      </c>
      <c r="U202">
        <f t="shared" si="3"/>
        <v>1400</v>
      </c>
    </row>
    <row r="203" spans="1:21" x14ac:dyDescent="0.25">
      <c r="A203" s="12" t="s">
        <v>1026</v>
      </c>
      <c r="B203" s="13" t="s">
        <v>1027</v>
      </c>
      <c r="C203" s="14" t="s">
        <v>243</v>
      </c>
      <c r="D203" s="13" t="s">
        <v>1014</v>
      </c>
      <c r="E203" s="12">
        <v>100</v>
      </c>
      <c r="F203" s="12">
        <v>100</v>
      </c>
      <c r="G203" s="12">
        <v>100</v>
      </c>
      <c r="H203" s="12">
        <v>100</v>
      </c>
      <c r="I203" s="12">
        <v>100</v>
      </c>
      <c r="J203" s="12">
        <v>100</v>
      </c>
      <c r="K203" s="12">
        <v>100</v>
      </c>
      <c r="L203" s="12">
        <v>100</v>
      </c>
      <c r="M203" s="12">
        <v>100</v>
      </c>
      <c r="N203" s="12">
        <v>100</v>
      </c>
      <c r="O203" s="12">
        <v>100</v>
      </c>
      <c r="P203" s="12">
        <v>100</v>
      </c>
      <c r="Q203" s="12">
        <v>100</v>
      </c>
      <c r="R203" s="12">
        <v>100</v>
      </c>
      <c r="S203" s="15" t="s">
        <v>530</v>
      </c>
      <c r="T203">
        <v>9201</v>
      </c>
      <c r="U203">
        <f t="shared" si="3"/>
        <v>1400</v>
      </c>
    </row>
    <row r="204" spans="1:21" x14ac:dyDescent="0.25">
      <c r="A204" s="12" t="s">
        <v>1026</v>
      </c>
      <c r="B204" s="13" t="s">
        <v>1027</v>
      </c>
      <c r="C204" s="14" t="s">
        <v>246</v>
      </c>
      <c r="D204" s="13" t="s">
        <v>1014</v>
      </c>
      <c r="E204" s="12">
        <v>100</v>
      </c>
      <c r="F204" s="12">
        <v>100</v>
      </c>
      <c r="G204" s="12">
        <v>100</v>
      </c>
      <c r="H204" s="12">
        <v>100</v>
      </c>
      <c r="I204" s="12">
        <v>100</v>
      </c>
      <c r="J204" s="12">
        <v>100</v>
      </c>
      <c r="K204" s="12">
        <v>100</v>
      </c>
      <c r="L204" s="12">
        <v>100</v>
      </c>
      <c r="M204" s="12">
        <v>100</v>
      </c>
      <c r="N204" s="12">
        <v>100</v>
      </c>
      <c r="O204" s="12">
        <v>100</v>
      </c>
      <c r="P204" s="12">
        <v>100</v>
      </c>
      <c r="Q204" s="12">
        <v>100</v>
      </c>
      <c r="R204" s="12">
        <v>100</v>
      </c>
      <c r="S204" s="15" t="s">
        <v>531</v>
      </c>
      <c r="T204">
        <v>9202</v>
      </c>
      <c r="U204">
        <f t="shared" si="3"/>
        <v>1400</v>
      </c>
    </row>
    <row r="205" spans="1:21" x14ac:dyDescent="0.25">
      <c r="A205" s="12" t="s">
        <v>1026</v>
      </c>
      <c r="B205" s="13" t="s">
        <v>1027</v>
      </c>
      <c r="C205" s="14" t="s">
        <v>248</v>
      </c>
      <c r="D205" s="13" t="s">
        <v>1014</v>
      </c>
      <c r="E205" s="12">
        <v>100</v>
      </c>
      <c r="F205" s="12">
        <v>100</v>
      </c>
      <c r="G205" s="12">
        <v>100</v>
      </c>
      <c r="H205" s="12">
        <v>100</v>
      </c>
      <c r="I205" s="12">
        <v>100</v>
      </c>
      <c r="J205" s="12">
        <v>100</v>
      </c>
      <c r="K205" s="12">
        <v>100</v>
      </c>
      <c r="L205" s="12">
        <v>100</v>
      </c>
      <c r="M205" s="12">
        <v>100</v>
      </c>
      <c r="N205" s="12">
        <v>100</v>
      </c>
      <c r="O205" s="12">
        <v>100</v>
      </c>
      <c r="P205" s="12">
        <v>100</v>
      </c>
      <c r="Q205" s="12">
        <v>100</v>
      </c>
      <c r="R205" s="12">
        <v>100</v>
      </c>
      <c r="S205" s="15" t="s">
        <v>532</v>
      </c>
      <c r="T205">
        <v>9203</v>
      </c>
      <c r="U205">
        <f t="shared" si="3"/>
        <v>1400</v>
      </c>
    </row>
    <row r="206" spans="1:21" x14ac:dyDescent="0.25">
      <c r="A206" s="12" t="s">
        <v>1026</v>
      </c>
      <c r="B206" s="13" t="s">
        <v>1027</v>
      </c>
      <c r="C206" s="14" t="s">
        <v>250</v>
      </c>
      <c r="D206" s="13" t="s">
        <v>1014</v>
      </c>
      <c r="E206" s="12">
        <v>100</v>
      </c>
      <c r="F206" s="12">
        <v>100</v>
      </c>
      <c r="G206" s="12">
        <v>100</v>
      </c>
      <c r="H206" s="12">
        <v>100</v>
      </c>
      <c r="I206" s="12">
        <v>100</v>
      </c>
      <c r="J206" s="12">
        <v>100</v>
      </c>
      <c r="K206" s="12">
        <v>100</v>
      </c>
      <c r="L206" s="12">
        <v>100</v>
      </c>
      <c r="M206" s="12">
        <v>100</v>
      </c>
      <c r="N206" s="12">
        <v>100</v>
      </c>
      <c r="O206" s="12">
        <v>100</v>
      </c>
      <c r="P206" s="12">
        <v>100</v>
      </c>
      <c r="Q206" s="12">
        <v>100</v>
      </c>
      <c r="R206" s="12">
        <v>100</v>
      </c>
      <c r="S206" s="15" t="s">
        <v>533</v>
      </c>
      <c r="T206">
        <v>9204</v>
      </c>
      <c r="U206">
        <f t="shared" si="3"/>
        <v>1400</v>
      </c>
    </row>
    <row r="207" spans="1:21" x14ac:dyDescent="0.25">
      <c r="A207" s="12" t="s">
        <v>1026</v>
      </c>
      <c r="B207" s="13" t="s">
        <v>1027</v>
      </c>
      <c r="C207" s="14" t="s">
        <v>256</v>
      </c>
      <c r="D207" s="13" t="s">
        <v>1014</v>
      </c>
      <c r="E207" s="12">
        <v>100</v>
      </c>
      <c r="F207" s="12">
        <v>100</v>
      </c>
      <c r="G207" s="12">
        <v>100</v>
      </c>
      <c r="H207" s="12">
        <v>100</v>
      </c>
      <c r="I207" s="12">
        <v>100</v>
      </c>
      <c r="J207" s="12">
        <v>100</v>
      </c>
      <c r="K207" s="12">
        <v>100</v>
      </c>
      <c r="L207" s="12">
        <v>100</v>
      </c>
      <c r="M207" s="12">
        <v>100</v>
      </c>
      <c r="N207" s="12">
        <v>100</v>
      </c>
      <c r="O207" s="12">
        <v>100</v>
      </c>
      <c r="P207" s="12">
        <v>100</v>
      </c>
      <c r="Q207" s="12">
        <v>100</v>
      </c>
      <c r="R207" s="12">
        <v>100</v>
      </c>
      <c r="S207" s="15" t="s">
        <v>508</v>
      </c>
      <c r="T207">
        <v>9205</v>
      </c>
      <c r="U207">
        <f t="shared" si="3"/>
        <v>1400</v>
      </c>
    </row>
    <row r="208" spans="1:21" x14ac:dyDescent="0.25">
      <c r="A208" s="12" t="s">
        <v>1026</v>
      </c>
      <c r="B208" s="13" t="s">
        <v>1027</v>
      </c>
      <c r="C208" s="14" t="s">
        <v>257</v>
      </c>
      <c r="D208" s="13" t="s">
        <v>1014</v>
      </c>
      <c r="E208" s="12">
        <v>100</v>
      </c>
      <c r="F208" s="12">
        <v>100</v>
      </c>
      <c r="G208" s="12">
        <v>100</v>
      </c>
      <c r="H208" s="12">
        <v>100</v>
      </c>
      <c r="I208" s="12">
        <v>100</v>
      </c>
      <c r="J208" s="12">
        <v>100</v>
      </c>
      <c r="K208" s="12">
        <v>100</v>
      </c>
      <c r="L208" s="12">
        <v>100</v>
      </c>
      <c r="M208" s="12">
        <v>100</v>
      </c>
      <c r="N208" s="12">
        <v>100</v>
      </c>
      <c r="O208" s="12">
        <v>100</v>
      </c>
      <c r="P208" s="12">
        <v>100</v>
      </c>
      <c r="Q208" s="12">
        <v>100</v>
      </c>
      <c r="R208" s="12">
        <v>100</v>
      </c>
      <c r="S208" s="15" t="s">
        <v>534</v>
      </c>
      <c r="T208">
        <v>9206</v>
      </c>
      <c r="U208">
        <f t="shared" si="3"/>
        <v>1400</v>
      </c>
    </row>
    <row r="209" spans="1:21" x14ac:dyDescent="0.25">
      <c r="A209" s="12" t="s">
        <v>1026</v>
      </c>
      <c r="B209" s="13" t="s">
        <v>1027</v>
      </c>
      <c r="C209" s="14" t="s">
        <v>258</v>
      </c>
      <c r="D209" s="13" t="s">
        <v>1014</v>
      </c>
      <c r="E209" s="12">
        <v>100</v>
      </c>
      <c r="F209" s="12">
        <v>100</v>
      </c>
      <c r="G209" s="12">
        <v>100</v>
      </c>
      <c r="H209" s="12">
        <v>100</v>
      </c>
      <c r="I209" s="12">
        <v>100</v>
      </c>
      <c r="J209" s="12">
        <v>100</v>
      </c>
      <c r="K209" s="12">
        <v>100</v>
      </c>
      <c r="L209" s="12">
        <v>100</v>
      </c>
      <c r="M209" s="12">
        <v>100</v>
      </c>
      <c r="N209" s="12">
        <v>100</v>
      </c>
      <c r="O209" s="12">
        <v>100</v>
      </c>
      <c r="P209" s="12">
        <v>100</v>
      </c>
      <c r="Q209" s="12">
        <v>100</v>
      </c>
      <c r="R209" s="12">
        <v>100</v>
      </c>
      <c r="S209" s="15" t="s">
        <v>535</v>
      </c>
      <c r="T209">
        <v>9207</v>
      </c>
      <c r="U209">
        <f t="shared" si="3"/>
        <v>1400</v>
      </c>
    </row>
    <row r="210" spans="1:21" x14ac:dyDescent="0.25">
      <c r="A210" s="12" t="s">
        <v>1026</v>
      </c>
      <c r="B210" s="13" t="s">
        <v>1027</v>
      </c>
      <c r="C210" s="14" t="s">
        <v>265</v>
      </c>
      <c r="D210" s="13" t="s">
        <v>1014</v>
      </c>
      <c r="E210" s="12">
        <v>100</v>
      </c>
      <c r="F210" s="12">
        <v>100</v>
      </c>
      <c r="G210" s="12">
        <v>100</v>
      </c>
      <c r="H210" s="12">
        <v>100</v>
      </c>
      <c r="I210" s="12">
        <v>100</v>
      </c>
      <c r="J210" s="12">
        <v>100</v>
      </c>
      <c r="K210" s="12">
        <v>100</v>
      </c>
      <c r="L210" s="12">
        <v>100</v>
      </c>
      <c r="M210" s="12">
        <v>100</v>
      </c>
      <c r="N210" s="12">
        <v>100</v>
      </c>
      <c r="O210" s="12">
        <v>100</v>
      </c>
      <c r="P210" s="12">
        <v>100</v>
      </c>
      <c r="Q210" s="12">
        <v>100</v>
      </c>
      <c r="R210" s="12">
        <v>-50</v>
      </c>
      <c r="S210" s="15" t="s">
        <v>536</v>
      </c>
      <c r="T210">
        <v>9208</v>
      </c>
      <c r="U210">
        <f t="shared" si="3"/>
        <v>1300</v>
      </c>
    </row>
    <row r="211" spans="1:21" x14ac:dyDescent="0.25">
      <c r="A211" s="12" t="s">
        <v>1026</v>
      </c>
      <c r="B211" s="13" t="s">
        <v>1027</v>
      </c>
      <c r="C211" s="14" t="s">
        <v>266</v>
      </c>
      <c r="D211" s="13" t="s">
        <v>1014</v>
      </c>
      <c r="E211" s="12">
        <v>100</v>
      </c>
      <c r="F211" s="12">
        <v>100</v>
      </c>
      <c r="G211" s="12">
        <v>100</v>
      </c>
      <c r="H211" s="12">
        <v>100</v>
      </c>
      <c r="I211" s="12">
        <v>100</v>
      </c>
      <c r="J211" s="12">
        <v>100</v>
      </c>
      <c r="K211" s="12">
        <v>100</v>
      </c>
      <c r="L211" s="12">
        <v>100</v>
      </c>
      <c r="M211" s="12">
        <v>100</v>
      </c>
      <c r="N211" s="12">
        <v>100</v>
      </c>
      <c r="O211" s="12">
        <v>100</v>
      </c>
      <c r="P211" s="12">
        <v>100</v>
      </c>
      <c r="Q211" s="12">
        <v>100</v>
      </c>
      <c r="R211" s="12">
        <v>100</v>
      </c>
      <c r="S211" s="15" t="s">
        <v>537</v>
      </c>
      <c r="T211">
        <v>9209</v>
      </c>
      <c r="U211">
        <f t="shared" si="3"/>
        <v>1400</v>
      </c>
    </row>
    <row r="212" spans="1:21" x14ac:dyDescent="0.25">
      <c r="A212" s="12" t="s">
        <v>1026</v>
      </c>
      <c r="B212" s="13" t="s">
        <v>1027</v>
      </c>
      <c r="C212" s="14" t="s">
        <v>271</v>
      </c>
      <c r="D212" s="13" t="s">
        <v>1014</v>
      </c>
      <c r="E212" s="12">
        <v>100</v>
      </c>
      <c r="F212" s="12">
        <v>100</v>
      </c>
      <c r="G212" s="12">
        <v>100</v>
      </c>
      <c r="H212" s="12">
        <v>100</v>
      </c>
      <c r="I212" s="12">
        <v>100</v>
      </c>
      <c r="J212" s="12">
        <v>100</v>
      </c>
      <c r="K212" s="12">
        <v>100</v>
      </c>
      <c r="L212" s="12">
        <v>100</v>
      </c>
      <c r="M212" s="12">
        <v>100</v>
      </c>
      <c r="N212" s="12">
        <v>100</v>
      </c>
      <c r="O212" s="12">
        <v>100</v>
      </c>
      <c r="P212" s="12">
        <v>100</v>
      </c>
      <c r="Q212" s="12">
        <v>100</v>
      </c>
      <c r="R212" s="12">
        <v>100</v>
      </c>
      <c r="S212" s="15" t="s">
        <v>538</v>
      </c>
      <c r="T212">
        <v>9210</v>
      </c>
      <c r="U212">
        <f t="shared" si="3"/>
        <v>1400</v>
      </c>
    </row>
    <row r="213" spans="1:21" x14ac:dyDescent="0.25">
      <c r="A213" s="12" t="s">
        <v>1026</v>
      </c>
      <c r="B213" s="13" t="s">
        <v>1027</v>
      </c>
      <c r="C213" s="14" t="s">
        <v>272</v>
      </c>
      <c r="D213" s="13" t="s">
        <v>1014</v>
      </c>
      <c r="E213" s="12">
        <v>100</v>
      </c>
      <c r="F213" s="12">
        <v>100</v>
      </c>
      <c r="G213" s="12">
        <v>100</v>
      </c>
      <c r="H213" s="12">
        <v>100</v>
      </c>
      <c r="I213" s="12">
        <v>100</v>
      </c>
      <c r="J213" s="12">
        <v>100</v>
      </c>
      <c r="K213" s="12">
        <v>100</v>
      </c>
      <c r="L213" s="12">
        <v>100</v>
      </c>
      <c r="M213" s="12">
        <v>100</v>
      </c>
      <c r="N213" s="12">
        <v>100</v>
      </c>
      <c r="O213" s="12">
        <v>100</v>
      </c>
      <c r="P213" s="12">
        <v>100</v>
      </c>
      <c r="Q213" s="12">
        <v>100</v>
      </c>
      <c r="R213" s="12">
        <v>100</v>
      </c>
      <c r="S213" s="15" t="s">
        <v>539</v>
      </c>
      <c r="T213">
        <v>9211</v>
      </c>
      <c r="U213">
        <f t="shared" si="3"/>
        <v>1400</v>
      </c>
    </row>
    <row r="214" spans="1:21" x14ac:dyDescent="0.25">
      <c r="A214" s="12" t="s">
        <v>1028</v>
      </c>
      <c r="B214" s="13" t="s">
        <v>309</v>
      </c>
      <c r="C214" s="14" t="s">
        <v>291</v>
      </c>
      <c r="D214" s="13" t="s">
        <v>1014</v>
      </c>
      <c r="E214" s="12">
        <v>100</v>
      </c>
      <c r="F214" s="12">
        <v>100</v>
      </c>
      <c r="G214" s="12">
        <v>100</v>
      </c>
      <c r="H214" s="12">
        <v>100</v>
      </c>
      <c r="I214" s="12">
        <v>100</v>
      </c>
      <c r="J214" s="12">
        <v>100</v>
      </c>
      <c r="K214" s="12">
        <v>100</v>
      </c>
      <c r="L214" s="12">
        <v>100</v>
      </c>
      <c r="M214" s="12">
        <v>100</v>
      </c>
      <c r="N214" s="12">
        <v>100</v>
      </c>
      <c r="O214" s="12">
        <v>100</v>
      </c>
      <c r="P214" s="12">
        <v>100</v>
      </c>
      <c r="Q214" s="12">
        <v>100</v>
      </c>
      <c r="R214" s="12">
        <v>100</v>
      </c>
      <c r="S214" s="15" t="s">
        <v>540</v>
      </c>
      <c r="T214">
        <v>10101</v>
      </c>
      <c r="U214">
        <f t="shared" si="3"/>
        <v>1400</v>
      </c>
    </row>
    <row r="215" spans="1:21" x14ac:dyDescent="0.25">
      <c r="A215" s="12" t="s">
        <v>1028</v>
      </c>
      <c r="B215" s="13" t="s">
        <v>309</v>
      </c>
      <c r="C215" s="14" t="s">
        <v>276</v>
      </c>
      <c r="D215" s="13" t="s">
        <v>1014</v>
      </c>
      <c r="E215" s="12">
        <v>100</v>
      </c>
      <c r="F215" s="12">
        <v>100</v>
      </c>
      <c r="G215" s="12">
        <v>100</v>
      </c>
      <c r="H215" s="12">
        <v>100</v>
      </c>
      <c r="I215" s="12">
        <v>100</v>
      </c>
      <c r="J215" s="12">
        <v>100</v>
      </c>
      <c r="K215" s="12">
        <v>100</v>
      </c>
      <c r="L215" s="12">
        <v>100</v>
      </c>
      <c r="M215" s="12">
        <v>100</v>
      </c>
      <c r="N215" s="12">
        <v>100</v>
      </c>
      <c r="O215" s="12">
        <v>100</v>
      </c>
      <c r="P215" s="12">
        <v>100</v>
      </c>
      <c r="Q215" s="12">
        <v>100</v>
      </c>
      <c r="R215" s="12">
        <v>100</v>
      </c>
      <c r="S215" s="15" t="s">
        <v>541</v>
      </c>
      <c r="T215">
        <v>10102</v>
      </c>
      <c r="U215">
        <f t="shared" si="3"/>
        <v>1400</v>
      </c>
    </row>
    <row r="216" spans="1:21" x14ac:dyDescent="0.25">
      <c r="A216" s="12" t="s">
        <v>1028</v>
      </c>
      <c r="B216" s="13" t="s">
        <v>309</v>
      </c>
      <c r="C216" s="14" t="s">
        <v>279</v>
      </c>
      <c r="D216" s="13" t="s">
        <v>1014</v>
      </c>
      <c r="E216" s="12">
        <v>100</v>
      </c>
      <c r="F216" s="12">
        <v>100</v>
      </c>
      <c r="G216" s="12">
        <v>100</v>
      </c>
      <c r="H216" s="12">
        <v>100</v>
      </c>
      <c r="I216" s="12">
        <v>100</v>
      </c>
      <c r="J216" s="12">
        <v>100</v>
      </c>
      <c r="K216" s="12">
        <v>100</v>
      </c>
      <c r="L216" s="12">
        <v>100</v>
      </c>
      <c r="M216" s="12">
        <v>100</v>
      </c>
      <c r="N216" s="12">
        <v>100</v>
      </c>
      <c r="O216" s="12">
        <v>100</v>
      </c>
      <c r="P216" s="12">
        <v>100</v>
      </c>
      <c r="Q216" s="12">
        <v>100</v>
      </c>
      <c r="R216" s="12">
        <v>100</v>
      </c>
      <c r="S216" s="15" t="s">
        <v>542</v>
      </c>
      <c r="T216">
        <v>10103</v>
      </c>
      <c r="U216">
        <f t="shared" si="3"/>
        <v>1400</v>
      </c>
    </row>
    <row r="217" spans="1:21" x14ac:dyDescent="0.25">
      <c r="A217" s="12" t="s">
        <v>1028</v>
      </c>
      <c r="B217" s="13" t="s">
        <v>309</v>
      </c>
      <c r="C217" s="14" t="s">
        <v>282</v>
      </c>
      <c r="D217" s="13" t="s">
        <v>1014</v>
      </c>
      <c r="E217" s="12">
        <v>100</v>
      </c>
      <c r="F217" s="12">
        <v>100</v>
      </c>
      <c r="G217" s="12">
        <v>100</v>
      </c>
      <c r="H217" s="12">
        <v>100</v>
      </c>
      <c r="I217" s="12">
        <v>100</v>
      </c>
      <c r="J217" s="12">
        <v>100</v>
      </c>
      <c r="K217" s="12">
        <v>100</v>
      </c>
      <c r="L217" s="12">
        <v>100</v>
      </c>
      <c r="M217" s="12">
        <v>100</v>
      </c>
      <c r="N217" s="12">
        <v>100</v>
      </c>
      <c r="O217" s="12">
        <v>100</v>
      </c>
      <c r="P217" s="12">
        <v>100</v>
      </c>
      <c r="Q217" s="12">
        <v>100</v>
      </c>
      <c r="R217" s="12">
        <v>100</v>
      </c>
      <c r="S217" s="15" t="s">
        <v>543</v>
      </c>
      <c r="T217">
        <v>10104</v>
      </c>
      <c r="U217">
        <f t="shared" si="3"/>
        <v>1400</v>
      </c>
    </row>
    <row r="218" spans="1:21" x14ac:dyDescent="0.25">
      <c r="A218" s="12" t="s">
        <v>1028</v>
      </c>
      <c r="B218" s="13" t="s">
        <v>309</v>
      </c>
      <c r="C218" s="14" t="s">
        <v>283</v>
      </c>
      <c r="D218" s="13" t="s">
        <v>1014</v>
      </c>
      <c r="E218" s="12">
        <v>100</v>
      </c>
      <c r="F218" s="12">
        <v>100</v>
      </c>
      <c r="G218" s="12">
        <v>100</v>
      </c>
      <c r="H218" s="12">
        <v>100</v>
      </c>
      <c r="I218" s="12">
        <v>100</v>
      </c>
      <c r="J218" s="12">
        <v>100</v>
      </c>
      <c r="K218" s="12">
        <v>100</v>
      </c>
      <c r="L218" s="12">
        <v>100</v>
      </c>
      <c r="M218" s="12">
        <v>100</v>
      </c>
      <c r="N218" s="12">
        <v>100</v>
      </c>
      <c r="O218" s="12">
        <v>100</v>
      </c>
      <c r="P218" s="12">
        <v>100</v>
      </c>
      <c r="Q218" s="12">
        <v>100</v>
      </c>
      <c r="R218" s="12">
        <v>100</v>
      </c>
      <c r="S218" s="15" t="s">
        <v>544</v>
      </c>
      <c r="T218">
        <v>10105</v>
      </c>
      <c r="U218">
        <f t="shared" si="3"/>
        <v>1400</v>
      </c>
    </row>
    <row r="219" spans="1:21" x14ac:dyDescent="0.25">
      <c r="A219" s="12" t="s">
        <v>1028</v>
      </c>
      <c r="B219" s="13" t="s">
        <v>309</v>
      </c>
      <c r="C219" s="14" t="s">
        <v>287</v>
      </c>
      <c r="D219" s="13" t="s">
        <v>1014</v>
      </c>
      <c r="E219" s="12">
        <v>100</v>
      </c>
      <c r="F219" s="12">
        <v>100</v>
      </c>
      <c r="G219" s="12">
        <v>100</v>
      </c>
      <c r="H219" s="12">
        <v>100</v>
      </c>
      <c r="I219" s="12">
        <v>100</v>
      </c>
      <c r="J219" s="12">
        <v>100</v>
      </c>
      <c r="K219" s="12">
        <v>100</v>
      </c>
      <c r="L219" s="12">
        <v>100</v>
      </c>
      <c r="M219" s="12">
        <v>100</v>
      </c>
      <c r="N219" s="12">
        <v>100</v>
      </c>
      <c r="O219" s="12">
        <v>100</v>
      </c>
      <c r="P219" s="12">
        <v>100</v>
      </c>
      <c r="Q219" s="12">
        <v>100</v>
      </c>
      <c r="R219" s="12">
        <v>-50</v>
      </c>
      <c r="S219" s="15" t="s">
        <v>545</v>
      </c>
      <c r="T219">
        <v>10106</v>
      </c>
      <c r="U219">
        <f t="shared" si="3"/>
        <v>1300</v>
      </c>
    </row>
    <row r="220" spans="1:21" x14ac:dyDescent="0.25">
      <c r="A220" s="12" t="s">
        <v>1028</v>
      </c>
      <c r="B220" s="13" t="s">
        <v>309</v>
      </c>
      <c r="C220" s="14" t="s">
        <v>286</v>
      </c>
      <c r="D220" s="13" t="s">
        <v>1014</v>
      </c>
      <c r="E220" s="12">
        <v>100</v>
      </c>
      <c r="F220" s="12">
        <v>100</v>
      </c>
      <c r="G220" s="12">
        <v>100</v>
      </c>
      <c r="H220" s="12">
        <v>100</v>
      </c>
      <c r="I220" s="12">
        <v>100</v>
      </c>
      <c r="J220" s="12">
        <v>100</v>
      </c>
      <c r="K220" s="12">
        <v>100</v>
      </c>
      <c r="L220" s="12">
        <v>100</v>
      </c>
      <c r="M220" s="12">
        <v>100</v>
      </c>
      <c r="N220" s="12">
        <v>100</v>
      </c>
      <c r="O220" s="12">
        <v>100</v>
      </c>
      <c r="P220" s="12">
        <v>100</v>
      </c>
      <c r="Q220" s="12">
        <v>100</v>
      </c>
      <c r="R220" s="12">
        <v>100</v>
      </c>
      <c r="S220" s="15" t="s">
        <v>546</v>
      </c>
      <c r="T220">
        <v>10107</v>
      </c>
      <c r="U220">
        <f t="shared" si="3"/>
        <v>1400</v>
      </c>
    </row>
    <row r="221" spans="1:21" x14ac:dyDescent="0.25">
      <c r="A221" s="12" t="s">
        <v>1028</v>
      </c>
      <c r="B221" s="13" t="s">
        <v>309</v>
      </c>
      <c r="C221" s="14" t="s">
        <v>288</v>
      </c>
      <c r="D221" s="13" t="s">
        <v>1014</v>
      </c>
      <c r="E221" s="12">
        <v>100</v>
      </c>
      <c r="F221" s="12">
        <v>100</v>
      </c>
      <c r="G221" s="12">
        <v>100</v>
      </c>
      <c r="H221" s="12">
        <v>100</v>
      </c>
      <c r="I221" s="12">
        <v>100</v>
      </c>
      <c r="J221" s="12">
        <v>100</v>
      </c>
      <c r="K221" s="12">
        <v>100</v>
      </c>
      <c r="L221" s="12">
        <v>100</v>
      </c>
      <c r="M221" s="12">
        <v>100</v>
      </c>
      <c r="N221" s="12">
        <v>100</v>
      </c>
      <c r="O221" s="12">
        <v>100</v>
      </c>
      <c r="P221" s="12">
        <v>100</v>
      </c>
      <c r="Q221" s="12">
        <v>100</v>
      </c>
      <c r="R221" s="12">
        <v>100</v>
      </c>
      <c r="S221" s="15" t="s">
        <v>547</v>
      </c>
      <c r="T221">
        <v>10108</v>
      </c>
      <c r="U221">
        <f t="shared" si="3"/>
        <v>1400</v>
      </c>
    </row>
    <row r="222" spans="1:21" x14ac:dyDescent="0.25">
      <c r="A222" s="12" t="s">
        <v>1028</v>
      </c>
      <c r="B222" s="13" t="s">
        <v>309</v>
      </c>
      <c r="C222" s="14" t="s">
        <v>293</v>
      </c>
      <c r="D222" s="13" t="s">
        <v>1014</v>
      </c>
      <c r="E222" s="12">
        <v>100</v>
      </c>
      <c r="F222" s="12">
        <v>100</v>
      </c>
      <c r="G222" s="12">
        <v>100</v>
      </c>
      <c r="H222" s="12">
        <v>100</v>
      </c>
      <c r="I222" s="12">
        <v>100</v>
      </c>
      <c r="J222" s="12">
        <v>100</v>
      </c>
      <c r="K222" s="12">
        <v>100</v>
      </c>
      <c r="L222" s="12">
        <v>100</v>
      </c>
      <c r="M222" s="12">
        <v>100</v>
      </c>
      <c r="N222" s="12">
        <v>100</v>
      </c>
      <c r="O222" s="12">
        <v>100</v>
      </c>
      <c r="P222" s="12">
        <v>100</v>
      </c>
      <c r="Q222" s="12">
        <v>100</v>
      </c>
      <c r="R222" s="12">
        <v>100</v>
      </c>
      <c r="S222" s="15" t="s">
        <v>548</v>
      </c>
      <c r="T222">
        <v>10109</v>
      </c>
      <c r="U222">
        <f t="shared" si="3"/>
        <v>1400</v>
      </c>
    </row>
    <row r="223" spans="1:21" x14ac:dyDescent="0.25">
      <c r="A223" s="12" t="s">
        <v>1028</v>
      </c>
      <c r="B223" s="13" t="s">
        <v>309</v>
      </c>
      <c r="C223" s="14" t="s">
        <v>277</v>
      </c>
      <c r="D223" s="13" t="s">
        <v>1014</v>
      </c>
      <c r="E223" s="12">
        <v>100</v>
      </c>
      <c r="F223" s="12">
        <v>100</v>
      </c>
      <c r="G223" s="12">
        <v>100</v>
      </c>
      <c r="H223" s="12">
        <v>100</v>
      </c>
      <c r="I223" s="12">
        <v>100</v>
      </c>
      <c r="J223" s="12">
        <v>100</v>
      </c>
      <c r="K223" s="12">
        <v>100</v>
      </c>
      <c r="L223" s="12">
        <v>100</v>
      </c>
      <c r="M223" s="12">
        <v>100</v>
      </c>
      <c r="N223" s="12">
        <v>100</v>
      </c>
      <c r="O223" s="12">
        <v>100</v>
      </c>
      <c r="P223" s="12">
        <v>100</v>
      </c>
      <c r="Q223" s="12">
        <v>100</v>
      </c>
      <c r="R223" s="12">
        <v>100</v>
      </c>
      <c r="S223" s="15" t="s">
        <v>549</v>
      </c>
      <c r="T223">
        <v>10201</v>
      </c>
      <c r="U223">
        <f t="shared" si="3"/>
        <v>1400</v>
      </c>
    </row>
    <row r="224" spans="1:21" x14ac:dyDescent="0.25">
      <c r="A224" s="12" t="s">
        <v>1028</v>
      </c>
      <c r="B224" s="13" t="s">
        <v>309</v>
      </c>
      <c r="C224" s="14" t="s">
        <v>275</v>
      </c>
      <c r="D224" s="13" t="s">
        <v>1014</v>
      </c>
      <c r="E224" s="12">
        <v>100</v>
      </c>
      <c r="F224" s="12">
        <v>100</v>
      </c>
      <c r="G224" s="12">
        <v>100</v>
      </c>
      <c r="H224" s="12">
        <v>100</v>
      </c>
      <c r="I224" s="12">
        <v>100</v>
      </c>
      <c r="J224" s="12">
        <v>100</v>
      </c>
      <c r="K224" s="12">
        <v>100</v>
      </c>
      <c r="L224" s="12">
        <v>100</v>
      </c>
      <c r="M224" s="12">
        <v>100</v>
      </c>
      <c r="N224" s="12">
        <v>100</v>
      </c>
      <c r="O224" s="12">
        <v>100</v>
      </c>
      <c r="P224" s="12">
        <v>100</v>
      </c>
      <c r="Q224" s="12">
        <v>100</v>
      </c>
      <c r="R224" s="12">
        <v>-50</v>
      </c>
      <c r="S224" s="15" t="s">
        <v>550</v>
      </c>
      <c r="T224">
        <v>10202</v>
      </c>
      <c r="U224">
        <f t="shared" si="3"/>
        <v>1300</v>
      </c>
    </row>
    <row r="225" spans="1:21" x14ac:dyDescent="0.25">
      <c r="A225" s="12" t="s">
        <v>1028</v>
      </c>
      <c r="B225" s="13" t="s">
        <v>309</v>
      </c>
      <c r="C225" s="14" t="s">
        <v>278</v>
      </c>
      <c r="D225" s="13" t="s">
        <v>1014</v>
      </c>
      <c r="E225" s="12">
        <v>100</v>
      </c>
      <c r="F225" s="12">
        <v>100</v>
      </c>
      <c r="G225" s="12">
        <v>100</v>
      </c>
      <c r="H225" s="12">
        <v>100</v>
      </c>
      <c r="I225" s="12">
        <v>100</v>
      </c>
      <c r="J225" s="12">
        <v>100</v>
      </c>
      <c r="K225" s="12">
        <v>100</v>
      </c>
      <c r="L225" s="12">
        <v>100</v>
      </c>
      <c r="M225" s="12">
        <v>100</v>
      </c>
      <c r="N225" s="12">
        <v>100</v>
      </c>
      <c r="O225" s="12">
        <v>100</v>
      </c>
      <c r="P225" s="12">
        <v>100</v>
      </c>
      <c r="Q225" s="12">
        <v>100</v>
      </c>
      <c r="R225" s="12">
        <v>100</v>
      </c>
      <c r="S225" s="15" t="s">
        <v>551</v>
      </c>
      <c r="T225">
        <v>10203</v>
      </c>
      <c r="U225">
        <f t="shared" si="3"/>
        <v>1400</v>
      </c>
    </row>
    <row r="226" spans="1:21" x14ac:dyDescent="0.25">
      <c r="A226" s="12" t="s">
        <v>1028</v>
      </c>
      <c r="B226" s="13" t="s">
        <v>309</v>
      </c>
      <c r="C226" s="14" t="s">
        <v>280</v>
      </c>
      <c r="D226" s="13" t="s">
        <v>1014</v>
      </c>
      <c r="E226" s="12">
        <v>100</v>
      </c>
      <c r="F226" s="12">
        <v>100</v>
      </c>
      <c r="G226" s="12">
        <v>100</v>
      </c>
      <c r="H226" s="12">
        <v>100</v>
      </c>
      <c r="I226" s="12">
        <v>100</v>
      </c>
      <c r="J226" s="12">
        <v>100</v>
      </c>
      <c r="K226" s="12">
        <v>100</v>
      </c>
      <c r="L226" s="12">
        <v>100</v>
      </c>
      <c r="M226" s="12">
        <v>100</v>
      </c>
      <c r="N226" s="12">
        <v>100</v>
      </c>
      <c r="O226" s="12">
        <v>100</v>
      </c>
      <c r="P226" s="12">
        <v>100</v>
      </c>
      <c r="Q226" s="12">
        <v>100</v>
      </c>
      <c r="R226" s="12">
        <v>100</v>
      </c>
      <c r="S226" s="15" t="s">
        <v>552</v>
      </c>
      <c r="T226">
        <v>10204</v>
      </c>
      <c r="U226">
        <f t="shared" si="3"/>
        <v>1400</v>
      </c>
    </row>
    <row r="227" spans="1:21" x14ac:dyDescent="0.25">
      <c r="A227" s="12" t="s">
        <v>1028</v>
      </c>
      <c r="B227" s="13" t="s">
        <v>309</v>
      </c>
      <c r="C227" s="14" t="s">
        <v>281</v>
      </c>
      <c r="D227" s="13" t="s">
        <v>1014</v>
      </c>
      <c r="E227" s="12">
        <v>100</v>
      </c>
      <c r="F227" s="12">
        <v>100</v>
      </c>
      <c r="G227" s="12">
        <v>100</v>
      </c>
      <c r="H227" s="12">
        <v>100</v>
      </c>
      <c r="I227" s="12">
        <v>100</v>
      </c>
      <c r="J227" s="12">
        <v>100</v>
      </c>
      <c r="K227" s="12">
        <v>100</v>
      </c>
      <c r="L227" s="12">
        <v>100</v>
      </c>
      <c r="M227" s="12">
        <v>100</v>
      </c>
      <c r="N227" s="12">
        <v>100</v>
      </c>
      <c r="O227" s="12">
        <v>100</v>
      </c>
      <c r="P227" s="12">
        <v>100</v>
      </c>
      <c r="Q227" s="12">
        <v>100</v>
      </c>
      <c r="R227" s="12">
        <v>100</v>
      </c>
      <c r="S227" s="15" t="s">
        <v>553</v>
      </c>
      <c r="T227">
        <v>10205</v>
      </c>
      <c r="U227">
        <f t="shared" si="3"/>
        <v>1400</v>
      </c>
    </row>
    <row r="228" spans="1:21" x14ac:dyDescent="0.25">
      <c r="A228" s="12" t="s">
        <v>1028</v>
      </c>
      <c r="B228" s="13" t="s">
        <v>309</v>
      </c>
      <c r="C228" s="14" t="s">
        <v>294</v>
      </c>
      <c r="D228" s="13" t="s">
        <v>1014</v>
      </c>
      <c r="E228" s="12">
        <v>100</v>
      </c>
      <c r="F228" s="12">
        <v>100</v>
      </c>
      <c r="G228" s="12">
        <v>100</v>
      </c>
      <c r="H228" s="12">
        <v>100</v>
      </c>
      <c r="I228" s="12">
        <v>100</v>
      </c>
      <c r="J228" s="12">
        <v>100</v>
      </c>
      <c r="K228" s="12">
        <v>100</v>
      </c>
      <c r="L228" s="12">
        <v>100</v>
      </c>
      <c r="M228" s="12">
        <v>100</v>
      </c>
      <c r="N228" s="12">
        <v>100</v>
      </c>
      <c r="O228" s="12">
        <v>100</v>
      </c>
      <c r="P228" s="12">
        <v>100</v>
      </c>
      <c r="Q228" s="12">
        <v>100</v>
      </c>
      <c r="R228" s="12">
        <v>100</v>
      </c>
      <c r="S228" s="15" t="s">
        <v>554</v>
      </c>
      <c r="T228">
        <v>10206</v>
      </c>
      <c r="U228">
        <f t="shared" si="3"/>
        <v>1400</v>
      </c>
    </row>
    <row r="229" spans="1:21" x14ac:dyDescent="0.25">
      <c r="A229" s="12" t="s">
        <v>1028</v>
      </c>
      <c r="B229" s="13" t="s">
        <v>309</v>
      </c>
      <c r="C229" s="14" t="s">
        <v>297</v>
      </c>
      <c r="D229" s="13" t="s">
        <v>1014</v>
      </c>
      <c r="E229" s="12">
        <v>-50</v>
      </c>
      <c r="F229" s="12">
        <v>-50</v>
      </c>
      <c r="G229" s="12">
        <v>-50</v>
      </c>
      <c r="H229" s="12">
        <v>-50</v>
      </c>
      <c r="I229" s="12">
        <v>-50</v>
      </c>
      <c r="J229" s="12">
        <v>-50</v>
      </c>
      <c r="K229" s="12">
        <v>-50</v>
      </c>
      <c r="L229" s="12">
        <v>-50</v>
      </c>
      <c r="M229" s="12">
        <v>-50</v>
      </c>
      <c r="N229" s="12">
        <v>-50</v>
      </c>
      <c r="O229" s="12">
        <v>-50</v>
      </c>
      <c r="P229" s="12">
        <v>-50</v>
      </c>
      <c r="Q229" s="12">
        <v>-50</v>
      </c>
      <c r="R229" s="12">
        <v>-50</v>
      </c>
      <c r="S229" s="15" t="s">
        <v>555</v>
      </c>
      <c r="T229">
        <v>10207</v>
      </c>
      <c r="U229">
        <f t="shared" si="3"/>
        <v>0</v>
      </c>
    </row>
    <row r="230" spans="1:21" x14ac:dyDescent="0.25">
      <c r="A230" s="12" t="s">
        <v>1028</v>
      </c>
      <c r="B230" s="13" t="s">
        <v>309</v>
      </c>
      <c r="C230" s="14" t="s">
        <v>298</v>
      </c>
      <c r="D230" s="13" t="s">
        <v>1014</v>
      </c>
      <c r="E230" s="12">
        <v>100</v>
      </c>
      <c r="F230" s="12">
        <v>100</v>
      </c>
      <c r="G230" s="12">
        <v>100</v>
      </c>
      <c r="H230" s="12">
        <v>100</v>
      </c>
      <c r="I230" s="12">
        <v>100</v>
      </c>
      <c r="J230" s="12">
        <v>100</v>
      </c>
      <c r="K230" s="12">
        <v>100</v>
      </c>
      <c r="L230" s="12">
        <v>100</v>
      </c>
      <c r="M230" s="12">
        <v>100</v>
      </c>
      <c r="N230" s="12">
        <v>100</v>
      </c>
      <c r="O230" s="12">
        <v>100</v>
      </c>
      <c r="P230" s="12">
        <v>100</v>
      </c>
      <c r="Q230" s="12">
        <v>100</v>
      </c>
      <c r="R230" s="12">
        <v>100</v>
      </c>
      <c r="S230" s="15" t="s">
        <v>556</v>
      </c>
      <c r="T230">
        <v>10208</v>
      </c>
      <c r="U230">
        <f t="shared" si="3"/>
        <v>1400</v>
      </c>
    </row>
    <row r="231" spans="1:21" x14ac:dyDescent="0.25">
      <c r="A231" s="12" t="s">
        <v>1028</v>
      </c>
      <c r="B231" s="13" t="s">
        <v>309</v>
      </c>
      <c r="C231" s="14" t="s">
        <v>299</v>
      </c>
      <c r="D231" s="13" t="s">
        <v>1014</v>
      </c>
      <c r="E231" s="12">
        <v>100</v>
      </c>
      <c r="F231" s="12">
        <v>100</v>
      </c>
      <c r="G231" s="12">
        <v>100</v>
      </c>
      <c r="H231" s="12">
        <v>100</v>
      </c>
      <c r="I231" s="12">
        <v>100</v>
      </c>
      <c r="J231" s="12">
        <v>100</v>
      </c>
      <c r="K231" s="12">
        <v>100</v>
      </c>
      <c r="L231" s="12">
        <v>100</v>
      </c>
      <c r="M231" s="12">
        <v>100</v>
      </c>
      <c r="N231" s="12">
        <v>100</v>
      </c>
      <c r="O231" s="12">
        <v>100</v>
      </c>
      <c r="P231" s="12">
        <v>100</v>
      </c>
      <c r="Q231" s="12">
        <v>100</v>
      </c>
      <c r="R231" s="12">
        <v>100</v>
      </c>
      <c r="S231" s="15" t="s">
        <v>557</v>
      </c>
      <c r="T231">
        <v>10209</v>
      </c>
      <c r="U231">
        <f t="shared" si="3"/>
        <v>1400</v>
      </c>
    </row>
    <row r="232" spans="1:21" x14ac:dyDescent="0.25">
      <c r="A232" s="12" t="s">
        <v>1028</v>
      </c>
      <c r="B232" s="13" t="s">
        <v>309</v>
      </c>
      <c r="C232" s="14" t="s">
        <v>300</v>
      </c>
      <c r="D232" s="13" t="s">
        <v>1014</v>
      </c>
      <c r="E232" s="12">
        <v>100</v>
      </c>
      <c r="F232" s="12">
        <v>100</v>
      </c>
      <c r="G232" s="12">
        <v>100</v>
      </c>
      <c r="H232" s="12">
        <v>100</v>
      </c>
      <c r="I232" s="12">
        <v>100</v>
      </c>
      <c r="J232" s="12">
        <v>100</v>
      </c>
      <c r="K232" s="12">
        <v>100</v>
      </c>
      <c r="L232" s="12">
        <v>100</v>
      </c>
      <c r="M232" s="12">
        <v>100</v>
      </c>
      <c r="N232" s="12">
        <v>100</v>
      </c>
      <c r="O232" s="12">
        <v>100</v>
      </c>
      <c r="P232" s="12">
        <v>100</v>
      </c>
      <c r="Q232" s="12">
        <v>100</v>
      </c>
      <c r="R232" s="12">
        <v>100</v>
      </c>
      <c r="S232" s="15" t="s">
        <v>558</v>
      </c>
      <c r="T232">
        <v>10210</v>
      </c>
      <c r="U232">
        <f t="shared" si="3"/>
        <v>1400</v>
      </c>
    </row>
    <row r="233" spans="1:21" x14ac:dyDescent="0.25">
      <c r="A233" s="12" t="s">
        <v>1028</v>
      </c>
      <c r="B233" s="13" t="s">
        <v>309</v>
      </c>
      <c r="C233" s="14" t="s">
        <v>289</v>
      </c>
      <c r="D233" s="13" t="s">
        <v>1014</v>
      </c>
      <c r="E233" s="12">
        <v>100</v>
      </c>
      <c r="F233" s="12">
        <v>100</v>
      </c>
      <c r="G233" s="12">
        <v>100</v>
      </c>
      <c r="H233" s="12">
        <v>100</v>
      </c>
      <c r="I233" s="12">
        <v>100</v>
      </c>
      <c r="J233" s="12">
        <v>100</v>
      </c>
      <c r="K233" s="12">
        <v>100</v>
      </c>
      <c r="L233" s="12">
        <v>100</v>
      </c>
      <c r="M233" s="12">
        <v>100</v>
      </c>
      <c r="N233" s="12">
        <v>100</v>
      </c>
      <c r="O233" s="12">
        <v>100</v>
      </c>
      <c r="P233" s="12">
        <v>100</v>
      </c>
      <c r="Q233" s="12">
        <v>100</v>
      </c>
      <c r="R233" s="12">
        <v>100</v>
      </c>
      <c r="S233" s="15" t="s">
        <v>559</v>
      </c>
      <c r="T233">
        <v>10301</v>
      </c>
      <c r="U233">
        <f t="shared" si="3"/>
        <v>1400</v>
      </c>
    </row>
    <row r="234" spans="1:21" x14ac:dyDescent="0.25">
      <c r="A234" s="12" t="s">
        <v>1028</v>
      </c>
      <c r="B234" s="13" t="s">
        <v>309</v>
      </c>
      <c r="C234" s="14" t="s">
        <v>292</v>
      </c>
      <c r="D234" s="13" t="s">
        <v>1014</v>
      </c>
      <c r="E234" s="12">
        <v>100</v>
      </c>
      <c r="F234" s="12">
        <v>100</v>
      </c>
      <c r="G234" s="12">
        <v>100</v>
      </c>
      <c r="H234" s="12">
        <v>100</v>
      </c>
      <c r="I234" s="12">
        <v>100</v>
      </c>
      <c r="J234" s="12">
        <v>100</v>
      </c>
      <c r="K234" s="12">
        <v>100</v>
      </c>
      <c r="L234" s="12">
        <v>100</v>
      </c>
      <c r="M234" s="12">
        <v>100</v>
      </c>
      <c r="N234" s="12">
        <v>100</v>
      </c>
      <c r="O234" s="12">
        <v>100</v>
      </c>
      <c r="P234" s="12">
        <v>100</v>
      </c>
      <c r="Q234" s="12">
        <v>100</v>
      </c>
      <c r="R234" s="12">
        <v>100</v>
      </c>
      <c r="S234" s="15" t="s">
        <v>560</v>
      </c>
      <c r="T234">
        <v>10302</v>
      </c>
      <c r="U234">
        <f t="shared" si="3"/>
        <v>1400</v>
      </c>
    </row>
    <row r="235" spans="1:21" x14ac:dyDescent="0.25">
      <c r="A235" s="12" t="s">
        <v>1028</v>
      </c>
      <c r="B235" s="13" t="s">
        <v>309</v>
      </c>
      <c r="C235" s="14" t="s">
        <v>295</v>
      </c>
      <c r="D235" s="13" t="s">
        <v>1014</v>
      </c>
      <c r="E235" s="12">
        <v>100</v>
      </c>
      <c r="F235" s="12">
        <v>100</v>
      </c>
      <c r="G235" s="12">
        <v>100</v>
      </c>
      <c r="H235" s="12">
        <v>100</v>
      </c>
      <c r="I235" s="12">
        <v>100</v>
      </c>
      <c r="J235" s="12">
        <v>100</v>
      </c>
      <c r="K235" s="12">
        <v>100</v>
      </c>
      <c r="L235" s="12">
        <v>100</v>
      </c>
      <c r="M235" s="12">
        <v>100</v>
      </c>
      <c r="N235" s="12">
        <v>100</v>
      </c>
      <c r="O235" s="12">
        <v>100</v>
      </c>
      <c r="P235" s="12">
        <v>100</v>
      </c>
      <c r="Q235" s="12">
        <v>100</v>
      </c>
      <c r="R235" s="12">
        <v>100</v>
      </c>
      <c r="S235" s="15" t="s">
        <v>561</v>
      </c>
      <c r="T235">
        <v>10303</v>
      </c>
      <c r="U235">
        <f t="shared" si="3"/>
        <v>1400</v>
      </c>
    </row>
    <row r="236" spans="1:21" x14ac:dyDescent="0.25">
      <c r="A236" s="12" t="s">
        <v>1028</v>
      </c>
      <c r="B236" s="13" t="s">
        <v>309</v>
      </c>
      <c r="C236" s="14" t="s">
        <v>296</v>
      </c>
      <c r="D236" s="13" t="s">
        <v>1014</v>
      </c>
      <c r="E236" s="12">
        <v>100</v>
      </c>
      <c r="F236" s="12">
        <v>100</v>
      </c>
      <c r="G236" s="12">
        <v>100</v>
      </c>
      <c r="H236" s="12">
        <v>100</v>
      </c>
      <c r="I236" s="12">
        <v>100</v>
      </c>
      <c r="J236" s="12">
        <v>100</v>
      </c>
      <c r="K236" s="12">
        <v>100</v>
      </c>
      <c r="L236" s="12">
        <v>100</v>
      </c>
      <c r="M236" s="12">
        <v>100</v>
      </c>
      <c r="N236" s="12">
        <v>100</v>
      </c>
      <c r="O236" s="12">
        <v>100</v>
      </c>
      <c r="P236" s="12">
        <v>100</v>
      </c>
      <c r="Q236" s="12">
        <v>100</v>
      </c>
      <c r="R236" s="12">
        <v>100</v>
      </c>
      <c r="S236" s="15" t="s">
        <v>562</v>
      </c>
      <c r="T236">
        <v>10304</v>
      </c>
      <c r="U236">
        <f t="shared" si="3"/>
        <v>1400</v>
      </c>
    </row>
    <row r="237" spans="1:21" x14ac:dyDescent="0.25">
      <c r="A237" s="12" t="s">
        <v>1028</v>
      </c>
      <c r="B237" s="13" t="s">
        <v>309</v>
      </c>
      <c r="C237" s="14" t="s">
        <v>301</v>
      </c>
      <c r="D237" s="13" t="s">
        <v>1014</v>
      </c>
      <c r="E237" s="12">
        <v>100</v>
      </c>
      <c r="F237" s="12">
        <v>100</v>
      </c>
      <c r="G237" s="12">
        <v>100</v>
      </c>
      <c r="H237" s="12">
        <v>100</v>
      </c>
      <c r="I237" s="12">
        <v>100</v>
      </c>
      <c r="J237" s="12">
        <v>100</v>
      </c>
      <c r="K237" s="12">
        <v>100</v>
      </c>
      <c r="L237" s="12">
        <v>100</v>
      </c>
      <c r="M237" s="12">
        <v>100</v>
      </c>
      <c r="N237" s="12">
        <v>100</v>
      </c>
      <c r="O237" s="12">
        <v>100</v>
      </c>
      <c r="P237" s="12">
        <v>100</v>
      </c>
      <c r="Q237" s="12">
        <v>-50</v>
      </c>
      <c r="R237" s="12">
        <v>-50</v>
      </c>
      <c r="S237" s="15" t="s">
        <v>563</v>
      </c>
      <c r="T237">
        <v>10305</v>
      </c>
      <c r="U237">
        <f t="shared" si="3"/>
        <v>1200</v>
      </c>
    </row>
    <row r="238" spans="1:21" x14ac:dyDescent="0.25">
      <c r="A238" s="12" t="s">
        <v>1028</v>
      </c>
      <c r="B238" s="13" t="s">
        <v>309</v>
      </c>
      <c r="C238" s="14" t="s">
        <v>302</v>
      </c>
      <c r="D238" s="13" t="s">
        <v>1014</v>
      </c>
      <c r="E238" s="12">
        <v>100</v>
      </c>
      <c r="F238" s="12">
        <v>100</v>
      </c>
      <c r="G238" s="12">
        <v>100</v>
      </c>
      <c r="H238" s="12">
        <v>100</v>
      </c>
      <c r="I238" s="12">
        <v>100</v>
      </c>
      <c r="J238" s="12">
        <v>100</v>
      </c>
      <c r="K238" s="12">
        <v>100</v>
      </c>
      <c r="L238" s="12">
        <v>100</v>
      </c>
      <c r="M238" s="12">
        <v>100</v>
      </c>
      <c r="N238" s="12">
        <v>100</v>
      </c>
      <c r="O238" s="12">
        <v>100</v>
      </c>
      <c r="P238" s="12">
        <v>100</v>
      </c>
      <c r="Q238" s="12">
        <v>100</v>
      </c>
      <c r="R238" s="12">
        <v>100</v>
      </c>
      <c r="S238" s="15" t="s">
        <v>564</v>
      </c>
      <c r="T238">
        <v>10306</v>
      </c>
      <c r="U238">
        <f t="shared" si="3"/>
        <v>1400</v>
      </c>
    </row>
    <row r="239" spans="1:21" x14ac:dyDescent="0.25">
      <c r="A239" s="12" t="s">
        <v>1028</v>
      </c>
      <c r="B239" s="13" t="s">
        <v>309</v>
      </c>
      <c r="C239" s="14" t="s">
        <v>303</v>
      </c>
      <c r="D239" s="13" t="s">
        <v>1014</v>
      </c>
      <c r="E239" s="12">
        <v>100</v>
      </c>
      <c r="F239" s="12">
        <v>100</v>
      </c>
      <c r="G239" s="12">
        <v>100</v>
      </c>
      <c r="H239" s="12">
        <v>100</v>
      </c>
      <c r="I239" s="12">
        <v>100</v>
      </c>
      <c r="J239" s="12">
        <v>100</v>
      </c>
      <c r="K239" s="12">
        <v>100</v>
      </c>
      <c r="L239" s="12">
        <v>100</v>
      </c>
      <c r="M239" s="12">
        <v>100</v>
      </c>
      <c r="N239" s="12">
        <v>100</v>
      </c>
      <c r="O239" s="12">
        <v>100</v>
      </c>
      <c r="P239" s="12">
        <v>100</v>
      </c>
      <c r="Q239" s="12">
        <v>100</v>
      </c>
      <c r="R239" s="12">
        <v>100</v>
      </c>
      <c r="S239" s="15" t="s">
        <v>565</v>
      </c>
      <c r="T239">
        <v>10307</v>
      </c>
      <c r="U239">
        <f t="shared" si="3"/>
        <v>1400</v>
      </c>
    </row>
    <row r="240" spans="1:21" x14ac:dyDescent="0.25">
      <c r="A240" s="12" t="s">
        <v>1028</v>
      </c>
      <c r="B240" s="13" t="s">
        <v>309</v>
      </c>
      <c r="C240" s="14" t="s">
        <v>857</v>
      </c>
      <c r="D240" s="13" t="s">
        <v>1014</v>
      </c>
      <c r="E240" s="12">
        <v>100</v>
      </c>
      <c r="F240" s="12">
        <v>100</v>
      </c>
      <c r="G240" s="12">
        <v>100</v>
      </c>
      <c r="H240" s="12">
        <v>100</v>
      </c>
      <c r="I240" s="12">
        <v>100</v>
      </c>
      <c r="J240" s="12">
        <v>100</v>
      </c>
      <c r="K240" s="12">
        <v>100</v>
      </c>
      <c r="L240" s="12">
        <v>100</v>
      </c>
      <c r="M240" s="12">
        <v>100</v>
      </c>
      <c r="N240" s="12">
        <v>100</v>
      </c>
      <c r="O240" s="12">
        <v>100</v>
      </c>
      <c r="P240" s="12">
        <v>100</v>
      </c>
      <c r="Q240" s="12">
        <v>100</v>
      </c>
      <c r="R240" s="12">
        <v>100</v>
      </c>
      <c r="S240" s="15" t="s">
        <v>566</v>
      </c>
      <c r="T240">
        <v>10401</v>
      </c>
      <c r="U240">
        <f t="shared" si="3"/>
        <v>1400</v>
      </c>
    </row>
    <row r="241" spans="1:21" x14ac:dyDescent="0.25">
      <c r="A241" s="12" t="s">
        <v>1028</v>
      </c>
      <c r="B241" s="13" t="s">
        <v>309</v>
      </c>
      <c r="C241" s="14" t="s">
        <v>284</v>
      </c>
      <c r="D241" s="13" t="s">
        <v>1014</v>
      </c>
      <c r="E241" s="12">
        <v>100</v>
      </c>
      <c r="F241" s="12">
        <v>100</v>
      </c>
      <c r="G241" s="12">
        <v>100</v>
      </c>
      <c r="H241" s="12">
        <v>100</v>
      </c>
      <c r="I241" s="12">
        <v>100</v>
      </c>
      <c r="J241" s="12">
        <v>100</v>
      </c>
      <c r="K241" s="12">
        <v>100</v>
      </c>
      <c r="L241" s="12">
        <v>100</v>
      </c>
      <c r="M241" s="12">
        <v>100</v>
      </c>
      <c r="N241" s="12">
        <v>100</v>
      </c>
      <c r="O241" s="12">
        <v>100</v>
      </c>
      <c r="P241" s="12">
        <v>100</v>
      </c>
      <c r="Q241" s="12">
        <v>100</v>
      </c>
      <c r="R241" s="12">
        <v>100</v>
      </c>
      <c r="S241" s="15" t="s">
        <v>567</v>
      </c>
      <c r="T241">
        <v>10402</v>
      </c>
      <c r="U241">
        <f t="shared" si="3"/>
        <v>1400</v>
      </c>
    </row>
    <row r="242" spans="1:21" x14ac:dyDescent="0.25">
      <c r="A242" s="12" t="s">
        <v>1028</v>
      </c>
      <c r="B242" s="13" t="s">
        <v>309</v>
      </c>
      <c r="C242" s="14" t="s">
        <v>285</v>
      </c>
      <c r="D242" s="13" t="s">
        <v>1014</v>
      </c>
      <c r="E242" s="12">
        <v>100</v>
      </c>
      <c r="F242" s="12">
        <v>100</v>
      </c>
      <c r="G242" s="12">
        <v>100</v>
      </c>
      <c r="H242" s="12">
        <v>100</v>
      </c>
      <c r="I242" s="12">
        <v>100</v>
      </c>
      <c r="J242" s="12">
        <v>100</v>
      </c>
      <c r="K242" s="12">
        <v>100</v>
      </c>
      <c r="L242" s="12">
        <v>100</v>
      </c>
      <c r="M242" s="12">
        <v>100</v>
      </c>
      <c r="N242" s="12">
        <v>100</v>
      </c>
      <c r="O242" s="12">
        <v>100</v>
      </c>
      <c r="P242" s="12">
        <v>100</v>
      </c>
      <c r="Q242" s="12">
        <v>100</v>
      </c>
      <c r="R242" s="12">
        <v>100</v>
      </c>
      <c r="S242" s="15" t="s">
        <v>568</v>
      </c>
      <c r="T242">
        <v>10403</v>
      </c>
      <c r="U242">
        <f t="shared" si="3"/>
        <v>1400</v>
      </c>
    </row>
    <row r="243" spans="1:21" x14ac:dyDescent="0.25">
      <c r="A243" s="12" t="s">
        <v>1028</v>
      </c>
      <c r="B243" s="13" t="s">
        <v>309</v>
      </c>
      <c r="C243" s="14" t="s">
        <v>290</v>
      </c>
      <c r="D243" s="13" t="s">
        <v>1014</v>
      </c>
      <c r="E243" s="12">
        <v>100</v>
      </c>
      <c r="F243" s="12">
        <v>100</v>
      </c>
      <c r="G243" s="12">
        <v>100</v>
      </c>
      <c r="H243" s="12">
        <v>100</v>
      </c>
      <c r="I243" s="12">
        <v>100</v>
      </c>
      <c r="J243" s="12">
        <v>100</v>
      </c>
      <c r="K243" s="12">
        <v>100</v>
      </c>
      <c r="L243" s="12">
        <v>100</v>
      </c>
      <c r="M243" s="12">
        <v>100</v>
      </c>
      <c r="N243" s="12">
        <v>100</v>
      </c>
      <c r="O243" s="12">
        <v>100</v>
      </c>
      <c r="P243" s="12">
        <v>100</v>
      </c>
      <c r="Q243" s="12">
        <v>100</v>
      </c>
      <c r="R243" s="12">
        <v>100</v>
      </c>
      <c r="S243" s="15" t="s">
        <v>569</v>
      </c>
      <c r="T243">
        <v>10404</v>
      </c>
      <c r="U243">
        <f t="shared" si="3"/>
        <v>1400</v>
      </c>
    </row>
    <row r="244" spans="1:21" x14ac:dyDescent="0.25">
      <c r="A244" s="12" t="s">
        <v>1029</v>
      </c>
      <c r="B244" s="13" t="s">
        <v>881</v>
      </c>
      <c r="C244" s="14" t="s">
        <v>319</v>
      </c>
      <c r="D244" s="13" t="s">
        <v>1014</v>
      </c>
      <c r="E244" s="12">
        <v>100</v>
      </c>
      <c r="F244" s="12">
        <v>100</v>
      </c>
      <c r="G244" s="12">
        <v>100</v>
      </c>
      <c r="H244" s="12">
        <v>100</v>
      </c>
      <c r="I244" s="12">
        <v>100</v>
      </c>
      <c r="J244" s="12">
        <v>100</v>
      </c>
      <c r="K244" s="12">
        <v>100</v>
      </c>
      <c r="L244" s="12">
        <v>100</v>
      </c>
      <c r="M244" s="12">
        <v>100</v>
      </c>
      <c r="N244" s="12">
        <v>100</v>
      </c>
      <c r="O244" s="12">
        <v>100</v>
      </c>
      <c r="P244" s="12">
        <v>100</v>
      </c>
      <c r="Q244" s="12">
        <v>100</v>
      </c>
      <c r="R244" s="12">
        <v>100</v>
      </c>
      <c r="S244" s="15" t="s">
        <v>579</v>
      </c>
      <c r="T244">
        <v>11101</v>
      </c>
      <c r="U244">
        <f t="shared" si="3"/>
        <v>1400</v>
      </c>
    </row>
    <row r="245" spans="1:21" x14ac:dyDescent="0.25">
      <c r="A245" s="12" t="s">
        <v>1029</v>
      </c>
      <c r="B245" s="13" t="s">
        <v>881</v>
      </c>
      <c r="C245" s="14" t="s">
        <v>321</v>
      </c>
      <c r="D245" s="13" t="s">
        <v>1014</v>
      </c>
      <c r="E245" s="12">
        <v>100</v>
      </c>
      <c r="F245" s="12">
        <v>100</v>
      </c>
      <c r="G245" s="12">
        <v>100</v>
      </c>
      <c r="H245" s="12">
        <v>100</v>
      </c>
      <c r="I245" s="12">
        <v>100</v>
      </c>
      <c r="J245" s="12">
        <v>100</v>
      </c>
      <c r="K245" s="12">
        <v>100</v>
      </c>
      <c r="L245" s="12">
        <v>100</v>
      </c>
      <c r="M245" s="12">
        <v>100</v>
      </c>
      <c r="N245" s="12">
        <v>100</v>
      </c>
      <c r="O245" s="12">
        <v>100</v>
      </c>
      <c r="P245" s="12">
        <v>100</v>
      </c>
      <c r="Q245" s="12">
        <v>100</v>
      </c>
      <c r="R245" s="12">
        <v>100</v>
      </c>
      <c r="S245" s="15" t="s">
        <v>571</v>
      </c>
      <c r="T245">
        <v>11102</v>
      </c>
      <c r="U245">
        <f t="shared" si="3"/>
        <v>1400</v>
      </c>
    </row>
    <row r="246" spans="1:21" x14ac:dyDescent="0.25">
      <c r="A246" s="12" t="s">
        <v>1029</v>
      </c>
      <c r="B246" s="13" t="s">
        <v>881</v>
      </c>
      <c r="C246" s="14" t="s">
        <v>881</v>
      </c>
      <c r="D246" s="13" t="s">
        <v>1014</v>
      </c>
      <c r="E246" s="12">
        <v>100</v>
      </c>
      <c r="F246" s="12">
        <v>100</v>
      </c>
      <c r="G246" s="12">
        <v>100</v>
      </c>
      <c r="H246" s="12">
        <v>100</v>
      </c>
      <c r="I246" s="12">
        <v>100</v>
      </c>
      <c r="J246" s="12">
        <v>100</v>
      </c>
      <c r="K246" s="12">
        <v>100</v>
      </c>
      <c r="L246" s="12">
        <v>100</v>
      </c>
      <c r="M246" s="12">
        <v>100</v>
      </c>
      <c r="N246" s="12">
        <v>100</v>
      </c>
      <c r="O246" s="12">
        <v>100</v>
      </c>
      <c r="P246" s="12">
        <v>100</v>
      </c>
      <c r="Q246" s="12">
        <v>100</v>
      </c>
      <c r="R246" s="12">
        <v>100</v>
      </c>
      <c r="S246" s="15" t="s">
        <v>570</v>
      </c>
      <c r="T246">
        <v>11201</v>
      </c>
      <c r="U246">
        <f t="shared" si="3"/>
        <v>1400</v>
      </c>
    </row>
    <row r="247" spans="1:21" x14ac:dyDescent="0.25">
      <c r="A247" s="12" t="s">
        <v>1029</v>
      </c>
      <c r="B247" s="13" t="s">
        <v>881</v>
      </c>
      <c r="C247" s="14" t="s">
        <v>317</v>
      </c>
      <c r="D247" s="13" t="s">
        <v>1014</v>
      </c>
      <c r="E247" s="12">
        <v>100</v>
      </c>
      <c r="F247" s="12">
        <v>100</v>
      </c>
      <c r="G247" s="12">
        <v>100</v>
      </c>
      <c r="H247" s="12">
        <v>100</v>
      </c>
      <c r="I247" s="12">
        <v>100</v>
      </c>
      <c r="J247" s="12">
        <v>100</v>
      </c>
      <c r="K247" s="12">
        <v>100</v>
      </c>
      <c r="L247" s="12">
        <v>100</v>
      </c>
      <c r="M247" s="12">
        <v>100</v>
      </c>
      <c r="N247" s="12">
        <v>100</v>
      </c>
      <c r="O247" s="12">
        <v>100</v>
      </c>
      <c r="P247" s="12">
        <v>100</v>
      </c>
      <c r="Q247" s="12">
        <v>100</v>
      </c>
      <c r="R247" s="12">
        <v>100</v>
      </c>
      <c r="S247" s="15" t="s">
        <v>572</v>
      </c>
      <c r="T247">
        <v>11202</v>
      </c>
      <c r="U247">
        <f t="shared" si="3"/>
        <v>1400</v>
      </c>
    </row>
    <row r="248" spans="1:21" x14ac:dyDescent="0.25">
      <c r="A248" s="12" t="s">
        <v>1029</v>
      </c>
      <c r="B248" s="13" t="s">
        <v>881</v>
      </c>
      <c r="C248" s="14" t="s">
        <v>320</v>
      </c>
      <c r="D248" s="13" t="s">
        <v>1014</v>
      </c>
      <c r="E248" s="12">
        <v>100</v>
      </c>
      <c r="F248" s="12">
        <v>100</v>
      </c>
      <c r="G248" s="12">
        <v>100</v>
      </c>
      <c r="H248" s="12">
        <v>100</v>
      </c>
      <c r="I248" s="12">
        <v>100</v>
      </c>
      <c r="J248" s="12">
        <v>100</v>
      </c>
      <c r="K248" s="12">
        <v>100</v>
      </c>
      <c r="L248" s="12">
        <v>100</v>
      </c>
      <c r="M248" s="12">
        <v>100</v>
      </c>
      <c r="N248" s="12">
        <v>100</v>
      </c>
      <c r="O248" s="12">
        <v>100</v>
      </c>
      <c r="P248" s="12">
        <v>100</v>
      </c>
      <c r="Q248" s="12">
        <v>100</v>
      </c>
      <c r="R248" s="12">
        <v>100</v>
      </c>
      <c r="S248" s="15" t="s">
        <v>573</v>
      </c>
      <c r="T248">
        <v>11203</v>
      </c>
      <c r="U248">
        <f t="shared" si="3"/>
        <v>1400</v>
      </c>
    </row>
    <row r="249" spans="1:21" x14ac:dyDescent="0.25">
      <c r="A249" s="12" t="s">
        <v>1029</v>
      </c>
      <c r="B249" s="13" t="s">
        <v>881</v>
      </c>
      <c r="C249" s="14" t="s">
        <v>318</v>
      </c>
      <c r="D249" s="13" t="s">
        <v>1014</v>
      </c>
      <c r="E249" s="12">
        <v>100</v>
      </c>
      <c r="F249" s="12">
        <v>100</v>
      </c>
      <c r="G249" s="12">
        <v>100</v>
      </c>
      <c r="H249" s="12">
        <v>100</v>
      </c>
      <c r="I249" s="12">
        <v>100</v>
      </c>
      <c r="J249" s="12">
        <v>100</v>
      </c>
      <c r="K249" s="12">
        <v>100</v>
      </c>
      <c r="L249" s="12">
        <v>100</v>
      </c>
      <c r="M249" s="12">
        <v>100</v>
      </c>
      <c r="N249" s="12">
        <v>100</v>
      </c>
      <c r="O249" s="12">
        <v>100</v>
      </c>
      <c r="P249" s="12">
        <v>100</v>
      </c>
      <c r="Q249" s="12">
        <v>100</v>
      </c>
      <c r="R249" s="12">
        <v>100</v>
      </c>
      <c r="S249" s="15" t="s">
        <v>574</v>
      </c>
      <c r="T249">
        <v>11301</v>
      </c>
      <c r="U249">
        <f t="shared" si="3"/>
        <v>1400</v>
      </c>
    </row>
    <row r="250" spans="1:21" x14ac:dyDescent="0.25">
      <c r="A250" s="12" t="s">
        <v>1029</v>
      </c>
      <c r="B250" s="13" t="s">
        <v>881</v>
      </c>
      <c r="C250" s="14" t="s">
        <v>1022</v>
      </c>
      <c r="D250" s="13" t="s">
        <v>1014</v>
      </c>
      <c r="E250" s="12">
        <v>100</v>
      </c>
      <c r="F250" s="12">
        <v>100</v>
      </c>
      <c r="G250" s="12">
        <v>100</v>
      </c>
      <c r="H250" s="12">
        <v>100</v>
      </c>
      <c r="I250" s="12">
        <v>100</v>
      </c>
      <c r="J250" s="12">
        <v>100</v>
      </c>
      <c r="K250" s="12">
        <v>100</v>
      </c>
      <c r="L250" s="12">
        <v>100</v>
      </c>
      <c r="M250" s="12">
        <v>100</v>
      </c>
      <c r="N250" s="12">
        <v>100</v>
      </c>
      <c r="O250" s="12">
        <v>100</v>
      </c>
      <c r="P250" s="12">
        <v>100</v>
      </c>
      <c r="Q250" s="12">
        <v>100</v>
      </c>
      <c r="R250" s="12">
        <v>100</v>
      </c>
      <c r="S250" s="15" t="s">
        <v>575</v>
      </c>
      <c r="T250">
        <v>11302</v>
      </c>
      <c r="U250">
        <f t="shared" si="3"/>
        <v>1400</v>
      </c>
    </row>
    <row r="251" spans="1:21" x14ac:dyDescent="0.25">
      <c r="A251" s="12" t="s">
        <v>1029</v>
      </c>
      <c r="B251" s="13" t="s">
        <v>881</v>
      </c>
      <c r="C251" s="14" t="s">
        <v>323</v>
      </c>
      <c r="D251" s="13" t="s">
        <v>1014</v>
      </c>
      <c r="E251" s="12">
        <v>100</v>
      </c>
      <c r="F251" s="12">
        <v>100</v>
      </c>
      <c r="G251" s="12">
        <v>100</v>
      </c>
      <c r="H251" s="12">
        <v>100</v>
      </c>
      <c r="I251" s="12">
        <v>100</v>
      </c>
      <c r="J251" s="12">
        <v>100</v>
      </c>
      <c r="K251" s="12">
        <v>100</v>
      </c>
      <c r="L251" s="12">
        <v>100</v>
      </c>
      <c r="M251" s="12">
        <v>100</v>
      </c>
      <c r="N251" s="12">
        <v>100</v>
      </c>
      <c r="O251" s="12">
        <v>100</v>
      </c>
      <c r="P251" s="12">
        <v>100</v>
      </c>
      <c r="Q251" s="12">
        <v>100</v>
      </c>
      <c r="R251" s="12">
        <v>100</v>
      </c>
      <c r="S251" s="15" t="s">
        <v>576</v>
      </c>
      <c r="T251">
        <v>11303</v>
      </c>
      <c r="U251">
        <f t="shared" si="3"/>
        <v>1400</v>
      </c>
    </row>
    <row r="252" spans="1:21" x14ac:dyDescent="0.25">
      <c r="A252" s="12" t="s">
        <v>1029</v>
      </c>
      <c r="B252" s="13" t="s">
        <v>881</v>
      </c>
      <c r="C252" s="14" t="s">
        <v>316</v>
      </c>
      <c r="D252" s="13" t="s">
        <v>1014</v>
      </c>
      <c r="E252" s="12">
        <v>100</v>
      </c>
      <c r="F252" s="12">
        <v>100</v>
      </c>
      <c r="G252" s="12">
        <v>100</v>
      </c>
      <c r="H252" s="12">
        <v>100</v>
      </c>
      <c r="I252" s="12">
        <v>100</v>
      </c>
      <c r="J252" s="12">
        <v>100</v>
      </c>
      <c r="K252" s="12">
        <v>100</v>
      </c>
      <c r="L252" s="12">
        <v>100</v>
      </c>
      <c r="M252" s="12">
        <v>100</v>
      </c>
      <c r="N252" s="12">
        <v>100</v>
      </c>
      <c r="O252" s="12">
        <v>100</v>
      </c>
      <c r="P252" s="12">
        <v>100</v>
      </c>
      <c r="Q252" s="12">
        <v>100</v>
      </c>
      <c r="R252" s="12">
        <v>100</v>
      </c>
      <c r="S252" s="15" t="s">
        <v>577</v>
      </c>
      <c r="T252">
        <v>11401</v>
      </c>
      <c r="U252">
        <f t="shared" si="3"/>
        <v>1400</v>
      </c>
    </row>
    <row r="253" spans="1:21" x14ac:dyDescent="0.25">
      <c r="A253" s="12" t="s">
        <v>1029</v>
      </c>
      <c r="B253" s="13" t="s">
        <v>881</v>
      </c>
      <c r="C253" s="14" t="s">
        <v>322</v>
      </c>
      <c r="D253" s="13" t="s">
        <v>1014</v>
      </c>
      <c r="E253" s="12">
        <v>100</v>
      </c>
      <c r="F253" s="12">
        <v>100</v>
      </c>
      <c r="G253" s="12">
        <v>100</v>
      </c>
      <c r="H253" s="12">
        <v>100</v>
      </c>
      <c r="I253" s="12">
        <v>100</v>
      </c>
      <c r="J253" s="12">
        <v>100</v>
      </c>
      <c r="K253" s="12">
        <v>100</v>
      </c>
      <c r="L253" s="12">
        <v>100</v>
      </c>
      <c r="M253" s="12">
        <v>100</v>
      </c>
      <c r="N253" s="12">
        <v>100</v>
      </c>
      <c r="O253" s="12">
        <v>100</v>
      </c>
      <c r="P253" s="12">
        <v>100</v>
      </c>
      <c r="Q253" s="12">
        <v>100</v>
      </c>
      <c r="R253" s="12">
        <v>100</v>
      </c>
      <c r="S253" s="15" t="s">
        <v>578</v>
      </c>
      <c r="T253">
        <v>11402</v>
      </c>
      <c r="U253">
        <f t="shared" si="3"/>
        <v>1400</v>
      </c>
    </row>
    <row r="254" spans="1:21" x14ac:dyDescent="0.25">
      <c r="A254" s="12" t="s">
        <v>1030</v>
      </c>
      <c r="B254" s="13" t="s">
        <v>1031</v>
      </c>
      <c r="C254" s="14" t="s">
        <v>329</v>
      </c>
      <c r="D254" s="13" t="s">
        <v>1014</v>
      </c>
      <c r="E254" s="12">
        <v>100</v>
      </c>
      <c r="F254" s="12">
        <v>100</v>
      </c>
      <c r="G254" s="12">
        <v>100</v>
      </c>
      <c r="H254" s="12">
        <v>100</v>
      </c>
      <c r="I254" s="12">
        <v>100</v>
      </c>
      <c r="J254" s="12">
        <v>100</v>
      </c>
      <c r="K254" s="12">
        <v>100</v>
      </c>
      <c r="L254" s="12">
        <v>100</v>
      </c>
      <c r="M254" s="12">
        <v>100</v>
      </c>
      <c r="N254" s="12">
        <v>100</v>
      </c>
      <c r="O254" s="12">
        <v>100</v>
      </c>
      <c r="P254" s="12">
        <v>100</v>
      </c>
      <c r="Q254" s="12">
        <v>100</v>
      </c>
      <c r="R254" s="12">
        <v>100</v>
      </c>
      <c r="S254" s="15" t="s">
        <v>580</v>
      </c>
      <c r="T254">
        <v>12101</v>
      </c>
      <c r="U254">
        <f t="shared" si="3"/>
        <v>1400</v>
      </c>
    </row>
    <row r="255" spans="1:21" x14ac:dyDescent="0.25">
      <c r="A255" s="12" t="s">
        <v>1030</v>
      </c>
      <c r="B255" s="13" t="s">
        <v>1031</v>
      </c>
      <c r="C255" s="14" t="s">
        <v>325</v>
      </c>
      <c r="D255" s="13" t="s">
        <v>1014</v>
      </c>
      <c r="E255" s="12">
        <v>100</v>
      </c>
      <c r="F255" s="12">
        <v>100</v>
      </c>
      <c r="G255" s="12">
        <v>100</v>
      </c>
      <c r="H255" s="12">
        <v>100</v>
      </c>
      <c r="I255" s="12">
        <v>100</v>
      </c>
      <c r="J255" s="12">
        <v>100</v>
      </c>
      <c r="K255" s="12">
        <v>100</v>
      </c>
      <c r="L255" s="12">
        <v>100</v>
      </c>
      <c r="M255" s="12">
        <v>100</v>
      </c>
      <c r="N255" s="12">
        <v>100</v>
      </c>
      <c r="O255" s="12">
        <v>100</v>
      </c>
      <c r="P255" s="12">
        <v>100</v>
      </c>
      <c r="Q255" s="12">
        <v>100</v>
      </c>
      <c r="R255" s="12">
        <v>100</v>
      </c>
      <c r="S255" s="15" t="s">
        <v>581</v>
      </c>
      <c r="T255">
        <v>12102</v>
      </c>
      <c r="U255">
        <f t="shared" si="3"/>
        <v>1400</v>
      </c>
    </row>
    <row r="256" spans="1:21" x14ac:dyDescent="0.25">
      <c r="A256" s="12" t="s">
        <v>1030</v>
      </c>
      <c r="B256" s="13" t="s">
        <v>1031</v>
      </c>
      <c r="C256" s="14" t="s">
        <v>330</v>
      </c>
      <c r="D256" s="13" t="s">
        <v>1014</v>
      </c>
      <c r="E256" s="12">
        <v>100</v>
      </c>
      <c r="F256" s="12">
        <v>100</v>
      </c>
      <c r="G256" s="12">
        <v>100</v>
      </c>
      <c r="H256" s="12">
        <v>100</v>
      </c>
      <c r="I256" s="12">
        <v>100</v>
      </c>
      <c r="J256" s="12">
        <v>100</v>
      </c>
      <c r="K256" s="12">
        <v>100</v>
      </c>
      <c r="L256" s="12">
        <v>100</v>
      </c>
      <c r="M256" s="12">
        <v>100</v>
      </c>
      <c r="N256" s="12">
        <v>100</v>
      </c>
      <c r="O256" s="12">
        <v>100</v>
      </c>
      <c r="P256" s="12">
        <v>100</v>
      </c>
      <c r="Q256" s="12">
        <v>100</v>
      </c>
      <c r="R256" s="12">
        <v>100</v>
      </c>
      <c r="S256" s="15" t="s">
        <v>582</v>
      </c>
      <c r="T256">
        <v>12103</v>
      </c>
      <c r="U256">
        <f t="shared" si="3"/>
        <v>1400</v>
      </c>
    </row>
    <row r="257" spans="1:21" x14ac:dyDescent="0.25">
      <c r="A257" s="12" t="s">
        <v>1030</v>
      </c>
      <c r="B257" s="13" t="s">
        <v>1031</v>
      </c>
      <c r="C257" s="14" t="s">
        <v>331</v>
      </c>
      <c r="D257" s="13" t="s">
        <v>1014</v>
      </c>
      <c r="E257" s="12">
        <v>100</v>
      </c>
      <c r="F257" s="12">
        <v>100</v>
      </c>
      <c r="G257" s="12">
        <v>100</v>
      </c>
      <c r="H257" s="12">
        <v>100</v>
      </c>
      <c r="I257" s="12">
        <v>100</v>
      </c>
      <c r="J257" s="12">
        <v>100</v>
      </c>
      <c r="K257" s="12">
        <v>100</v>
      </c>
      <c r="L257" s="12">
        <v>100</v>
      </c>
      <c r="M257" s="12">
        <v>100</v>
      </c>
      <c r="N257" s="12">
        <v>100</v>
      </c>
      <c r="O257" s="12">
        <v>100</v>
      </c>
      <c r="P257" s="12">
        <v>100</v>
      </c>
      <c r="Q257" s="12">
        <v>100</v>
      </c>
      <c r="R257" s="12">
        <v>100</v>
      </c>
      <c r="S257" s="15" t="s">
        <v>583</v>
      </c>
      <c r="T257">
        <v>12104</v>
      </c>
      <c r="U257">
        <f t="shared" si="3"/>
        <v>1400</v>
      </c>
    </row>
    <row r="258" spans="1:21" x14ac:dyDescent="0.25">
      <c r="A258" s="12" t="s">
        <v>1030</v>
      </c>
      <c r="B258" s="13" t="s">
        <v>1031</v>
      </c>
      <c r="C258" s="14" t="s">
        <v>324</v>
      </c>
      <c r="D258" s="13" t="s">
        <v>1014</v>
      </c>
      <c r="E258" s="12">
        <v>100</v>
      </c>
      <c r="F258" s="12">
        <v>100</v>
      </c>
      <c r="G258" s="12">
        <v>100</v>
      </c>
      <c r="H258" s="12">
        <v>100</v>
      </c>
      <c r="I258" s="12">
        <v>100</v>
      </c>
      <c r="J258" s="12">
        <v>100</v>
      </c>
      <c r="K258" s="12">
        <v>100</v>
      </c>
      <c r="L258" s="12">
        <v>100</v>
      </c>
      <c r="M258" s="12">
        <v>100</v>
      </c>
      <c r="N258" s="12">
        <v>100</v>
      </c>
      <c r="O258" s="12">
        <v>100</v>
      </c>
      <c r="P258" s="12">
        <v>100</v>
      </c>
      <c r="Q258" s="12">
        <v>100</v>
      </c>
      <c r="R258" s="12">
        <v>100</v>
      </c>
      <c r="S258" s="15" t="s">
        <v>584</v>
      </c>
      <c r="T258">
        <v>12201</v>
      </c>
      <c r="U258">
        <f t="shared" si="3"/>
        <v>1400</v>
      </c>
    </row>
    <row r="259" spans="1:21" x14ac:dyDescent="0.25">
      <c r="A259" s="12" t="s">
        <v>1030</v>
      </c>
      <c r="B259" s="13" t="s">
        <v>1031</v>
      </c>
      <c r="C259" s="14" t="s">
        <v>327</v>
      </c>
      <c r="D259" s="13" t="s">
        <v>1014</v>
      </c>
      <c r="E259" s="12">
        <v>100</v>
      </c>
      <c r="F259" s="12">
        <v>100</v>
      </c>
      <c r="G259" s="12">
        <v>100</v>
      </c>
      <c r="H259" s="12">
        <v>100</v>
      </c>
      <c r="I259" s="12">
        <v>100</v>
      </c>
      <c r="J259" s="12">
        <v>100</v>
      </c>
      <c r="K259" s="12">
        <v>100</v>
      </c>
      <c r="L259" s="12">
        <v>100</v>
      </c>
      <c r="M259" s="12">
        <v>100</v>
      </c>
      <c r="N259" s="12">
        <v>100</v>
      </c>
      <c r="O259" s="12">
        <v>100</v>
      </c>
      <c r="P259" s="12">
        <v>100</v>
      </c>
      <c r="Q259" s="12">
        <v>100</v>
      </c>
      <c r="R259" s="12">
        <v>100</v>
      </c>
      <c r="S259" s="15" t="s">
        <v>585</v>
      </c>
      <c r="T259">
        <v>12301</v>
      </c>
      <c r="U259">
        <f t="shared" si="3"/>
        <v>1400</v>
      </c>
    </row>
    <row r="260" spans="1:21" x14ac:dyDescent="0.25">
      <c r="A260" s="12" t="s">
        <v>1030</v>
      </c>
      <c r="B260" s="13" t="s">
        <v>1031</v>
      </c>
      <c r="C260" s="14" t="s">
        <v>328</v>
      </c>
      <c r="D260" s="13" t="s">
        <v>1014</v>
      </c>
      <c r="E260" s="12">
        <v>100</v>
      </c>
      <c r="F260" s="12">
        <v>100</v>
      </c>
      <c r="G260" s="12">
        <v>100</v>
      </c>
      <c r="H260" s="12">
        <v>100</v>
      </c>
      <c r="I260" s="12">
        <v>100</v>
      </c>
      <c r="J260" s="12">
        <v>100</v>
      </c>
      <c r="K260" s="12">
        <v>100</v>
      </c>
      <c r="L260" s="12">
        <v>100</v>
      </c>
      <c r="M260" s="12">
        <v>100</v>
      </c>
      <c r="N260" s="12">
        <v>100</v>
      </c>
      <c r="O260" s="12">
        <v>100</v>
      </c>
      <c r="P260" s="12">
        <v>100</v>
      </c>
      <c r="Q260" s="12">
        <v>100</v>
      </c>
      <c r="R260" s="12">
        <v>100</v>
      </c>
      <c r="S260" s="15" t="s">
        <v>586</v>
      </c>
      <c r="T260">
        <v>12302</v>
      </c>
      <c r="U260">
        <f t="shared" si="3"/>
        <v>1400</v>
      </c>
    </row>
    <row r="261" spans="1:21" x14ac:dyDescent="0.25">
      <c r="A261" s="12" t="s">
        <v>1030</v>
      </c>
      <c r="B261" s="13" t="s">
        <v>1031</v>
      </c>
      <c r="C261" s="14" t="s">
        <v>332</v>
      </c>
      <c r="D261" s="13" t="s">
        <v>1014</v>
      </c>
      <c r="E261" s="12">
        <v>100</v>
      </c>
      <c r="F261" s="12">
        <v>100</v>
      </c>
      <c r="G261" s="12">
        <v>100</v>
      </c>
      <c r="H261" s="12">
        <v>100</v>
      </c>
      <c r="I261" s="12">
        <v>100</v>
      </c>
      <c r="J261" s="12">
        <v>100</v>
      </c>
      <c r="K261" s="12">
        <v>100</v>
      </c>
      <c r="L261" s="12">
        <v>100</v>
      </c>
      <c r="M261" s="12">
        <v>100</v>
      </c>
      <c r="N261" s="12">
        <v>100</v>
      </c>
      <c r="O261" s="12">
        <v>100</v>
      </c>
      <c r="P261" s="12">
        <v>100</v>
      </c>
      <c r="Q261" s="12">
        <v>100</v>
      </c>
      <c r="R261" s="12">
        <v>100</v>
      </c>
      <c r="S261" s="15" t="s">
        <v>587</v>
      </c>
      <c r="T261">
        <v>12303</v>
      </c>
      <c r="U261">
        <f t="shared" si="3"/>
        <v>1400</v>
      </c>
    </row>
    <row r="262" spans="1:21" x14ac:dyDescent="0.25">
      <c r="A262" s="12" t="s">
        <v>1030</v>
      </c>
      <c r="B262" s="13" t="s">
        <v>1031</v>
      </c>
      <c r="C262" s="14" t="s">
        <v>326</v>
      </c>
      <c r="D262" s="13" t="s">
        <v>1014</v>
      </c>
      <c r="E262" s="12">
        <v>100</v>
      </c>
      <c r="F262" s="12">
        <v>100</v>
      </c>
      <c r="G262" s="12">
        <v>100</v>
      </c>
      <c r="H262" s="12">
        <v>100</v>
      </c>
      <c r="I262" s="12">
        <v>100</v>
      </c>
      <c r="J262" s="12">
        <v>100</v>
      </c>
      <c r="K262" s="12">
        <v>100</v>
      </c>
      <c r="L262" s="12">
        <v>100</v>
      </c>
      <c r="M262" s="12">
        <v>100</v>
      </c>
      <c r="N262" s="12">
        <v>100</v>
      </c>
      <c r="O262" s="12">
        <v>100</v>
      </c>
      <c r="P262" s="12">
        <v>100</v>
      </c>
      <c r="Q262" s="12">
        <v>100</v>
      </c>
      <c r="R262" s="12">
        <v>100</v>
      </c>
      <c r="S262" s="15" t="s">
        <v>588</v>
      </c>
      <c r="T262">
        <v>12401</v>
      </c>
      <c r="U262">
        <f t="shared" si="3"/>
        <v>1400</v>
      </c>
    </row>
    <row r="263" spans="1:21" x14ac:dyDescent="0.25">
      <c r="A263" s="12" t="s">
        <v>1030</v>
      </c>
      <c r="B263" s="13" t="s">
        <v>1031</v>
      </c>
      <c r="C263" s="14" t="s">
        <v>333</v>
      </c>
      <c r="D263" s="13" t="s">
        <v>1014</v>
      </c>
      <c r="E263" s="12">
        <v>100</v>
      </c>
      <c r="F263" s="12">
        <v>100</v>
      </c>
      <c r="G263" s="12">
        <v>100</v>
      </c>
      <c r="H263" s="12">
        <v>100</v>
      </c>
      <c r="I263" s="12">
        <v>100</v>
      </c>
      <c r="J263" s="12">
        <v>100</v>
      </c>
      <c r="K263" s="12">
        <v>100</v>
      </c>
      <c r="L263" s="12">
        <v>100</v>
      </c>
      <c r="M263" s="12">
        <v>100</v>
      </c>
      <c r="N263" s="12">
        <v>100</v>
      </c>
      <c r="O263" s="12">
        <v>100</v>
      </c>
      <c r="P263" s="12">
        <v>100</v>
      </c>
      <c r="Q263" s="12">
        <v>100</v>
      </c>
      <c r="R263" s="12">
        <v>100</v>
      </c>
      <c r="S263" s="15" t="s">
        <v>589</v>
      </c>
      <c r="T263">
        <v>12402</v>
      </c>
      <c r="U263">
        <f t="shared" si="3"/>
        <v>1400</v>
      </c>
    </row>
    <row r="264" spans="1:21" x14ac:dyDescent="0.25">
      <c r="A264" s="12" t="s">
        <v>1032</v>
      </c>
      <c r="B264" s="13" t="s">
        <v>1033</v>
      </c>
      <c r="C264" s="14" t="s">
        <v>126</v>
      </c>
      <c r="D264" s="13" t="s">
        <v>1014</v>
      </c>
      <c r="E264" s="12">
        <v>100</v>
      </c>
      <c r="F264" s="12">
        <v>100</v>
      </c>
      <c r="G264" s="12">
        <v>100</v>
      </c>
      <c r="H264" s="12">
        <v>100</v>
      </c>
      <c r="I264" s="12">
        <v>100</v>
      </c>
      <c r="J264" s="12">
        <v>100</v>
      </c>
      <c r="K264" s="12">
        <v>100</v>
      </c>
      <c r="L264" s="12">
        <v>100</v>
      </c>
      <c r="M264" s="12">
        <v>100</v>
      </c>
      <c r="N264" s="12">
        <v>100</v>
      </c>
      <c r="O264" s="12">
        <v>100</v>
      </c>
      <c r="P264" s="12">
        <v>100</v>
      </c>
      <c r="Q264" s="12">
        <v>100</v>
      </c>
      <c r="R264" s="12">
        <v>100</v>
      </c>
      <c r="S264" s="15" t="s">
        <v>611</v>
      </c>
      <c r="T264">
        <v>13101</v>
      </c>
      <c r="U264">
        <f t="shared" si="3"/>
        <v>1400</v>
      </c>
    </row>
    <row r="265" spans="1:21" x14ac:dyDescent="0.25">
      <c r="A265" s="12" t="s">
        <v>1032</v>
      </c>
      <c r="B265" s="13" t="s">
        <v>1033</v>
      </c>
      <c r="C265" s="14" t="s">
        <v>83</v>
      </c>
      <c r="D265" s="13" t="s">
        <v>1014</v>
      </c>
      <c r="E265" s="12">
        <v>100</v>
      </c>
      <c r="F265" s="12">
        <v>100</v>
      </c>
      <c r="G265" s="12">
        <v>100</v>
      </c>
      <c r="H265" s="12">
        <v>100</v>
      </c>
      <c r="I265" s="12">
        <v>100</v>
      </c>
      <c r="J265" s="12">
        <v>100</v>
      </c>
      <c r="K265" s="12">
        <v>100</v>
      </c>
      <c r="L265" s="12">
        <v>100</v>
      </c>
      <c r="M265" s="12">
        <v>100</v>
      </c>
      <c r="N265" s="12">
        <v>100</v>
      </c>
      <c r="O265" s="12">
        <v>100</v>
      </c>
      <c r="P265" s="12">
        <v>100</v>
      </c>
      <c r="Q265" s="12">
        <v>-50</v>
      </c>
      <c r="R265" s="12">
        <v>-50</v>
      </c>
      <c r="S265" s="15" t="s">
        <v>612</v>
      </c>
      <c r="T265">
        <v>13102</v>
      </c>
      <c r="U265">
        <f t="shared" ref="U265:U328" si="4">COUNTIF(E265:R265,"100")*100</f>
        <v>1200</v>
      </c>
    </row>
    <row r="266" spans="1:21" x14ac:dyDescent="0.25">
      <c r="A266" s="12" t="s">
        <v>1032</v>
      </c>
      <c r="B266" s="13" t="s">
        <v>1033</v>
      </c>
      <c r="C266" s="14" t="s">
        <v>84</v>
      </c>
      <c r="D266" s="13" t="s">
        <v>1014</v>
      </c>
      <c r="E266" s="12">
        <v>100</v>
      </c>
      <c r="F266" s="12">
        <v>100</v>
      </c>
      <c r="G266" s="12">
        <v>100</v>
      </c>
      <c r="H266" s="12">
        <v>100</v>
      </c>
      <c r="I266" s="12">
        <v>100</v>
      </c>
      <c r="J266" s="12">
        <v>100</v>
      </c>
      <c r="K266" s="12">
        <v>100</v>
      </c>
      <c r="L266" s="12">
        <v>100</v>
      </c>
      <c r="M266" s="12">
        <v>100</v>
      </c>
      <c r="N266" s="12">
        <v>100</v>
      </c>
      <c r="O266" s="12">
        <v>100</v>
      </c>
      <c r="P266" s="12">
        <v>100</v>
      </c>
      <c r="Q266" s="12">
        <v>100</v>
      </c>
      <c r="R266" s="12">
        <v>100</v>
      </c>
      <c r="S266" s="15" t="s">
        <v>613</v>
      </c>
      <c r="T266">
        <v>13103</v>
      </c>
      <c r="U266">
        <f t="shared" si="4"/>
        <v>1400</v>
      </c>
    </row>
    <row r="267" spans="1:21" x14ac:dyDescent="0.25">
      <c r="A267" s="12" t="s">
        <v>1032</v>
      </c>
      <c r="B267" s="13" t="s">
        <v>1033</v>
      </c>
      <c r="C267" s="14" t="s">
        <v>86</v>
      </c>
      <c r="D267" s="13" t="s">
        <v>1014</v>
      </c>
      <c r="E267" s="12">
        <v>100</v>
      </c>
      <c r="F267" s="12">
        <v>100</v>
      </c>
      <c r="G267" s="12">
        <v>100</v>
      </c>
      <c r="H267" s="12">
        <v>100</v>
      </c>
      <c r="I267" s="12">
        <v>100</v>
      </c>
      <c r="J267" s="12">
        <v>100</v>
      </c>
      <c r="K267" s="12">
        <v>100</v>
      </c>
      <c r="L267" s="12">
        <v>100</v>
      </c>
      <c r="M267" s="12">
        <v>100</v>
      </c>
      <c r="N267" s="12">
        <v>100</v>
      </c>
      <c r="O267" s="12">
        <v>100</v>
      </c>
      <c r="P267" s="12">
        <v>100</v>
      </c>
      <c r="Q267" s="12">
        <v>100</v>
      </c>
      <c r="R267" s="12">
        <v>100</v>
      </c>
      <c r="S267" s="15" t="s">
        <v>614</v>
      </c>
      <c r="T267">
        <v>13104</v>
      </c>
      <c r="U267">
        <f t="shared" si="4"/>
        <v>1400</v>
      </c>
    </row>
    <row r="268" spans="1:21" x14ac:dyDescent="0.25">
      <c r="A268" s="12" t="s">
        <v>1032</v>
      </c>
      <c r="B268" s="13" t="s">
        <v>1033</v>
      </c>
      <c r="C268" s="14" t="s">
        <v>88</v>
      </c>
      <c r="D268" s="13" t="s">
        <v>1014</v>
      </c>
      <c r="E268" s="12">
        <v>100</v>
      </c>
      <c r="F268" s="12">
        <v>100</v>
      </c>
      <c r="G268" s="12">
        <v>100</v>
      </c>
      <c r="H268" s="12">
        <v>100</v>
      </c>
      <c r="I268" s="12">
        <v>100</v>
      </c>
      <c r="J268" s="12">
        <v>100</v>
      </c>
      <c r="K268" s="12">
        <v>100</v>
      </c>
      <c r="L268" s="12">
        <v>100</v>
      </c>
      <c r="M268" s="12">
        <v>100</v>
      </c>
      <c r="N268" s="12">
        <v>100</v>
      </c>
      <c r="O268" s="12">
        <v>100</v>
      </c>
      <c r="P268" s="12">
        <v>100</v>
      </c>
      <c r="Q268" s="12">
        <v>100</v>
      </c>
      <c r="R268" s="12">
        <v>100</v>
      </c>
      <c r="S268" s="15" t="s">
        <v>615</v>
      </c>
      <c r="T268">
        <v>13105</v>
      </c>
      <c r="U268">
        <f t="shared" si="4"/>
        <v>1400</v>
      </c>
    </row>
    <row r="269" spans="1:21" x14ac:dyDescent="0.25">
      <c r="A269" s="12" t="s">
        <v>1032</v>
      </c>
      <c r="B269" s="13" t="s">
        <v>1033</v>
      </c>
      <c r="C269" s="14" t="s">
        <v>858</v>
      </c>
      <c r="D269" s="13" t="s">
        <v>1014</v>
      </c>
      <c r="E269" s="12">
        <v>100</v>
      </c>
      <c r="F269" s="12">
        <v>100</v>
      </c>
      <c r="G269" s="12">
        <v>100</v>
      </c>
      <c r="H269" s="12">
        <v>100</v>
      </c>
      <c r="I269" s="12">
        <v>100</v>
      </c>
      <c r="J269" s="12">
        <v>100</v>
      </c>
      <c r="K269" s="12">
        <v>100</v>
      </c>
      <c r="L269" s="12">
        <v>100</v>
      </c>
      <c r="M269" s="12">
        <v>100</v>
      </c>
      <c r="N269" s="12">
        <v>100</v>
      </c>
      <c r="O269" s="12">
        <v>100</v>
      </c>
      <c r="P269" s="12">
        <v>100</v>
      </c>
      <c r="Q269" s="12">
        <v>100</v>
      </c>
      <c r="R269" s="12">
        <v>100</v>
      </c>
      <c r="S269" s="15" t="s">
        <v>616</v>
      </c>
      <c r="T269">
        <v>13106</v>
      </c>
      <c r="U269">
        <f t="shared" si="4"/>
        <v>1400</v>
      </c>
    </row>
    <row r="270" spans="1:21" x14ac:dyDescent="0.25">
      <c r="A270" s="12" t="s">
        <v>1032</v>
      </c>
      <c r="B270" s="13" t="s">
        <v>1033</v>
      </c>
      <c r="C270" s="14" t="s">
        <v>90</v>
      </c>
      <c r="D270" s="13" t="s">
        <v>1014</v>
      </c>
      <c r="E270" s="12">
        <v>100</v>
      </c>
      <c r="F270" s="12">
        <v>100</v>
      </c>
      <c r="G270" s="12">
        <v>100</v>
      </c>
      <c r="H270" s="12">
        <v>100</v>
      </c>
      <c r="I270" s="12">
        <v>100</v>
      </c>
      <c r="J270" s="12">
        <v>100</v>
      </c>
      <c r="K270" s="12">
        <v>100</v>
      </c>
      <c r="L270" s="12">
        <v>100</v>
      </c>
      <c r="M270" s="12">
        <v>100</v>
      </c>
      <c r="N270" s="12">
        <v>100</v>
      </c>
      <c r="O270" s="12">
        <v>100</v>
      </c>
      <c r="P270" s="12">
        <v>100</v>
      </c>
      <c r="Q270" s="12">
        <v>100</v>
      </c>
      <c r="R270" s="12">
        <v>100</v>
      </c>
      <c r="S270" s="15" t="s">
        <v>617</v>
      </c>
      <c r="T270">
        <v>13107</v>
      </c>
      <c r="U270">
        <f t="shared" si="4"/>
        <v>1400</v>
      </c>
    </row>
    <row r="271" spans="1:21" x14ac:dyDescent="0.25">
      <c r="A271" s="12" t="s">
        <v>1032</v>
      </c>
      <c r="B271" s="13" t="s">
        <v>1033</v>
      </c>
      <c r="C271" s="14" t="s">
        <v>91</v>
      </c>
      <c r="D271" s="13" t="s">
        <v>1014</v>
      </c>
      <c r="E271" s="12">
        <v>100</v>
      </c>
      <c r="F271" s="12">
        <v>100</v>
      </c>
      <c r="G271" s="12">
        <v>100</v>
      </c>
      <c r="H271" s="12">
        <v>100</v>
      </c>
      <c r="I271" s="12">
        <v>100</v>
      </c>
      <c r="J271" s="12">
        <v>100</v>
      </c>
      <c r="K271" s="12">
        <v>100</v>
      </c>
      <c r="L271" s="12">
        <v>100</v>
      </c>
      <c r="M271" s="12">
        <v>100</v>
      </c>
      <c r="N271" s="12">
        <v>100</v>
      </c>
      <c r="O271" s="12">
        <v>100</v>
      </c>
      <c r="P271" s="12">
        <v>100</v>
      </c>
      <c r="Q271" s="12">
        <v>-50</v>
      </c>
      <c r="R271" s="12">
        <v>-50</v>
      </c>
      <c r="S271" s="15" t="s">
        <v>618</v>
      </c>
      <c r="T271">
        <v>13108</v>
      </c>
      <c r="U271">
        <f t="shared" si="4"/>
        <v>1200</v>
      </c>
    </row>
    <row r="272" spans="1:21" x14ac:dyDescent="0.25">
      <c r="A272" s="12" t="s">
        <v>1032</v>
      </c>
      <c r="B272" s="13" t="s">
        <v>1033</v>
      </c>
      <c r="C272" s="14" t="s">
        <v>93</v>
      </c>
      <c r="D272" s="13" t="s">
        <v>1014</v>
      </c>
      <c r="E272" s="12">
        <v>100</v>
      </c>
      <c r="F272" s="12">
        <v>100</v>
      </c>
      <c r="G272" s="12">
        <v>100</v>
      </c>
      <c r="H272" s="12">
        <v>100</v>
      </c>
      <c r="I272" s="12">
        <v>100</v>
      </c>
      <c r="J272" s="12">
        <v>100</v>
      </c>
      <c r="K272" s="12">
        <v>100</v>
      </c>
      <c r="L272" s="12">
        <v>100</v>
      </c>
      <c r="M272" s="12">
        <v>100</v>
      </c>
      <c r="N272" s="12">
        <v>100</v>
      </c>
      <c r="O272" s="12">
        <v>100</v>
      </c>
      <c r="P272" s="12">
        <v>100</v>
      </c>
      <c r="Q272" s="12">
        <v>100</v>
      </c>
      <c r="R272" s="12">
        <v>100</v>
      </c>
      <c r="S272" s="15" t="s">
        <v>619</v>
      </c>
      <c r="T272">
        <v>13109</v>
      </c>
      <c r="U272">
        <f t="shared" si="4"/>
        <v>1400</v>
      </c>
    </row>
    <row r="273" spans="1:21" x14ac:dyDescent="0.25">
      <c r="A273" s="12" t="s">
        <v>1032</v>
      </c>
      <c r="B273" s="13" t="s">
        <v>1033</v>
      </c>
      <c r="C273" s="14" t="s">
        <v>94</v>
      </c>
      <c r="D273" s="13" t="s">
        <v>1014</v>
      </c>
      <c r="E273" s="12">
        <v>100</v>
      </c>
      <c r="F273" s="12">
        <v>100</v>
      </c>
      <c r="G273" s="12">
        <v>100</v>
      </c>
      <c r="H273" s="12">
        <v>100</v>
      </c>
      <c r="I273" s="12">
        <v>100</v>
      </c>
      <c r="J273" s="12">
        <v>100</v>
      </c>
      <c r="K273" s="12">
        <v>100</v>
      </c>
      <c r="L273" s="12">
        <v>100</v>
      </c>
      <c r="M273" s="12">
        <v>100</v>
      </c>
      <c r="N273" s="12">
        <v>100</v>
      </c>
      <c r="O273" s="12">
        <v>100</v>
      </c>
      <c r="P273" s="12">
        <v>100</v>
      </c>
      <c r="Q273" s="12">
        <v>100</v>
      </c>
      <c r="R273" s="12">
        <v>100</v>
      </c>
      <c r="S273" s="15" t="s">
        <v>608</v>
      </c>
      <c r="T273">
        <v>13110</v>
      </c>
      <c r="U273">
        <f t="shared" si="4"/>
        <v>1400</v>
      </c>
    </row>
    <row r="274" spans="1:21" x14ac:dyDescent="0.25">
      <c r="A274" s="12" t="s">
        <v>1032</v>
      </c>
      <c r="B274" s="13" t="s">
        <v>1033</v>
      </c>
      <c r="C274" s="14" t="s">
        <v>95</v>
      </c>
      <c r="D274" s="13" t="s">
        <v>1014</v>
      </c>
      <c r="E274" s="12">
        <v>100</v>
      </c>
      <c r="F274" s="12">
        <v>100</v>
      </c>
      <c r="G274" s="12">
        <v>100</v>
      </c>
      <c r="H274" s="12">
        <v>100</v>
      </c>
      <c r="I274" s="12">
        <v>100</v>
      </c>
      <c r="J274" s="12">
        <v>100</v>
      </c>
      <c r="K274" s="12">
        <v>100</v>
      </c>
      <c r="L274" s="12">
        <v>100</v>
      </c>
      <c r="M274" s="12">
        <v>100</v>
      </c>
      <c r="N274" s="12">
        <v>100</v>
      </c>
      <c r="O274" s="12">
        <v>100</v>
      </c>
      <c r="P274" s="12">
        <v>100</v>
      </c>
      <c r="Q274" s="12">
        <v>100</v>
      </c>
      <c r="R274" s="12">
        <v>100</v>
      </c>
      <c r="S274" s="15" t="s">
        <v>609</v>
      </c>
      <c r="T274">
        <v>13111</v>
      </c>
      <c r="U274">
        <f t="shared" si="4"/>
        <v>1400</v>
      </c>
    </row>
    <row r="275" spans="1:21" x14ac:dyDescent="0.25">
      <c r="A275" s="12" t="s">
        <v>1032</v>
      </c>
      <c r="B275" s="13" t="s">
        <v>1033</v>
      </c>
      <c r="C275" s="14" t="s">
        <v>96</v>
      </c>
      <c r="D275" s="13" t="s">
        <v>1014</v>
      </c>
      <c r="E275" s="12">
        <v>100</v>
      </c>
      <c r="F275" s="12">
        <v>100</v>
      </c>
      <c r="G275" s="12">
        <v>100</v>
      </c>
      <c r="H275" s="12">
        <v>100</v>
      </c>
      <c r="I275" s="12">
        <v>100</v>
      </c>
      <c r="J275" s="12">
        <v>100</v>
      </c>
      <c r="K275" s="12">
        <v>100</v>
      </c>
      <c r="L275" s="12">
        <v>100</v>
      </c>
      <c r="M275" s="12">
        <v>100</v>
      </c>
      <c r="N275" s="12">
        <v>100</v>
      </c>
      <c r="O275" s="12">
        <v>100</v>
      </c>
      <c r="P275" s="12">
        <v>100</v>
      </c>
      <c r="Q275" s="12">
        <v>100</v>
      </c>
      <c r="R275" s="12">
        <v>100</v>
      </c>
      <c r="S275" s="15" t="s">
        <v>641</v>
      </c>
      <c r="T275">
        <v>13112</v>
      </c>
      <c r="U275">
        <f t="shared" si="4"/>
        <v>1400</v>
      </c>
    </row>
    <row r="276" spans="1:21" x14ac:dyDescent="0.25">
      <c r="A276" s="12" t="s">
        <v>1032</v>
      </c>
      <c r="B276" s="13" t="s">
        <v>1033</v>
      </c>
      <c r="C276" s="14" t="s">
        <v>97</v>
      </c>
      <c r="D276" s="13" t="s">
        <v>1014</v>
      </c>
      <c r="E276" s="12">
        <v>100</v>
      </c>
      <c r="F276" s="12">
        <v>100</v>
      </c>
      <c r="G276" s="12">
        <v>100</v>
      </c>
      <c r="H276" s="12">
        <v>100</v>
      </c>
      <c r="I276" s="12">
        <v>100</v>
      </c>
      <c r="J276" s="12">
        <v>100</v>
      </c>
      <c r="K276" s="12">
        <v>100</v>
      </c>
      <c r="L276" s="12">
        <v>100</v>
      </c>
      <c r="M276" s="12">
        <v>100</v>
      </c>
      <c r="N276" s="12">
        <v>100</v>
      </c>
      <c r="O276" s="12">
        <v>100</v>
      </c>
      <c r="P276" s="12">
        <v>100</v>
      </c>
      <c r="Q276" s="12">
        <v>100</v>
      </c>
      <c r="R276" s="12">
        <v>100</v>
      </c>
      <c r="S276" s="15" t="s">
        <v>591</v>
      </c>
      <c r="T276">
        <v>13113</v>
      </c>
      <c r="U276">
        <f t="shared" si="4"/>
        <v>1400</v>
      </c>
    </row>
    <row r="277" spans="1:21" x14ac:dyDescent="0.25">
      <c r="A277" s="12" t="s">
        <v>1032</v>
      </c>
      <c r="B277" s="13" t="s">
        <v>1033</v>
      </c>
      <c r="C277" s="14" t="s">
        <v>99</v>
      </c>
      <c r="D277" s="13" t="s">
        <v>1014</v>
      </c>
      <c r="E277" s="12">
        <v>100</v>
      </c>
      <c r="F277" s="12">
        <v>100</v>
      </c>
      <c r="G277" s="12">
        <v>100</v>
      </c>
      <c r="H277" s="12">
        <v>100</v>
      </c>
      <c r="I277" s="12">
        <v>100</v>
      </c>
      <c r="J277" s="12">
        <v>100</v>
      </c>
      <c r="K277" s="12">
        <v>100</v>
      </c>
      <c r="L277" s="12">
        <v>100</v>
      </c>
      <c r="M277" s="12">
        <v>100</v>
      </c>
      <c r="N277" s="12">
        <v>100</v>
      </c>
      <c r="O277" s="12">
        <v>100</v>
      </c>
      <c r="P277" s="12">
        <v>100</v>
      </c>
      <c r="Q277" s="12">
        <v>100</v>
      </c>
      <c r="R277" s="12">
        <v>100</v>
      </c>
      <c r="S277" s="15" t="s">
        <v>592</v>
      </c>
      <c r="T277">
        <v>13114</v>
      </c>
      <c r="U277">
        <f t="shared" si="4"/>
        <v>1400</v>
      </c>
    </row>
    <row r="278" spans="1:21" x14ac:dyDescent="0.25">
      <c r="A278" s="12" t="s">
        <v>1032</v>
      </c>
      <c r="B278" s="13" t="s">
        <v>1033</v>
      </c>
      <c r="C278" s="14" t="s">
        <v>100</v>
      </c>
      <c r="D278" s="13" t="s">
        <v>1014</v>
      </c>
      <c r="E278" s="12">
        <v>100</v>
      </c>
      <c r="F278" s="12">
        <v>100</v>
      </c>
      <c r="G278" s="12">
        <v>100</v>
      </c>
      <c r="H278" s="12">
        <v>100</v>
      </c>
      <c r="I278" s="12">
        <v>100</v>
      </c>
      <c r="J278" s="12">
        <v>100</v>
      </c>
      <c r="K278" s="12">
        <v>100</v>
      </c>
      <c r="L278" s="12">
        <v>100</v>
      </c>
      <c r="M278" s="12">
        <v>100</v>
      </c>
      <c r="N278" s="12">
        <v>100</v>
      </c>
      <c r="O278" s="12">
        <v>100</v>
      </c>
      <c r="P278" s="12">
        <v>100</v>
      </c>
      <c r="Q278" s="12">
        <v>100</v>
      </c>
      <c r="R278" s="12">
        <v>100</v>
      </c>
      <c r="S278" s="15" t="s">
        <v>607</v>
      </c>
      <c r="T278">
        <v>13115</v>
      </c>
      <c r="U278">
        <f t="shared" si="4"/>
        <v>1400</v>
      </c>
    </row>
    <row r="279" spans="1:21" x14ac:dyDescent="0.25">
      <c r="A279" s="12" t="s">
        <v>1032</v>
      </c>
      <c r="B279" s="13" t="s">
        <v>1033</v>
      </c>
      <c r="C279" s="14" t="s">
        <v>101</v>
      </c>
      <c r="D279" s="13" t="s">
        <v>1014</v>
      </c>
      <c r="E279" s="12">
        <v>100</v>
      </c>
      <c r="F279" s="12">
        <v>100</v>
      </c>
      <c r="G279" s="12">
        <v>100</v>
      </c>
      <c r="H279" s="12">
        <v>100</v>
      </c>
      <c r="I279" s="12">
        <v>100</v>
      </c>
      <c r="J279" s="12">
        <v>100</v>
      </c>
      <c r="K279" s="12">
        <v>100</v>
      </c>
      <c r="L279" s="12">
        <v>100</v>
      </c>
      <c r="M279" s="12">
        <v>100</v>
      </c>
      <c r="N279" s="12">
        <v>100</v>
      </c>
      <c r="O279" s="12">
        <v>100</v>
      </c>
      <c r="P279" s="12">
        <v>100</v>
      </c>
      <c r="Q279" s="12">
        <v>100</v>
      </c>
      <c r="R279" s="12">
        <v>100</v>
      </c>
      <c r="S279" s="15" t="s">
        <v>593</v>
      </c>
      <c r="T279">
        <v>13116</v>
      </c>
      <c r="U279">
        <f t="shared" si="4"/>
        <v>1400</v>
      </c>
    </row>
    <row r="280" spans="1:21" x14ac:dyDescent="0.25">
      <c r="A280" s="12" t="s">
        <v>1032</v>
      </c>
      <c r="B280" s="13" t="s">
        <v>1033</v>
      </c>
      <c r="C280" s="14" t="s">
        <v>102</v>
      </c>
      <c r="D280" s="13" t="s">
        <v>1014</v>
      </c>
      <c r="E280" s="12">
        <v>100</v>
      </c>
      <c r="F280" s="12">
        <v>100</v>
      </c>
      <c r="G280" s="12">
        <v>100</v>
      </c>
      <c r="H280" s="12">
        <v>100</v>
      </c>
      <c r="I280" s="12">
        <v>100</v>
      </c>
      <c r="J280" s="12">
        <v>100</v>
      </c>
      <c r="K280" s="12">
        <v>100</v>
      </c>
      <c r="L280" s="12">
        <v>100</v>
      </c>
      <c r="M280" s="12">
        <v>100</v>
      </c>
      <c r="N280" s="12">
        <v>100</v>
      </c>
      <c r="O280" s="12">
        <v>100</v>
      </c>
      <c r="P280" s="12">
        <v>100</v>
      </c>
      <c r="Q280" s="12">
        <v>100</v>
      </c>
      <c r="R280" s="12">
        <v>100</v>
      </c>
      <c r="S280" s="15" t="s">
        <v>594</v>
      </c>
      <c r="T280">
        <v>13117</v>
      </c>
      <c r="U280">
        <f t="shared" si="4"/>
        <v>1400</v>
      </c>
    </row>
    <row r="281" spans="1:21" x14ac:dyDescent="0.25">
      <c r="A281" s="12" t="s">
        <v>1032</v>
      </c>
      <c r="B281" s="13" t="s">
        <v>1033</v>
      </c>
      <c r="C281" s="14" t="s">
        <v>103</v>
      </c>
      <c r="D281" s="13" t="s">
        <v>1014</v>
      </c>
      <c r="E281" s="12">
        <v>100</v>
      </c>
      <c r="F281" s="12">
        <v>100</v>
      </c>
      <c r="G281" s="12">
        <v>100</v>
      </c>
      <c r="H281" s="12">
        <v>100</v>
      </c>
      <c r="I281" s="12">
        <v>100</v>
      </c>
      <c r="J281" s="12">
        <v>100</v>
      </c>
      <c r="K281" s="12">
        <v>100</v>
      </c>
      <c r="L281" s="12">
        <v>100</v>
      </c>
      <c r="M281" s="12">
        <v>100</v>
      </c>
      <c r="N281" s="12">
        <v>100</v>
      </c>
      <c r="O281" s="12">
        <v>100</v>
      </c>
      <c r="P281" s="12">
        <v>100</v>
      </c>
      <c r="Q281" s="12">
        <v>100</v>
      </c>
      <c r="R281" s="12">
        <v>100</v>
      </c>
      <c r="S281" s="15" t="s">
        <v>595</v>
      </c>
      <c r="T281">
        <v>13118</v>
      </c>
      <c r="U281">
        <f t="shared" si="4"/>
        <v>1400</v>
      </c>
    </row>
    <row r="282" spans="1:21" x14ac:dyDescent="0.25">
      <c r="A282" s="12" t="s">
        <v>1032</v>
      </c>
      <c r="B282" s="13" t="s">
        <v>1033</v>
      </c>
      <c r="C282" s="14" t="s">
        <v>104</v>
      </c>
      <c r="D282" s="13" t="s">
        <v>1014</v>
      </c>
      <c r="E282" s="12">
        <v>100</v>
      </c>
      <c r="F282" s="12">
        <v>100</v>
      </c>
      <c r="G282" s="12">
        <v>100</v>
      </c>
      <c r="H282" s="12">
        <v>100</v>
      </c>
      <c r="I282" s="12">
        <v>100</v>
      </c>
      <c r="J282" s="12">
        <v>100</v>
      </c>
      <c r="K282" s="12">
        <v>100</v>
      </c>
      <c r="L282" s="12">
        <v>100</v>
      </c>
      <c r="M282" s="12">
        <v>100</v>
      </c>
      <c r="N282" s="12">
        <v>100</v>
      </c>
      <c r="O282" s="12">
        <v>100</v>
      </c>
      <c r="P282" s="12">
        <v>100</v>
      </c>
      <c r="Q282" s="12">
        <v>100</v>
      </c>
      <c r="R282" s="12">
        <v>100</v>
      </c>
      <c r="S282" s="15" t="s">
        <v>596</v>
      </c>
      <c r="T282">
        <v>13119</v>
      </c>
      <c r="U282">
        <f t="shared" si="4"/>
        <v>1400</v>
      </c>
    </row>
    <row r="283" spans="1:21" x14ac:dyDescent="0.25">
      <c r="A283" s="12" t="s">
        <v>1032</v>
      </c>
      <c r="B283" s="13" t="s">
        <v>1033</v>
      </c>
      <c r="C283" s="14" t="s">
        <v>129</v>
      </c>
      <c r="D283" s="13" t="s">
        <v>1014</v>
      </c>
      <c r="E283" s="12">
        <v>100</v>
      </c>
      <c r="F283" s="12">
        <v>100</v>
      </c>
      <c r="G283" s="12">
        <v>100</v>
      </c>
      <c r="H283" s="12">
        <v>100</v>
      </c>
      <c r="I283" s="12">
        <v>100</v>
      </c>
      <c r="J283" s="12">
        <v>100</v>
      </c>
      <c r="K283" s="12">
        <v>100</v>
      </c>
      <c r="L283" s="12">
        <v>100</v>
      </c>
      <c r="M283" s="12">
        <v>100</v>
      </c>
      <c r="N283" s="12">
        <v>100</v>
      </c>
      <c r="O283" s="12">
        <v>100</v>
      </c>
      <c r="P283" s="12">
        <v>100</v>
      </c>
      <c r="Q283" s="12">
        <v>100</v>
      </c>
      <c r="R283" s="12">
        <v>100</v>
      </c>
      <c r="S283" s="15" t="s">
        <v>597</v>
      </c>
      <c r="T283">
        <v>13120</v>
      </c>
      <c r="U283">
        <f t="shared" si="4"/>
        <v>1400</v>
      </c>
    </row>
    <row r="284" spans="1:21" x14ac:dyDescent="0.25">
      <c r="A284" s="12" t="s">
        <v>1032</v>
      </c>
      <c r="B284" s="13" t="s">
        <v>1033</v>
      </c>
      <c r="C284" s="14" t="s">
        <v>109</v>
      </c>
      <c r="D284" s="13" t="s">
        <v>1014</v>
      </c>
      <c r="E284" s="12">
        <v>100</v>
      </c>
      <c r="F284" s="12">
        <v>100</v>
      </c>
      <c r="G284" s="12">
        <v>100</v>
      </c>
      <c r="H284" s="12">
        <v>100</v>
      </c>
      <c r="I284" s="12">
        <v>100</v>
      </c>
      <c r="J284" s="12">
        <v>100</v>
      </c>
      <c r="K284" s="12">
        <v>100</v>
      </c>
      <c r="L284" s="12">
        <v>100</v>
      </c>
      <c r="M284" s="12">
        <v>100</v>
      </c>
      <c r="N284" s="12">
        <v>100</v>
      </c>
      <c r="O284" s="12">
        <v>100</v>
      </c>
      <c r="P284" s="12">
        <v>100</v>
      </c>
      <c r="Q284" s="12">
        <v>100</v>
      </c>
      <c r="R284" s="12">
        <v>100</v>
      </c>
      <c r="S284" s="15" t="s">
        <v>640</v>
      </c>
      <c r="T284">
        <v>13121</v>
      </c>
      <c r="U284">
        <f t="shared" si="4"/>
        <v>1400</v>
      </c>
    </row>
    <row r="285" spans="1:21" x14ac:dyDescent="0.25">
      <c r="A285" s="12" t="s">
        <v>1032</v>
      </c>
      <c r="B285" s="13" t="s">
        <v>1033</v>
      </c>
      <c r="C285" s="14" t="s">
        <v>111</v>
      </c>
      <c r="D285" s="13" t="s">
        <v>1014</v>
      </c>
      <c r="E285" s="12">
        <v>100</v>
      </c>
      <c r="F285" s="12">
        <v>100</v>
      </c>
      <c r="G285" s="12">
        <v>100</v>
      </c>
      <c r="H285" s="12">
        <v>100</v>
      </c>
      <c r="I285" s="12">
        <v>100</v>
      </c>
      <c r="J285" s="12">
        <v>100</v>
      </c>
      <c r="K285" s="12">
        <v>100</v>
      </c>
      <c r="L285" s="12">
        <v>100</v>
      </c>
      <c r="M285" s="12">
        <v>100</v>
      </c>
      <c r="N285" s="12">
        <v>100</v>
      </c>
      <c r="O285" s="12">
        <v>100</v>
      </c>
      <c r="P285" s="12">
        <v>100</v>
      </c>
      <c r="Q285" s="12">
        <v>100</v>
      </c>
      <c r="R285" s="12">
        <v>100</v>
      </c>
      <c r="S285" s="15" t="s">
        <v>598</v>
      </c>
      <c r="T285">
        <v>13122</v>
      </c>
      <c r="U285">
        <f t="shared" si="4"/>
        <v>1400</v>
      </c>
    </row>
    <row r="286" spans="1:21" x14ac:dyDescent="0.25">
      <c r="A286" s="12" t="s">
        <v>1032</v>
      </c>
      <c r="B286" s="13" t="s">
        <v>1033</v>
      </c>
      <c r="C286" s="14" t="s">
        <v>113</v>
      </c>
      <c r="D286" s="13" t="s">
        <v>1014</v>
      </c>
      <c r="E286" s="12">
        <v>100</v>
      </c>
      <c r="F286" s="12">
        <v>100</v>
      </c>
      <c r="G286" s="12">
        <v>100</v>
      </c>
      <c r="H286" s="12">
        <v>100</v>
      </c>
      <c r="I286" s="12">
        <v>100</v>
      </c>
      <c r="J286" s="12">
        <v>100</v>
      </c>
      <c r="K286" s="12">
        <v>100</v>
      </c>
      <c r="L286" s="12">
        <v>100</v>
      </c>
      <c r="M286" s="12">
        <v>100</v>
      </c>
      <c r="N286" s="12">
        <v>100</v>
      </c>
      <c r="O286" s="12">
        <v>100</v>
      </c>
      <c r="P286" s="12">
        <v>100</v>
      </c>
      <c r="Q286" s="12">
        <v>100</v>
      </c>
      <c r="R286" s="12">
        <v>100</v>
      </c>
      <c r="S286" s="15" t="s">
        <v>599</v>
      </c>
      <c r="T286">
        <v>13123</v>
      </c>
      <c r="U286">
        <f t="shared" si="4"/>
        <v>1400</v>
      </c>
    </row>
    <row r="287" spans="1:21" x14ac:dyDescent="0.25">
      <c r="A287" s="12" t="s">
        <v>1032</v>
      </c>
      <c r="B287" s="13" t="s">
        <v>1033</v>
      </c>
      <c r="C287" s="14" t="s">
        <v>114</v>
      </c>
      <c r="D287" s="13" t="s">
        <v>1014</v>
      </c>
      <c r="E287" s="12">
        <v>100</v>
      </c>
      <c r="F287" s="12">
        <v>100</v>
      </c>
      <c r="G287" s="12">
        <v>100</v>
      </c>
      <c r="H287" s="12">
        <v>100</v>
      </c>
      <c r="I287" s="12">
        <v>100</v>
      </c>
      <c r="J287" s="12">
        <v>100</v>
      </c>
      <c r="K287" s="12">
        <v>100</v>
      </c>
      <c r="L287" s="12">
        <v>100</v>
      </c>
      <c r="M287" s="12">
        <v>100</v>
      </c>
      <c r="N287" s="12">
        <v>100</v>
      </c>
      <c r="O287" s="12">
        <v>100</v>
      </c>
      <c r="P287" s="12">
        <v>100</v>
      </c>
      <c r="Q287" s="12">
        <v>100</v>
      </c>
      <c r="R287" s="12">
        <v>100</v>
      </c>
      <c r="S287" s="15" t="s">
        <v>600</v>
      </c>
      <c r="T287">
        <v>13124</v>
      </c>
      <c r="U287">
        <f t="shared" si="4"/>
        <v>1400</v>
      </c>
    </row>
    <row r="288" spans="1:21" x14ac:dyDescent="0.25">
      <c r="A288" s="12" t="s">
        <v>1032</v>
      </c>
      <c r="B288" s="13" t="s">
        <v>1033</v>
      </c>
      <c r="C288" s="14" t="s">
        <v>116</v>
      </c>
      <c r="D288" s="13" t="s">
        <v>1014</v>
      </c>
      <c r="E288" s="12">
        <v>100</v>
      </c>
      <c r="F288" s="12">
        <v>100</v>
      </c>
      <c r="G288" s="12">
        <v>100</v>
      </c>
      <c r="H288" s="12">
        <v>100</v>
      </c>
      <c r="I288" s="12">
        <v>100</v>
      </c>
      <c r="J288" s="12">
        <v>100</v>
      </c>
      <c r="K288" s="12">
        <v>100</v>
      </c>
      <c r="L288" s="12">
        <v>100</v>
      </c>
      <c r="M288" s="12">
        <v>100</v>
      </c>
      <c r="N288" s="12">
        <v>100</v>
      </c>
      <c r="O288" s="12">
        <v>100</v>
      </c>
      <c r="P288" s="12">
        <v>100</v>
      </c>
      <c r="Q288" s="12">
        <v>100</v>
      </c>
      <c r="R288" s="12">
        <v>100</v>
      </c>
      <c r="S288" s="15" t="s">
        <v>601</v>
      </c>
      <c r="T288">
        <v>13125</v>
      </c>
      <c r="U288">
        <f t="shared" si="4"/>
        <v>1400</v>
      </c>
    </row>
    <row r="289" spans="1:21" x14ac:dyDescent="0.25">
      <c r="A289" s="12" t="s">
        <v>1032</v>
      </c>
      <c r="B289" s="13" t="s">
        <v>1033</v>
      </c>
      <c r="C289" s="14" t="s">
        <v>117</v>
      </c>
      <c r="D289" s="13" t="s">
        <v>1014</v>
      </c>
      <c r="E289" s="12">
        <v>100</v>
      </c>
      <c r="F289" s="12">
        <v>100</v>
      </c>
      <c r="G289" s="12">
        <v>100</v>
      </c>
      <c r="H289" s="12">
        <v>100</v>
      </c>
      <c r="I289" s="12">
        <v>100</v>
      </c>
      <c r="J289" s="12">
        <v>100</v>
      </c>
      <c r="K289" s="12">
        <v>100</v>
      </c>
      <c r="L289" s="12">
        <v>100</v>
      </c>
      <c r="M289" s="12">
        <v>100</v>
      </c>
      <c r="N289" s="12">
        <v>100</v>
      </c>
      <c r="O289" s="12">
        <v>100</v>
      </c>
      <c r="P289" s="12">
        <v>100</v>
      </c>
      <c r="Q289" s="12">
        <v>100</v>
      </c>
      <c r="R289" s="12">
        <v>100</v>
      </c>
      <c r="S289" s="15" t="s">
        <v>602</v>
      </c>
      <c r="T289">
        <v>13126</v>
      </c>
      <c r="U289">
        <f t="shared" si="4"/>
        <v>1400</v>
      </c>
    </row>
    <row r="290" spans="1:21" x14ac:dyDescent="0.25">
      <c r="A290" s="12" t="s">
        <v>1032</v>
      </c>
      <c r="B290" s="13" t="s">
        <v>1033</v>
      </c>
      <c r="C290" s="14" t="s">
        <v>118</v>
      </c>
      <c r="D290" s="13" t="s">
        <v>1014</v>
      </c>
      <c r="E290" s="12">
        <v>100</v>
      </c>
      <c r="F290" s="12">
        <v>100</v>
      </c>
      <c r="G290" s="12">
        <v>100</v>
      </c>
      <c r="H290" s="12">
        <v>100</v>
      </c>
      <c r="I290" s="12">
        <v>100</v>
      </c>
      <c r="J290" s="12">
        <v>100</v>
      </c>
      <c r="K290" s="12">
        <v>100</v>
      </c>
      <c r="L290" s="12">
        <v>100</v>
      </c>
      <c r="M290" s="12">
        <v>100</v>
      </c>
      <c r="N290" s="12">
        <v>100</v>
      </c>
      <c r="O290" s="12">
        <v>100</v>
      </c>
      <c r="P290" s="12">
        <v>100</v>
      </c>
      <c r="Q290" s="12">
        <v>-50</v>
      </c>
      <c r="R290" s="12">
        <v>-50</v>
      </c>
      <c r="S290" s="15" t="s">
        <v>603</v>
      </c>
      <c r="T290">
        <v>13127</v>
      </c>
      <c r="U290">
        <f t="shared" si="4"/>
        <v>1200</v>
      </c>
    </row>
    <row r="291" spans="1:21" x14ac:dyDescent="0.25">
      <c r="A291" s="12" t="s">
        <v>1032</v>
      </c>
      <c r="B291" s="13" t="s">
        <v>1033</v>
      </c>
      <c r="C291" s="14" t="s">
        <v>119</v>
      </c>
      <c r="D291" s="13" t="s">
        <v>1014</v>
      </c>
      <c r="E291" s="12">
        <v>100</v>
      </c>
      <c r="F291" s="12">
        <v>100</v>
      </c>
      <c r="G291" s="12">
        <v>100</v>
      </c>
      <c r="H291" s="12">
        <v>100</v>
      </c>
      <c r="I291" s="12">
        <v>100</v>
      </c>
      <c r="J291" s="12">
        <v>100</v>
      </c>
      <c r="K291" s="12">
        <v>100</v>
      </c>
      <c r="L291" s="12">
        <v>100</v>
      </c>
      <c r="M291" s="12">
        <v>100</v>
      </c>
      <c r="N291" s="12">
        <v>100</v>
      </c>
      <c r="O291" s="12">
        <v>100</v>
      </c>
      <c r="P291" s="12">
        <v>100</v>
      </c>
      <c r="Q291" s="12">
        <v>100</v>
      </c>
      <c r="R291" s="12">
        <v>100</v>
      </c>
      <c r="S291" s="15" t="s">
        <v>604</v>
      </c>
      <c r="T291">
        <v>13128</v>
      </c>
      <c r="U291">
        <f t="shared" si="4"/>
        <v>1400</v>
      </c>
    </row>
    <row r="292" spans="1:21" x14ac:dyDescent="0.25">
      <c r="A292" s="12" t="s">
        <v>1032</v>
      </c>
      <c r="B292" s="13" t="s">
        <v>1033</v>
      </c>
      <c r="C292" s="14" t="s">
        <v>121</v>
      </c>
      <c r="D292" s="13" t="s">
        <v>1014</v>
      </c>
      <c r="E292" s="12">
        <v>100</v>
      </c>
      <c r="F292" s="12">
        <v>100</v>
      </c>
      <c r="G292" s="12">
        <v>100</v>
      </c>
      <c r="H292" s="12">
        <v>100</v>
      </c>
      <c r="I292" s="12">
        <v>100</v>
      </c>
      <c r="J292" s="12">
        <v>100</v>
      </c>
      <c r="K292" s="12">
        <v>100</v>
      </c>
      <c r="L292" s="12">
        <v>100</v>
      </c>
      <c r="M292" s="12">
        <v>100</v>
      </c>
      <c r="N292" s="12">
        <v>100</v>
      </c>
      <c r="O292" s="12">
        <v>100</v>
      </c>
      <c r="P292" s="12">
        <v>100</v>
      </c>
      <c r="Q292" s="12">
        <v>100</v>
      </c>
      <c r="R292" s="12">
        <v>100</v>
      </c>
      <c r="S292" s="15" t="s">
        <v>605</v>
      </c>
      <c r="T292">
        <v>13129</v>
      </c>
      <c r="U292">
        <f t="shared" si="4"/>
        <v>1400</v>
      </c>
    </row>
    <row r="293" spans="1:21" x14ac:dyDescent="0.25">
      <c r="A293" s="12" t="s">
        <v>1032</v>
      </c>
      <c r="B293" s="13" t="s">
        <v>1033</v>
      </c>
      <c r="C293" s="14" t="s">
        <v>123</v>
      </c>
      <c r="D293" s="13" t="s">
        <v>1014</v>
      </c>
      <c r="E293" s="12">
        <v>100</v>
      </c>
      <c r="F293" s="12">
        <v>100</v>
      </c>
      <c r="G293" s="12">
        <v>100</v>
      </c>
      <c r="H293" s="12">
        <v>100</v>
      </c>
      <c r="I293" s="12">
        <v>100</v>
      </c>
      <c r="J293" s="12">
        <v>100</v>
      </c>
      <c r="K293" s="12">
        <v>100</v>
      </c>
      <c r="L293" s="12">
        <v>100</v>
      </c>
      <c r="M293" s="12">
        <v>100</v>
      </c>
      <c r="N293" s="12">
        <v>100</v>
      </c>
      <c r="O293" s="12">
        <v>100</v>
      </c>
      <c r="P293" s="12">
        <v>100</v>
      </c>
      <c r="Q293" s="12">
        <v>100</v>
      </c>
      <c r="R293" s="12">
        <v>100</v>
      </c>
      <c r="S293" s="15" t="s">
        <v>606</v>
      </c>
      <c r="T293">
        <v>13130</v>
      </c>
      <c r="U293">
        <f t="shared" si="4"/>
        <v>1400</v>
      </c>
    </row>
    <row r="294" spans="1:21" x14ac:dyDescent="0.25">
      <c r="A294" s="12" t="s">
        <v>1032</v>
      </c>
      <c r="B294" s="13" t="s">
        <v>1033</v>
      </c>
      <c r="C294" s="14" t="s">
        <v>125</v>
      </c>
      <c r="D294" s="13" t="s">
        <v>1014</v>
      </c>
      <c r="E294" s="12">
        <v>100</v>
      </c>
      <c r="F294" s="12">
        <v>100</v>
      </c>
      <c r="G294" s="12">
        <v>100</v>
      </c>
      <c r="H294" s="12">
        <v>100</v>
      </c>
      <c r="I294" s="12">
        <v>100</v>
      </c>
      <c r="J294" s="12">
        <v>100</v>
      </c>
      <c r="K294" s="12">
        <v>100</v>
      </c>
      <c r="L294" s="12">
        <v>100</v>
      </c>
      <c r="M294" s="12">
        <v>100</v>
      </c>
      <c r="N294" s="12">
        <v>100</v>
      </c>
      <c r="O294" s="12">
        <v>100</v>
      </c>
      <c r="P294" s="12">
        <v>100</v>
      </c>
      <c r="Q294" s="12">
        <v>-50</v>
      </c>
      <c r="R294" s="12">
        <v>-50</v>
      </c>
      <c r="S294" s="15" t="s">
        <v>610</v>
      </c>
      <c r="T294">
        <v>13131</v>
      </c>
      <c r="U294">
        <f t="shared" si="4"/>
        <v>1200</v>
      </c>
    </row>
    <row r="295" spans="1:21" x14ac:dyDescent="0.25">
      <c r="A295" s="12" t="s">
        <v>1032</v>
      </c>
      <c r="B295" s="13" t="s">
        <v>1033</v>
      </c>
      <c r="C295" s="14" t="s">
        <v>128</v>
      </c>
      <c r="D295" s="13" t="s">
        <v>1014</v>
      </c>
      <c r="E295" s="12">
        <v>100</v>
      </c>
      <c r="F295" s="12">
        <v>100</v>
      </c>
      <c r="G295" s="12">
        <v>100</v>
      </c>
      <c r="H295" s="12">
        <v>100</v>
      </c>
      <c r="I295" s="12">
        <v>100</v>
      </c>
      <c r="J295" s="12">
        <v>100</v>
      </c>
      <c r="K295" s="12">
        <v>100</v>
      </c>
      <c r="L295" s="12">
        <v>100</v>
      </c>
      <c r="M295" s="12">
        <v>100</v>
      </c>
      <c r="N295" s="12">
        <v>100</v>
      </c>
      <c r="O295" s="12">
        <v>100</v>
      </c>
      <c r="P295" s="12">
        <v>100</v>
      </c>
      <c r="Q295" s="12">
        <v>100</v>
      </c>
      <c r="R295" s="12">
        <v>100</v>
      </c>
      <c r="S295" s="15" t="s">
        <v>620</v>
      </c>
      <c r="T295">
        <v>13132</v>
      </c>
      <c r="U295">
        <f t="shared" si="4"/>
        <v>1400</v>
      </c>
    </row>
    <row r="296" spans="1:21" x14ac:dyDescent="0.25">
      <c r="A296" s="12" t="s">
        <v>1032</v>
      </c>
      <c r="B296" s="13" t="s">
        <v>1033</v>
      </c>
      <c r="C296" s="14" t="s">
        <v>115</v>
      </c>
      <c r="D296" s="13" t="s">
        <v>1014</v>
      </c>
      <c r="E296" s="12">
        <v>100</v>
      </c>
      <c r="F296" s="12">
        <v>100</v>
      </c>
      <c r="G296" s="12">
        <v>100</v>
      </c>
      <c r="H296" s="12">
        <v>100</v>
      </c>
      <c r="I296" s="12">
        <v>100</v>
      </c>
      <c r="J296" s="12">
        <v>100</v>
      </c>
      <c r="K296" s="12">
        <v>100</v>
      </c>
      <c r="L296" s="12">
        <v>100</v>
      </c>
      <c r="M296" s="12">
        <v>100</v>
      </c>
      <c r="N296" s="12">
        <v>100</v>
      </c>
      <c r="O296" s="12">
        <v>100</v>
      </c>
      <c r="P296" s="12">
        <v>100</v>
      </c>
      <c r="Q296" s="12">
        <v>100</v>
      </c>
      <c r="R296" s="12">
        <v>100</v>
      </c>
      <c r="S296" s="15" t="s">
        <v>590</v>
      </c>
      <c r="T296">
        <v>13201</v>
      </c>
      <c r="U296">
        <f t="shared" si="4"/>
        <v>1400</v>
      </c>
    </row>
    <row r="297" spans="1:21" x14ac:dyDescent="0.25">
      <c r="A297" s="12" t="s">
        <v>1032</v>
      </c>
      <c r="B297" s="13" t="s">
        <v>1033</v>
      </c>
      <c r="C297" s="14" t="s">
        <v>112</v>
      </c>
      <c r="D297" s="13" t="s">
        <v>1014</v>
      </c>
      <c r="E297" s="12">
        <v>100</v>
      </c>
      <c r="F297" s="12">
        <v>100</v>
      </c>
      <c r="G297" s="12">
        <v>100</v>
      </c>
      <c r="H297" s="12">
        <v>100</v>
      </c>
      <c r="I297" s="12">
        <v>100</v>
      </c>
      <c r="J297" s="12">
        <v>100</v>
      </c>
      <c r="K297" s="12">
        <v>100</v>
      </c>
      <c r="L297" s="12">
        <v>100</v>
      </c>
      <c r="M297" s="12">
        <v>100</v>
      </c>
      <c r="N297" s="12">
        <v>100</v>
      </c>
      <c r="O297" s="12">
        <v>100</v>
      </c>
      <c r="P297" s="12">
        <v>100</v>
      </c>
      <c r="Q297" s="12">
        <v>100</v>
      </c>
      <c r="R297" s="12">
        <v>100</v>
      </c>
      <c r="S297" s="15" t="s">
        <v>621</v>
      </c>
      <c r="T297">
        <v>13202</v>
      </c>
      <c r="U297">
        <f t="shared" si="4"/>
        <v>1400</v>
      </c>
    </row>
    <row r="298" spans="1:21" x14ac:dyDescent="0.25">
      <c r="A298" s="12" t="s">
        <v>1032</v>
      </c>
      <c r="B298" s="13" t="s">
        <v>1033</v>
      </c>
      <c r="C298" s="14" t="s">
        <v>122</v>
      </c>
      <c r="D298" s="13" t="s">
        <v>1014</v>
      </c>
      <c r="E298" s="12">
        <v>100</v>
      </c>
      <c r="F298" s="12">
        <v>100</v>
      </c>
      <c r="G298" s="12">
        <v>100</v>
      </c>
      <c r="H298" s="12">
        <v>100</v>
      </c>
      <c r="I298" s="12">
        <v>100</v>
      </c>
      <c r="J298" s="12">
        <v>100</v>
      </c>
      <c r="K298" s="12">
        <v>100</v>
      </c>
      <c r="L298" s="12">
        <v>100</v>
      </c>
      <c r="M298" s="12">
        <v>100</v>
      </c>
      <c r="N298" s="12">
        <v>100</v>
      </c>
      <c r="O298" s="12">
        <v>100</v>
      </c>
      <c r="P298" s="12">
        <v>100</v>
      </c>
      <c r="Q298" s="12">
        <v>100</v>
      </c>
      <c r="R298" s="12">
        <v>100</v>
      </c>
      <c r="S298" s="15" t="s">
        <v>622</v>
      </c>
      <c r="T298">
        <v>13203</v>
      </c>
      <c r="U298">
        <f t="shared" si="4"/>
        <v>1400</v>
      </c>
    </row>
    <row r="299" spans="1:21" x14ac:dyDescent="0.25">
      <c r="A299" s="12" t="s">
        <v>1032</v>
      </c>
      <c r="B299" s="13" t="s">
        <v>1033</v>
      </c>
      <c r="C299" s="14" t="s">
        <v>85</v>
      </c>
      <c r="D299" s="13" t="s">
        <v>1014</v>
      </c>
      <c r="E299" s="12">
        <v>100</v>
      </c>
      <c r="F299" s="12">
        <v>100</v>
      </c>
      <c r="G299" s="12">
        <v>100</v>
      </c>
      <c r="H299" s="12">
        <v>100</v>
      </c>
      <c r="I299" s="12">
        <v>100</v>
      </c>
      <c r="J299" s="12">
        <v>100</v>
      </c>
      <c r="K299" s="12">
        <v>100</v>
      </c>
      <c r="L299" s="12">
        <v>100</v>
      </c>
      <c r="M299" s="12">
        <v>100</v>
      </c>
      <c r="N299" s="12">
        <v>100</v>
      </c>
      <c r="O299" s="12">
        <v>100</v>
      </c>
      <c r="P299" s="12">
        <v>100</v>
      </c>
      <c r="Q299" s="12">
        <v>100</v>
      </c>
      <c r="R299" s="12">
        <v>100</v>
      </c>
      <c r="S299" s="15" t="s">
        <v>623</v>
      </c>
      <c r="T299">
        <v>13301</v>
      </c>
      <c r="U299">
        <f t="shared" si="4"/>
        <v>1400</v>
      </c>
    </row>
    <row r="300" spans="1:21" x14ac:dyDescent="0.25">
      <c r="A300" s="12" t="s">
        <v>1032</v>
      </c>
      <c r="B300" s="13" t="s">
        <v>1033</v>
      </c>
      <c r="C300" s="14" t="s">
        <v>98</v>
      </c>
      <c r="D300" s="13" t="s">
        <v>1014</v>
      </c>
      <c r="E300" s="12">
        <v>100</v>
      </c>
      <c r="F300" s="12">
        <v>100</v>
      </c>
      <c r="G300" s="12">
        <v>100</v>
      </c>
      <c r="H300" s="12">
        <v>100</v>
      </c>
      <c r="I300" s="12">
        <v>100</v>
      </c>
      <c r="J300" s="12">
        <v>100</v>
      </c>
      <c r="K300" s="12">
        <v>100</v>
      </c>
      <c r="L300" s="12">
        <v>100</v>
      </c>
      <c r="M300" s="12">
        <v>100</v>
      </c>
      <c r="N300" s="12">
        <v>100</v>
      </c>
      <c r="O300" s="12">
        <v>100</v>
      </c>
      <c r="P300" s="12">
        <v>100</v>
      </c>
      <c r="Q300" s="12">
        <v>100</v>
      </c>
      <c r="R300" s="12">
        <v>100</v>
      </c>
      <c r="S300" s="15" t="s">
        <v>624</v>
      </c>
      <c r="T300">
        <v>13302</v>
      </c>
      <c r="U300">
        <f t="shared" si="4"/>
        <v>1400</v>
      </c>
    </row>
    <row r="301" spans="1:21" x14ac:dyDescent="0.25">
      <c r="A301" s="12" t="s">
        <v>1032</v>
      </c>
      <c r="B301" s="13" t="s">
        <v>1033</v>
      </c>
      <c r="C301" s="14" t="s">
        <v>873</v>
      </c>
      <c r="D301" s="13" t="s">
        <v>1014</v>
      </c>
      <c r="E301" s="12">
        <v>100</v>
      </c>
      <c r="F301" s="12">
        <v>100</v>
      </c>
      <c r="G301" s="12">
        <v>100</v>
      </c>
      <c r="H301" s="12">
        <v>100</v>
      </c>
      <c r="I301" s="12">
        <v>100</v>
      </c>
      <c r="J301" s="12">
        <v>100</v>
      </c>
      <c r="K301" s="12">
        <v>100</v>
      </c>
      <c r="L301" s="12">
        <v>100</v>
      </c>
      <c r="M301" s="12">
        <v>100</v>
      </c>
      <c r="N301" s="12">
        <v>100</v>
      </c>
      <c r="O301" s="12">
        <v>100</v>
      </c>
      <c r="P301" s="12">
        <v>100</v>
      </c>
      <c r="Q301" s="12">
        <v>100</v>
      </c>
      <c r="R301" s="12">
        <v>100</v>
      </c>
      <c r="S301" s="15" t="s">
        <v>625</v>
      </c>
      <c r="T301">
        <v>13303</v>
      </c>
      <c r="U301">
        <f t="shared" si="4"/>
        <v>1400</v>
      </c>
    </row>
    <row r="302" spans="1:21" x14ac:dyDescent="0.25">
      <c r="A302" s="12" t="s">
        <v>1032</v>
      </c>
      <c r="B302" s="13" t="s">
        <v>1033</v>
      </c>
      <c r="C302" s="14" t="s">
        <v>120</v>
      </c>
      <c r="D302" s="13" t="s">
        <v>1014</v>
      </c>
      <c r="E302" s="12">
        <v>100</v>
      </c>
      <c r="F302" s="12">
        <v>100</v>
      </c>
      <c r="G302" s="12">
        <v>100</v>
      </c>
      <c r="H302" s="12">
        <v>100</v>
      </c>
      <c r="I302" s="12">
        <v>100</v>
      </c>
      <c r="J302" s="12">
        <v>100</v>
      </c>
      <c r="K302" s="12">
        <v>100</v>
      </c>
      <c r="L302" s="12">
        <v>100</v>
      </c>
      <c r="M302" s="12">
        <v>100</v>
      </c>
      <c r="N302" s="12">
        <v>100</v>
      </c>
      <c r="O302" s="12">
        <v>100</v>
      </c>
      <c r="P302" s="12">
        <v>100</v>
      </c>
      <c r="Q302" s="12">
        <v>100</v>
      </c>
      <c r="R302" s="12">
        <v>100</v>
      </c>
      <c r="S302" s="15" t="s">
        <v>626</v>
      </c>
      <c r="T302">
        <v>13401</v>
      </c>
      <c r="U302">
        <f t="shared" si="4"/>
        <v>1400</v>
      </c>
    </row>
    <row r="303" spans="1:21" x14ac:dyDescent="0.25">
      <c r="A303" s="12" t="s">
        <v>1032</v>
      </c>
      <c r="B303" s="13" t="s">
        <v>1033</v>
      </c>
      <c r="C303" s="14" t="s">
        <v>81</v>
      </c>
      <c r="D303" s="13" t="s">
        <v>1014</v>
      </c>
      <c r="E303" s="12">
        <v>100</v>
      </c>
      <c r="F303" s="12">
        <v>100</v>
      </c>
      <c r="G303" s="12">
        <v>100</v>
      </c>
      <c r="H303" s="12">
        <v>100</v>
      </c>
      <c r="I303" s="12">
        <v>100</v>
      </c>
      <c r="J303" s="12">
        <v>100</v>
      </c>
      <c r="K303" s="12">
        <v>100</v>
      </c>
      <c r="L303" s="12">
        <v>100</v>
      </c>
      <c r="M303" s="12">
        <v>100</v>
      </c>
      <c r="N303" s="12">
        <v>100</v>
      </c>
      <c r="O303" s="12">
        <v>100</v>
      </c>
      <c r="P303" s="12">
        <v>100</v>
      </c>
      <c r="Q303" s="12">
        <v>100</v>
      </c>
      <c r="R303" s="12">
        <v>100</v>
      </c>
      <c r="S303" s="15" t="s">
        <v>627</v>
      </c>
      <c r="T303">
        <v>13402</v>
      </c>
      <c r="U303">
        <f t="shared" si="4"/>
        <v>1400</v>
      </c>
    </row>
    <row r="304" spans="1:21" x14ac:dyDescent="0.25">
      <c r="A304" s="12" t="s">
        <v>1032</v>
      </c>
      <c r="B304" s="13" t="s">
        <v>1033</v>
      </c>
      <c r="C304" s="14" t="s">
        <v>82</v>
      </c>
      <c r="D304" s="13" t="s">
        <v>1014</v>
      </c>
      <c r="E304" s="12">
        <v>100</v>
      </c>
      <c r="F304" s="12">
        <v>100</v>
      </c>
      <c r="G304" s="12">
        <v>100</v>
      </c>
      <c r="H304" s="12">
        <v>100</v>
      </c>
      <c r="I304" s="12">
        <v>100</v>
      </c>
      <c r="J304" s="12">
        <v>100</v>
      </c>
      <c r="K304" s="12">
        <v>100</v>
      </c>
      <c r="L304" s="12">
        <v>100</v>
      </c>
      <c r="M304" s="12">
        <v>100</v>
      </c>
      <c r="N304" s="12">
        <v>100</v>
      </c>
      <c r="O304" s="12">
        <v>100</v>
      </c>
      <c r="P304" s="12">
        <v>100</v>
      </c>
      <c r="Q304" s="12">
        <v>100</v>
      </c>
      <c r="R304" s="12">
        <v>100</v>
      </c>
      <c r="S304" s="15" t="s">
        <v>628</v>
      </c>
      <c r="T304">
        <v>13403</v>
      </c>
      <c r="U304">
        <f t="shared" si="4"/>
        <v>1400</v>
      </c>
    </row>
    <row r="305" spans="1:21" x14ac:dyDescent="0.25">
      <c r="A305" s="12" t="s">
        <v>1032</v>
      </c>
      <c r="B305" s="13" t="s">
        <v>1033</v>
      </c>
      <c r="C305" s="14" t="s">
        <v>108</v>
      </c>
      <c r="D305" s="13" t="s">
        <v>1014</v>
      </c>
      <c r="E305" s="12">
        <v>100</v>
      </c>
      <c r="F305" s="12">
        <v>100</v>
      </c>
      <c r="G305" s="12">
        <v>100</v>
      </c>
      <c r="H305" s="12">
        <v>100</v>
      </c>
      <c r="I305" s="12">
        <v>100</v>
      </c>
      <c r="J305" s="12">
        <v>100</v>
      </c>
      <c r="K305" s="12">
        <v>100</v>
      </c>
      <c r="L305" s="12">
        <v>100</v>
      </c>
      <c r="M305" s="12">
        <v>100</v>
      </c>
      <c r="N305" s="12">
        <v>100</v>
      </c>
      <c r="O305" s="12">
        <v>100</v>
      </c>
      <c r="P305" s="12">
        <v>100</v>
      </c>
      <c r="Q305" s="12">
        <v>100</v>
      </c>
      <c r="R305" s="12">
        <v>-50</v>
      </c>
      <c r="S305" s="15" t="s">
        <v>629</v>
      </c>
      <c r="T305">
        <v>13404</v>
      </c>
      <c r="U305">
        <f t="shared" si="4"/>
        <v>1300</v>
      </c>
    </row>
    <row r="306" spans="1:21" x14ac:dyDescent="0.25">
      <c r="A306" s="12" t="s">
        <v>1032</v>
      </c>
      <c r="B306" s="13" t="s">
        <v>1033</v>
      </c>
      <c r="C306" s="14" t="s">
        <v>106</v>
      </c>
      <c r="D306" s="13" t="s">
        <v>1014</v>
      </c>
      <c r="E306" s="12">
        <v>100</v>
      </c>
      <c r="F306" s="12">
        <v>100</v>
      </c>
      <c r="G306" s="12">
        <v>100</v>
      </c>
      <c r="H306" s="12">
        <v>100</v>
      </c>
      <c r="I306" s="12">
        <v>100</v>
      </c>
      <c r="J306" s="12">
        <v>100</v>
      </c>
      <c r="K306" s="12">
        <v>100</v>
      </c>
      <c r="L306" s="12">
        <v>100</v>
      </c>
      <c r="M306" s="12">
        <v>100</v>
      </c>
      <c r="N306" s="12">
        <v>100</v>
      </c>
      <c r="O306" s="12">
        <v>100</v>
      </c>
      <c r="P306" s="12">
        <v>100</v>
      </c>
      <c r="Q306" s="12">
        <v>100</v>
      </c>
      <c r="R306" s="12">
        <v>100</v>
      </c>
      <c r="S306" s="15" t="s">
        <v>630</v>
      </c>
      <c r="T306">
        <v>13501</v>
      </c>
      <c r="U306">
        <f t="shared" si="4"/>
        <v>1400</v>
      </c>
    </row>
    <row r="307" spans="1:21" x14ac:dyDescent="0.25">
      <c r="A307" s="12" t="s">
        <v>1032</v>
      </c>
      <c r="B307" s="13" t="s">
        <v>1033</v>
      </c>
      <c r="C307" s="14" t="s">
        <v>80</v>
      </c>
      <c r="D307" s="13" t="s">
        <v>1014</v>
      </c>
      <c r="E307" s="12">
        <v>100</v>
      </c>
      <c r="F307" s="12">
        <v>100</v>
      </c>
      <c r="G307" s="12">
        <v>100</v>
      </c>
      <c r="H307" s="12">
        <v>100</v>
      </c>
      <c r="I307" s="12">
        <v>100</v>
      </c>
      <c r="J307" s="12">
        <v>100</v>
      </c>
      <c r="K307" s="12">
        <v>100</v>
      </c>
      <c r="L307" s="12">
        <v>100</v>
      </c>
      <c r="M307" s="12">
        <v>100</v>
      </c>
      <c r="N307" s="12">
        <v>100</v>
      </c>
      <c r="O307" s="12">
        <v>100</v>
      </c>
      <c r="P307" s="12">
        <v>100</v>
      </c>
      <c r="Q307" s="12">
        <v>100</v>
      </c>
      <c r="R307" s="12">
        <v>100</v>
      </c>
      <c r="S307" s="15" t="s">
        <v>631</v>
      </c>
      <c r="T307">
        <v>13502</v>
      </c>
      <c r="U307">
        <f t="shared" si="4"/>
        <v>1400</v>
      </c>
    </row>
    <row r="308" spans="1:21" x14ac:dyDescent="0.25">
      <c r="A308" s="12" t="s">
        <v>1032</v>
      </c>
      <c r="B308" s="13" t="s">
        <v>1033</v>
      </c>
      <c r="C308" s="14" t="s">
        <v>87</v>
      </c>
      <c r="D308" s="13" t="s">
        <v>1014</v>
      </c>
      <c r="E308" s="12">
        <v>100</v>
      </c>
      <c r="F308" s="12">
        <v>100</v>
      </c>
      <c r="G308" s="12">
        <v>100</v>
      </c>
      <c r="H308" s="12">
        <v>100</v>
      </c>
      <c r="I308" s="12">
        <v>100</v>
      </c>
      <c r="J308" s="12">
        <v>100</v>
      </c>
      <c r="K308" s="12">
        <v>100</v>
      </c>
      <c r="L308" s="12">
        <v>100</v>
      </c>
      <c r="M308" s="12">
        <v>100</v>
      </c>
      <c r="N308" s="12">
        <v>100</v>
      </c>
      <c r="O308" s="12">
        <v>100</v>
      </c>
      <c r="P308" s="12">
        <v>100</v>
      </c>
      <c r="Q308" s="12">
        <v>100</v>
      </c>
      <c r="R308" s="12">
        <v>100</v>
      </c>
      <c r="S308" s="15" t="s">
        <v>632</v>
      </c>
      <c r="T308">
        <v>13503</v>
      </c>
      <c r="U308">
        <f t="shared" si="4"/>
        <v>1400</v>
      </c>
    </row>
    <row r="309" spans="1:21" x14ac:dyDescent="0.25">
      <c r="A309" s="12" t="s">
        <v>1032</v>
      </c>
      <c r="B309" s="13" t="s">
        <v>1033</v>
      </c>
      <c r="C309" s="14" t="s">
        <v>105</v>
      </c>
      <c r="D309" s="13" t="s">
        <v>1014</v>
      </c>
      <c r="E309" s="12">
        <v>100</v>
      </c>
      <c r="F309" s="12">
        <v>100</v>
      </c>
      <c r="G309" s="12">
        <v>100</v>
      </c>
      <c r="H309" s="12">
        <v>100</v>
      </c>
      <c r="I309" s="12">
        <v>100</v>
      </c>
      <c r="J309" s="12">
        <v>100</v>
      </c>
      <c r="K309" s="12">
        <v>100</v>
      </c>
      <c r="L309" s="12">
        <v>100</v>
      </c>
      <c r="M309" s="12">
        <v>100</v>
      </c>
      <c r="N309" s="12">
        <v>100</v>
      </c>
      <c r="O309" s="12">
        <v>100</v>
      </c>
      <c r="P309" s="12">
        <v>100</v>
      </c>
      <c r="Q309" s="12">
        <v>100</v>
      </c>
      <c r="R309" s="12">
        <v>100</v>
      </c>
      <c r="S309" s="15" t="s">
        <v>633</v>
      </c>
      <c r="T309">
        <v>13504</v>
      </c>
      <c r="U309">
        <f t="shared" si="4"/>
        <v>1400</v>
      </c>
    </row>
    <row r="310" spans="1:21" x14ac:dyDescent="0.25">
      <c r="A310" s="12" t="s">
        <v>1032</v>
      </c>
      <c r="B310" s="13" t="s">
        <v>1033</v>
      </c>
      <c r="C310" s="14" t="s">
        <v>124</v>
      </c>
      <c r="D310" s="13" t="s">
        <v>1014</v>
      </c>
      <c r="E310" s="12">
        <v>100</v>
      </c>
      <c r="F310" s="12">
        <v>100</v>
      </c>
      <c r="G310" s="12">
        <v>100</v>
      </c>
      <c r="H310" s="12">
        <v>100</v>
      </c>
      <c r="I310" s="12">
        <v>100</v>
      </c>
      <c r="J310" s="12">
        <v>100</v>
      </c>
      <c r="K310" s="12">
        <v>100</v>
      </c>
      <c r="L310" s="12">
        <v>100</v>
      </c>
      <c r="M310" s="12">
        <v>100</v>
      </c>
      <c r="N310" s="12">
        <v>100</v>
      </c>
      <c r="O310" s="12">
        <v>100</v>
      </c>
      <c r="P310" s="12">
        <v>100</v>
      </c>
      <c r="Q310" s="12">
        <v>100</v>
      </c>
      <c r="R310" s="12">
        <v>100</v>
      </c>
      <c r="S310" s="15" t="s">
        <v>634</v>
      </c>
      <c r="T310">
        <v>13505</v>
      </c>
      <c r="U310">
        <f t="shared" si="4"/>
        <v>1400</v>
      </c>
    </row>
    <row r="311" spans="1:21" x14ac:dyDescent="0.25">
      <c r="A311" s="12" t="s">
        <v>1032</v>
      </c>
      <c r="B311" s="13" t="s">
        <v>1033</v>
      </c>
      <c r="C311" s="14" t="s">
        <v>127</v>
      </c>
      <c r="D311" s="13" t="s">
        <v>1014</v>
      </c>
      <c r="E311" s="12">
        <v>100</v>
      </c>
      <c r="F311" s="12">
        <v>100</v>
      </c>
      <c r="G311" s="12">
        <v>100</v>
      </c>
      <c r="H311" s="12">
        <v>100</v>
      </c>
      <c r="I311" s="12">
        <v>100</v>
      </c>
      <c r="J311" s="12">
        <v>100</v>
      </c>
      <c r="K311" s="12">
        <v>100</v>
      </c>
      <c r="L311" s="12">
        <v>100</v>
      </c>
      <c r="M311" s="12">
        <v>100</v>
      </c>
      <c r="N311" s="12">
        <v>100</v>
      </c>
      <c r="O311" s="12">
        <v>100</v>
      </c>
      <c r="P311" s="12">
        <v>100</v>
      </c>
      <c r="Q311" s="12">
        <v>100</v>
      </c>
      <c r="R311" s="12">
        <v>100</v>
      </c>
      <c r="S311" s="15" t="s">
        <v>635</v>
      </c>
      <c r="T311">
        <v>13601</v>
      </c>
      <c r="U311">
        <f t="shared" si="4"/>
        <v>1400</v>
      </c>
    </row>
    <row r="312" spans="1:21" x14ac:dyDescent="0.25">
      <c r="A312" s="12" t="s">
        <v>1032</v>
      </c>
      <c r="B312" s="13" t="s">
        <v>1033</v>
      </c>
      <c r="C312" s="14" t="s">
        <v>89</v>
      </c>
      <c r="D312" s="13" t="s">
        <v>1014</v>
      </c>
      <c r="E312" s="12">
        <v>100</v>
      </c>
      <c r="F312" s="12">
        <v>100</v>
      </c>
      <c r="G312" s="12">
        <v>100</v>
      </c>
      <c r="H312" s="12">
        <v>100</v>
      </c>
      <c r="I312" s="12">
        <v>100</v>
      </c>
      <c r="J312" s="12">
        <v>100</v>
      </c>
      <c r="K312" s="12">
        <v>100</v>
      </c>
      <c r="L312" s="12">
        <v>100</v>
      </c>
      <c r="M312" s="12">
        <v>100</v>
      </c>
      <c r="N312" s="12">
        <v>100</v>
      </c>
      <c r="O312" s="12">
        <v>100</v>
      </c>
      <c r="P312" s="12">
        <v>100</v>
      </c>
      <c r="Q312" s="12">
        <v>100</v>
      </c>
      <c r="R312" s="12">
        <v>100</v>
      </c>
      <c r="S312" s="15" t="s">
        <v>636</v>
      </c>
      <c r="T312">
        <v>13602</v>
      </c>
      <c r="U312">
        <f t="shared" si="4"/>
        <v>1400</v>
      </c>
    </row>
    <row r="313" spans="1:21" x14ac:dyDescent="0.25">
      <c r="A313" s="12" t="s">
        <v>1032</v>
      </c>
      <c r="B313" s="13" t="s">
        <v>1033</v>
      </c>
      <c r="C313" s="14" t="s">
        <v>92</v>
      </c>
      <c r="D313" s="13" t="s">
        <v>1014</v>
      </c>
      <c r="E313" s="12">
        <v>100</v>
      </c>
      <c r="F313" s="12">
        <v>100</v>
      </c>
      <c r="G313" s="12">
        <v>100</v>
      </c>
      <c r="H313" s="12">
        <v>100</v>
      </c>
      <c r="I313" s="12">
        <v>100</v>
      </c>
      <c r="J313" s="12">
        <v>100</v>
      </c>
      <c r="K313" s="12">
        <v>100</v>
      </c>
      <c r="L313" s="12">
        <v>100</v>
      </c>
      <c r="M313" s="12">
        <v>100</v>
      </c>
      <c r="N313" s="12">
        <v>100</v>
      </c>
      <c r="O313" s="12">
        <v>100</v>
      </c>
      <c r="P313" s="12">
        <v>100</v>
      </c>
      <c r="Q313" s="12">
        <v>100</v>
      </c>
      <c r="R313" s="12">
        <v>100</v>
      </c>
      <c r="S313" s="15" t="s">
        <v>637</v>
      </c>
      <c r="T313">
        <v>13603</v>
      </c>
      <c r="U313">
        <f t="shared" si="4"/>
        <v>1400</v>
      </c>
    </row>
    <row r="314" spans="1:21" x14ac:dyDescent="0.25">
      <c r="A314" s="12" t="s">
        <v>1032</v>
      </c>
      <c r="B314" s="13" t="s">
        <v>1033</v>
      </c>
      <c r="C314" s="14" t="s">
        <v>107</v>
      </c>
      <c r="D314" s="13" t="s">
        <v>1014</v>
      </c>
      <c r="E314" s="12">
        <v>100</v>
      </c>
      <c r="F314" s="12">
        <v>100</v>
      </c>
      <c r="G314" s="12">
        <v>100</v>
      </c>
      <c r="H314" s="12">
        <v>100</v>
      </c>
      <c r="I314" s="12">
        <v>100</v>
      </c>
      <c r="J314" s="12">
        <v>100</v>
      </c>
      <c r="K314" s="12">
        <v>100</v>
      </c>
      <c r="L314" s="12">
        <v>100</v>
      </c>
      <c r="M314" s="12">
        <v>100</v>
      </c>
      <c r="N314" s="12">
        <v>100</v>
      </c>
      <c r="O314" s="12">
        <v>100</v>
      </c>
      <c r="P314" s="12">
        <v>100</v>
      </c>
      <c r="Q314" s="12">
        <v>100</v>
      </c>
      <c r="R314" s="12">
        <v>100</v>
      </c>
      <c r="S314" s="15" t="s">
        <v>638</v>
      </c>
      <c r="T314">
        <v>13604</v>
      </c>
      <c r="U314">
        <f t="shared" si="4"/>
        <v>1400</v>
      </c>
    </row>
    <row r="315" spans="1:21" x14ac:dyDescent="0.25">
      <c r="A315" s="12" t="s">
        <v>1032</v>
      </c>
      <c r="B315" s="13" t="s">
        <v>1033</v>
      </c>
      <c r="C315" s="14" t="s">
        <v>110</v>
      </c>
      <c r="D315" s="13" t="s">
        <v>1014</v>
      </c>
      <c r="E315" s="12">
        <v>100</v>
      </c>
      <c r="F315" s="12">
        <v>100</v>
      </c>
      <c r="G315" s="12">
        <v>100</v>
      </c>
      <c r="H315" s="12">
        <v>100</v>
      </c>
      <c r="I315" s="12">
        <v>100</v>
      </c>
      <c r="J315" s="12">
        <v>100</v>
      </c>
      <c r="K315" s="12">
        <v>100</v>
      </c>
      <c r="L315" s="12">
        <v>100</v>
      </c>
      <c r="M315" s="12">
        <v>100</v>
      </c>
      <c r="N315" s="12">
        <v>100</v>
      </c>
      <c r="O315" s="12">
        <v>100</v>
      </c>
      <c r="P315" s="12">
        <v>100</v>
      </c>
      <c r="Q315" s="12">
        <v>100</v>
      </c>
      <c r="R315" s="12">
        <v>100</v>
      </c>
      <c r="S315" s="15" t="s">
        <v>639</v>
      </c>
      <c r="T315">
        <v>13605</v>
      </c>
      <c r="U315">
        <f t="shared" si="4"/>
        <v>1400</v>
      </c>
    </row>
    <row r="316" spans="1:21" x14ac:dyDescent="0.25">
      <c r="A316" s="12" t="s">
        <v>1034</v>
      </c>
      <c r="B316" s="13" t="s">
        <v>1035</v>
      </c>
      <c r="C316" s="14" t="s">
        <v>315</v>
      </c>
      <c r="D316" s="13" t="s">
        <v>1014</v>
      </c>
      <c r="E316" s="12">
        <v>100</v>
      </c>
      <c r="F316" s="12">
        <v>100</v>
      </c>
      <c r="G316" s="12">
        <v>100</v>
      </c>
      <c r="H316" s="12">
        <v>100</v>
      </c>
      <c r="I316" s="12">
        <v>100</v>
      </c>
      <c r="J316" s="12">
        <v>100</v>
      </c>
      <c r="K316" s="12">
        <v>100</v>
      </c>
      <c r="L316" s="12">
        <v>100</v>
      </c>
      <c r="M316" s="12">
        <v>100</v>
      </c>
      <c r="N316" s="12">
        <v>100</v>
      </c>
      <c r="O316" s="12">
        <v>100</v>
      </c>
      <c r="P316" s="12">
        <v>100</v>
      </c>
      <c r="Q316" s="12">
        <v>100</v>
      </c>
      <c r="R316" s="12">
        <v>100</v>
      </c>
      <c r="S316" s="15" t="s">
        <v>645</v>
      </c>
      <c r="T316">
        <v>14101</v>
      </c>
      <c r="U316">
        <f t="shared" si="4"/>
        <v>1400</v>
      </c>
    </row>
    <row r="317" spans="1:21" x14ac:dyDescent="0.25">
      <c r="A317" s="12" t="s">
        <v>1034</v>
      </c>
      <c r="B317" s="13" t="s">
        <v>1035</v>
      </c>
      <c r="C317" s="14" t="s">
        <v>304</v>
      </c>
      <c r="D317" s="13" t="s">
        <v>1014</v>
      </c>
      <c r="E317" s="12">
        <v>100</v>
      </c>
      <c r="F317" s="12">
        <v>100</v>
      </c>
      <c r="G317" s="12">
        <v>100</v>
      </c>
      <c r="H317" s="12">
        <v>100</v>
      </c>
      <c r="I317" s="12">
        <v>100</v>
      </c>
      <c r="J317" s="12">
        <v>100</v>
      </c>
      <c r="K317" s="12">
        <v>100</v>
      </c>
      <c r="L317" s="12">
        <v>100</v>
      </c>
      <c r="M317" s="12">
        <v>100</v>
      </c>
      <c r="N317" s="12">
        <v>100</v>
      </c>
      <c r="O317" s="12">
        <v>100</v>
      </c>
      <c r="P317" s="12">
        <v>100</v>
      </c>
      <c r="Q317" s="12">
        <v>100</v>
      </c>
      <c r="R317" s="12">
        <v>100</v>
      </c>
      <c r="S317" s="15" t="s">
        <v>647</v>
      </c>
      <c r="T317">
        <v>14102</v>
      </c>
      <c r="U317">
        <f t="shared" si="4"/>
        <v>1400</v>
      </c>
    </row>
    <row r="318" spans="1:21" x14ac:dyDescent="0.25">
      <c r="A318" s="12" t="s">
        <v>1034</v>
      </c>
      <c r="B318" s="13" t="s">
        <v>1035</v>
      </c>
      <c r="C318" s="14" t="s">
        <v>308</v>
      </c>
      <c r="D318" s="13" t="s">
        <v>1014</v>
      </c>
      <c r="E318" s="12">
        <v>100</v>
      </c>
      <c r="F318" s="12">
        <v>100</v>
      </c>
      <c r="G318" s="12">
        <v>100</v>
      </c>
      <c r="H318" s="12">
        <v>100</v>
      </c>
      <c r="I318" s="12">
        <v>100</v>
      </c>
      <c r="J318" s="12">
        <v>100</v>
      </c>
      <c r="K318" s="12">
        <v>100</v>
      </c>
      <c r="L318" s="12">
        <v>100</v>
      </c>
      <c r="M318" s="12">
        <v>100</v>
      </c>
      <c r="N318" s="12">
        <v>100</v>
      </c>
      <c r="O318" s="12">
        <v>100</v>
      </c>
      <c r="P318" s="12">
        <v>100</v>
      </c>
      <c r="Q318" s="12">
        <v>100</v>
      </c>
      <c r="R318" s="12">
        <v>100</v>
      </c>
      <c r="S318" s="15" t="s">
        <v>648</v>
      </c>
      <c r="T318">
        <v>14103</v>
      </c>
      <c r="U318">
        <f t="shared" si="4"/>
        <v>1400</v>
      </c>
    </row>
    <row r="319" spans="1:21" x14ac:dyDescent="0.25">
      <c r="A319" s="12" t="s">
        <v>1034</v>
      </c>
      <c r="B319" s="13" t="s">
        <v>1035</v>
      </c>
      <c r="C319" s="14" t="s">
        <v>309</v>
      </c>
      <c r="D319" s="13" t="s">
        <v>1014</v>
      </c>
      <c r="E319" s="12">
        <v>100</v>
      </c>
      <c r="F319" s="12">
        <v>100</v>
      </c>
      <c r="G319" s="12">
        <v>100</v>
      </c>
      <c r="H319" s="12">
        <v>100</v>
      </c>
      <c r="I319" s="12">
        <v>100</v>
      </c>
      <c r="J319" s="12">
        <v>100</v>
      </c>
      <c r="K319" s="12">
        <v>100</v>
      </c>
      <c r="L319" s="12">
        <v>100</v>
      </c>
      <c r="M319" s="12">
        <v>100</v>
      </c>
      <c r="N319" s="12">
        <v>100</v>
      </c>
      <c r="O319" s="12">
        <v>100</v>
      </c>
      <c r="P319" s="12">
        <v>100</v>
      </c>
      <c r="Q319" s="12">
        <v>-50</v>
      </c>
      <c r="R319" s="12">
        <v>-50</v>
      </c>
      <c r="S319" s="15" t="s">
        <v>649</v>
      </c>
      <c r="T319">
        <v>14104</v>
      </c>
      <c r="U319">
        <f t="shared" si="4"/>
        <v>1200</v>
      </c>
    </row>
    <row r="320" spans="1:21" x14ac:dyDescent="0.25">
      <c r="A320" s="12" t="s">
        <v>1034</v>
      </c>
      <c r="B320" s="13" t="s">
        <v>1035</v>
      </c>
      <c r="C320" s="14" t="s">
        <v>311</v>
      </c>
      <c r="D320" s="13" t="s">
        <v>1014</v>
      </c>
      <c r="E320" s="12">
        <v>100</v>
      </c>
      <c r="F320" s="12">
        <v>100</v>
      </c>
      <c r="G320" s="12">
        <v>100</v>
      </c>
      <c r="H320" s="12">
        <v>100</v>
      </c>
      <c r="I320" s="12">
        <v>100</v>
      </c>
      <c r="J320" s="12">
        <v>100</v>
      </c>
      <c r="K320" s="12">
        <v>100</v>
      </c>
      <c r="L320" s="12">
        <v>100</v>
      </c>
      <c r="M320" s="12">
        <v>100</v>
      </c>
      <c r="N320" s="12">
        <v>100</v>
      </c>
      <c r="O320" s="12">
        <v>100</v>
      </c>
      <c r="P320" s="12">
        <v>100</v>
      </c>
      <c r="Q320" s="12">
        <v>100</v>
      </c>
      <c r="R320" s="12">
        <v>100</v>
      </c>
      <c r="S320" s="15" t="s">
        <v>650</v>
      </c>
      <c r="T320">
        <v>14105</v>
      </c>
      <c r="U320">
        <f t="shared" si="4"/>
        <v>1400</v>
      </c>
    </row>
    <row r="321" spans="1:21" x14ac:dyDescent="0.25">
      <c r="A321" s="12" t="s">
        <v>1034</v>
      </c>
      <c r="B321" s="13" t="s">
        <v>1035</v>
      </c>
      <c r="C321" s="14" t="s">
        <v>310</v>
      </c>
      <c r="D321" s="13" t="s">
        <v>1014</v>
      </c>
      <c r="E321" s="12">
        <v>100</v>
      </c>
      <c r="F321" s="12">
        <v>100</v>
      </c>
      <c r="G321" s="12">
        <v>100</v>
      </c>
      <c r="H321" s="12">
        <v>100</v>
      </c>
      <c r="I321" s="12">
        <v>100</v>
      </c>
      <c r="J321" s="12">
        <v>100</v>
      </c>
      <c r="K321" s="12">
        <v>100</v>
      </c>
      <c r="L321" s="12">
        <v>100</v>
      </c>
      <c r="M321" s="12">
        <v>100</v>
      </c>
      <c r="N321" s="12">
        <v>100</v>
      </c>
      <c r="O321" s="12">
        <v>100</v>
      </c>
      <c r="P321" s="12">
        <v>100</v>
      </c>
      <c r="Q321" s="12">
        <v>100</v>
      </c>
      <c r="R321" s="12">
        <v>100</v>
      </c>
      <c r="S321" s="15" t="s">
        <v>651</v>
      </c>
      <c r="T321">
        <v>14106</v>
      </c>
      <c r="U321">
        <f t="shared" si="4"/>
        <v>1400</v>
      </c>
    </row>
    <row r="322" spans="1:21" x14ac:dyDescent="0.25">
      <c r="A322" s="12" t="s">
        <v>1034</v>
      </c>
      <c r="B322" s="13" t="s">
        <v>1035</v>
      </c>
      <c r="C322" s="14" t="s">
        <v>312</v>
      </c>
      <c r="D322" s="13" t="s">
        <v>1014</v>
      </c>
      <c r="E322" s="12">
        <v>100</v>
      </c>
      <c r="F322" s="12">
        <v>100</v>
      </c>
      <c r="G322" s="12">
        <v>100</v>
      </c>
      <c r="H322" s="12">
        <v>100</v>
      </c>
      <c r="I322" s="12">
        <v>100</v>
      </c>
      <c r="J322" s="12">
        <v>100</v>
      </c>
      <c r="K322" s="12">
        <v>100</v>
      </c>
      <c r="L322" s="12">
        <v>100</v>
      </c>
      <c r="M322" s="12">
        <v>100</v>
      </c>
      <c r="N322" s="12">
        <v>100</v>
      </c>
      <c r="O322" s="12">
        <v>100</v>
      </c>
      <c r="P322" s="12">
        <v>100</v>
      </c>
      <c r="Q322" s="12">
        <v>100</v>
      </c>
      <c r="R322" s="12">
        <v>100</v>
      </c>
      <c r="S322" s="15" t="s">
        <v>652</v>
      </c>
      <c r="T322">
        <v>14107</v>
      </c>
      <c r="U322">
        <f t="shared" si="4"/>
        <v>1400</v>
      </c>
    </row>
    <row r="323" spans="1:21" x14ac:dyDescent="0.25">
      <c r="A323" s="12" t="s">
        <v>1034</v>
      </c>
      <c r="B323" s="13" t="s">
        <v>1035</v>
      </c>
      <c r="C323" s="14" t="s">
        <v>313</v>
      </c>
      <c r="D323" s="13" t="s">
        <v>1014</v>
      </c>
      <c r="E323" s="12">
        <v>100</v>
      </c>
      <c r="F323" s="12">
        <v>100</v>
      </c>
      <c r="G323" s="12">
        <v>100</v>
      </c>
      <c r="H323" s="12">
        <v>100</v>
      </c>
      <c r="I323" s="12">
        <v>100</v>
      </c>
      <c r="J323" s="12">
        <v>100</v>
      </c>
      <c r="K323" s="12">
        <v>100</v>
      </c>
      <c r="L323" s="12">
        <v>100</v>
      </c>
      <c r="M323" s="12">
        <v>100</v>
      </c>
      <c r="N323" s="12">
        <v>100</v>
      </c>
      <c r="O323" s="12">
        <v>100</v>
      </c>
      <c r="P323" s="12">
        <v>100</v>
      </c>
      <c r="Q323" s="12">
        <v>100</v>
      </c>
      <c r="R323" s="12">
        <v>100</v>
      </c>
      <c r="S323" s="15" t="s">
        <v>653</v>
      </c>
      <c r="T323">
        <v>14108</v>
      </c>
      <c r="U323">
        <f t="shared" si="4"/>
        <v>1400</v>
      </c>
    </row>
    <row r="324" spans="1:21" x14ac:dyDescent="0.25">
      <c r="A324" s="12" t="s">
        <v>1034</v>
      </c>
      <c r="B324" s="13" t="s">
        <v>1035</v>
      </c>
      <c r="C324" s="14" t="s">
        <v>306</v>
      </c>
      <c r="D324" s="13" t="s">
        <v>1014</v>
      </c>
      <c r="E324" s="12">
        <v>100</v>
      </c>
      <c r="F324" s="12">
        <v>100</v>
      </c>
      <c r="G324" s="12">
        <v>100</v>
      </c>
      <c r="H324" s="12">
        <v>100</v>
      </c>
      <c r="I324" s="12">
        <v>100</v>
      </c>
      <c r="J324" s="12">
        <v>100</v>
      </c>
      <c r="K324" s="12">
        <v>100</v>
      </c>
      <c r="L324" s="12">
        <v>100</v>
      </c>
      <c r="M324" s="12">
        <v>100</v>
      </c>
      <c r="N324" s="12">
        <v>100</v>
      </c>
      <c r="O324" s="12">
        <v>100</v>
      </c>
      <c r="P324" s="12">
        <v>100</v>
      </c>
      <c r="Q324" s="12">
        <v>100</v>
      </c>
      <c r="R324" s="12">
        <v>100</v>
      </c>
      <c r="S324" s="15" t="s">
        <v>646</v>
      </c>
      <c r="T324">
        <v>14201</v>
      </c>
      <c r="U324">
        <f t="shared" si="4"/>
        <v>1400</v>
      </c>
    </row>
    <row r="325" spans="1:21" x14ac:dyDescent="0.25">
      <c r="A325" s="12" t="s">
        <v>1034</v>
      </c>
      <c r="B325" s="13" t="s">
        <v>1035</v>
      </c>
      <c r="C325" s="14" t="s">
        <v>305</v>
      </c>
      <c r="D325" s="13" t="s">
        <v>1014</v>
      </c>
      <c r="E325" s="12">
        <v>100</v>
      </c>
      <c r="F325" s="12">
        <v>100</v>
      </c>
      <c r="G325" s="12">
        <v>100</v>
      </c>
      <c r="H325" s="12">
        <v>100</v>
      </c>
      <c r="I325" s="12">
        <v>100</v>
      </c>
      <c r="J325" s="12">
        <v>100</v>
      </c>
      <c r="K325" s="12">
        <v>100</v>
      </c>
      <c r="L325" s="12">
        <v>100</v>
      </c>
      <c r="M325" s="12">
        <v>100</v>
      </c>
      <c r="N325" s="12">
        <v>100</v>
      </c>
      <c r="O325" s="12">
        <v>100</v>
      </c>
      <c r="P325" s="12">
        <v>100</v>
      </c>
      <c r="Q325" s="12">
        <v>100</v>
      </c>
      <c r="R325" s="12">
        <v>100</v>
      </c>
      <c r="S325" s="15" t="s">
        <v>642</v>
      </c>
      <c r="T325">
        <v>14202</v>
      </c>
      <c r="U325">
        <f t="shared" si="4"/>
        <v>1400</v>
      </c>
    </row>
    <row r="326" spans="1:21" x14ac:dyDescent="0.25">
      <c r="A326" s="12" t="s">
        <v>1034</v>
      </c>
      <c r="B326" s="13" t="s">
        <v>1035</v>
      </c>
      <c r="C326" s="14" t="s">
        <v>307</v>
      </c>
      <c r="D326" s="13" t="s">
        <v>1014</v>
      </c>
      <c r="E326" s="12">
        <v>100</v>
      </c>
      <c r="F326" s="12">
        <v>100</v>
      </c>
      <c r="G326" s="12">
        <v>100</v>
      </c>
      <c r="H326" s="12">
        <v>100</v>
      </c>
      <c r="I326" s="12">
        <v>100</v>
      </c>
      <c r="J326" s="12">
        <v>100</v>
      </c>
      <c r="K326" s="12">
        <v>100</v>
      </c>
      <c r="L326" s="12">
        <v>100</v>
      </c>
      <c r="M326" s="12">
        <v>100</v>
      </c>
      <c r="N326" s="12">
        <v>100</v>
      </c>
      <c r="O326" s="12">
        <v>100</v>
      </c>
      <c r="P326" s="12">
        <v>100</v>
      </c>
      <c r="Q326" s="12">
        <v>100</v>
      </c>
      <c r="R326" s="12">
        <v>100</v>
      </c>
      <c r="S326" s="15" t="s">
        <v>643</v>
      </c>
      <c r="T326">
        <v>14203</v>
      </c>
      <c r="U326">
        <f t="shared" si="4"/>
        <v>1400</v>
      </c>
    </row>
    <row r="327" spans="1:21" x14ac:dyDescent="0.25">
      <c r="A327" s="12" t="s">
        <v>1034</v>
      </c>
      <c r="B327" s="13" t="s">
        <v>1035</v>
      </c>
      <c r="C327" s="14" t="s">
        <v>314</v>
      </c>
      <c r="D327" s="13" t="s">
        <v>1014</v>
      </c>
      <c r="E327" s="12">
        <v>100</v>
      </c>
      <c r="F327" s="12">
        <v>100</v>
      </c>
      <c r="G327" s="12">
        <v>100</v>
      </c>
      <c r="H327" s="12">
        <v>100</v>
      </c>
      <c r="I327" s="12">
        <v>100</v>
      </c>
      <c r="J327" s="12">
        <v>100</v>
      </c>
      <c r="K327" s="12">
        <v>100</v>
      </c>
      <c r="L327" s="12">
        <v>100</v>
      </c>
      <c r="M327" s="12">
        <v>100</v>
      </c>
      <c r="N327" s="12">
        <v>100</v>
      </c>
      <c r="O327" s="12">
        <v>100</v>
      </c>
      <c r="P327" s="12">
        <v>100</v>
      </c>
      <c r="Q327" s="12">
        <v>100</v>
      </c>
      <c r="R327" s="12">
        <v>100</v>
      </c>
      <c r="S327" s="15" t="s">
        <v>644</v>
      </c>
      <c r="T327">
        <v>14204</v>
      </c>
      <c r="U327">
        <f t="shared" si="4"/>
        <v>1400</v>
      </c>
    </row>
    <row r="328" spans="1:21" x14ac:dyDescent="0.25">
      <c r="A328" s="12" t="s">
        <v>1036</v>
      </c>
      <c r="B328" s="13" t="s">
        <v>1037</v>
      </c>
      <c r="C328" s="14" t="s">
        <v>0</v>
      </c>
      <c r="D328" s="13" t="s">
        <v>1014</v>
      </c>
      <c r="E328" s="12">
        <v>100</v>
      </c>
      <c r="F328" s="12">
        <v>100</v>
      </c>
      <c r="G328" s="12">
        <v>100</v>
      </c>
      <c r="H328" s="12">
        <v>100</v>
      </c>
      <c r="I328" s="12">
        <v>100</v>
      </c>
      <c r="J328" s="12">
        <v>100</v>
      </c>
      <c r="K328" s="12">
        <v>100</v>
      </c>
      <c r="L328" s="12">
        <v>100</v>
      </c>
      <c r="M328" s="12">
        <v>100</v>
      </c>
      <c r="N328" s="12">
        <v>100</v>
      </c>
      <c r="O328" s="12">
        <v>100</v>
      </c>
      <c r="P328" s="12">
        <v>100</v>
      </c>
      <c r="Q328" s="12">
        <v>100</v>
      </c>
      <c r="R328" s="12">
        <v>100</v>
      </c>
      <c r="S328" s="15" t="s">
        <v>654</v>
      </c>
      <c r="T328">
        <v>15101</v>
      </c>
      <c r="U328">
        <f t="shared" si="4"/>
        <v>1400</v>
      </c>
    </row>
    <row r="329" spans="1:21" x14ac:dyDescent="0.25">
      <c r="A329" s="12" t="s">
        <v>1036</v>
      </c>
      <c r="B329" s="13" t="s">
        <v>1037</v>
      </c>
      <c r="C329" s="14" t="s">
        <v>1</v>
      </c>
      <c r="D329" s="13" t="s">
        <v>1014</v>
      </c>
      <c r="E329" s="12">
        <v>100</v>
      </c>
      <c r="F329" s="12">
        <v>100</v>
      </c>
      <c r="G329" s="12">
        <v>100</v>
      </c>
      <c r="H329" s="12">
        <v>100</v>
      </c>
      <c r="I329" s="12">
        <v>100</v>
      </c>
      <c r="J329" s="12">
        <v>100</v>
      </c>
      <c r="K329" s="12">
        <v>100</v>
      </c>
      <c r="L329" s="12">
        <v>100</v>
      </c>
      <c r="M329" s="12">
        <v>100</v>
      </c>
      <c r="N329" s="12">
        <v>100</v>
      </c>
      <c r="O329" s="12">
        <v>100</v>
      </c>
      <c r="P329" s="12">
        <v>100</v>
      </c>
      <c r="Q329" s="12">
        <v>100</v>
      </c>
      <c r="R329" s="12">
        <v>100</v>
      </c>
      <c r="S329" s="15" t="s">
        <v>655</v>
      </c>
      <c r="T329">
        <v>15102</v>
      </c>
      <c r="U329">
        <f t="shared" ref="U329:U352" si="5">COUNTIF(E329:R329,"100")*100</f>
        <v>1400</v>
      </c>
    </row>
    <row r="330" spans="1:21" x14ac:dyDescent="0.25">
      <c r="A330" s="12" t="s">
        <v>1036</v>
      </c>
      <c r="B330" s="13" t="s">
        <v>1037</v>
      </c>
      <c r="C330" s="14" t="s">
        <v>3</v>
      </c>
      <c r="D330" s="13" t="s">
        <v>1014</v>
      </c>
      <c r="E330" s="12">
        <v>100</v>
      </c>
      <c r="F330" s="12">
        <v>100</v>
      </c>
      <c r="G330" s="12">
        <v>100</v>
      </c>
      <c r="H330" s="12">
        <v>100</v>
      </c>
      <c r="I330" s="12">
        <v>100</v>
      </c>
      <c r="J330" s="12">
        <v>100</v>
      </c>
      <c r="K330" s="12">
        <v>100</v>
      </c>
      <c r="L330" s="12">
        <v>100</v>
      </c>
      <c r="M330" s="12">
        <v>100</v>
      </c>
      <c r="N330" s="12">
        <v>100</v>
      </c>
      <c r="O330" s="12">
        <v>100</v>
      </c>
      <c r="P330" s="12">
        <v>100</v>
      </c>
      <c r="Q330" s="12">
        <v>100</v>
      </c>
      <c r="R330" s="12">
        <v>100</v>
      </c>
      <c r="S330" s="15" t="s">
        <v>656</v>
      </c>
      <c r="T330">
        <v>15201</v>
      </c>
      <c r="U330">
        <f t="shared" si="5"/>
        <v>1400</v>
      </c>
    </row>
    <row r="331" spans="1:21" x14ac:dyDescent="0.25">
      <c r="A331" s="12" t="s">
        <v>1036</v>
      </c>
      <c r="B331" s="13" t="s">
        <v>1037</v>
      </c>
      <c r="C331" s="14" t="s">
        <v>2</v>
      </c>
      <c r="D331" s="13" t="s">
        <v>1014</v>
      </c>
      <c r="E331" s="12">
        <v>100</v>
      </c>
      <c r="F331" s="12">
        <v>100</v>
      </c>
      <c r="G331" s="12">
        <v>100</v>
      </c>
      <c r="H331" s="12">
        <v>100</v>
      </c>
      <c r="I331" s="12">
        <v>100</v>
      </c>
      <c r="J331" s="12">
        <v>100</v>
      </c>
      <c r="K331" s="12">
        <v>100</v>
      </c>
      <c r="L331" s="12">
        <v>100</v>
      </c>
      <c r="M331" s="12">
        <v>100</v>
      </c>
      <c r="N331" s="12">
        <v>100</v>
      </c>
      <c r="O331" s="12">
        <v>100</v>
      </c>
      <c r="P331" s="12">
        <v>100</v>
      </c>
      <c r="Q331" s="12">
        <v>100</v>
      </c>
      <c r="R331" s="12">
        <v>100</v>
      </c>
      <c r="S331" s="15" t="s">
        <v>657</v>
      </c>
      <c r="T331">
        <v>15202</v>
      </c>
      <c r="U331">
        <f t="shared" si="5"/>
        <v>1400</v>
      </c>
    </row>
    <row r="332" spans="1:21" x14ac:dyDescent="0.25">
      <c r="A332" s="12" t="s">
        <v>1038</v>
      </c>
      <c r="B332" s="13" t="s">
        <v>1039</v>
      </c>
      <c r="C332" s="14" t="s">
        <v>193</v>
      </c>
      <c r="D332" s="13" t="s">
        <v>1014</v>
      </c>
      <c r="E332" s="12">
        <v>100</v>
      </c>
      <c r="F332" s="12">
        <v>100</v>
      </c>
      <c r="G332" s="12">
        <v>100</v>
      </c>
      <c r="H332" s="12">
        <v>100</v>
      </c>
      <c r="I332" s="12">
        <v>100</v>
      </c>
      <c r="J332" s="12">
        <v>100</v>
      </c>
      <c r="K332" s="12">
        <v>100</v>
      </c>
      <c r="L332" s="12">
        <v>100</v>
      </c>
      <c r="M332" s="12">
        <v>100</v>
      </c>
      <c r="N332" s="12">
        <v>100</v>
      </c>
      <c r="O332" s="12">
        <v>100</v>
      </c>
      <c r="P332" s="12">
        <v>100</v>
      </c>
      <c r="Q332" s="12">
        <v>100</v>
      </c>
      <c r="R332" s="12">
        <v>100</v>
      </c>
      <c r="S332" s="15" t="s">
        <v>658</v>
      </c>
      <c r="T332">
        <v>16101</v>
      </c>
      <c r="U332">
        <f t="shared" si="5"/>
        <v>1400</v>
      </c>
    </row>
    <row r="333" spans="1:21" x14ac:dyDescent="0.25">
      <c r="A333" s="12" t="s">
        <v>1038</v>
      </c>
      <c r="B333" s="13" t="s">
        <v>1039</v>
      </c>
      <c r="C333" s="14" t="s">
        <v>192</v>
      </c>
      <c r="D333" s="13" t="s">
        <v>1014</v>
      </c>
      <c r="E333" s="12">
        <v>100</v>
      </c>
      <c r="F333" s="12">
        <v>100</v>
      </c>
      <c r="G333" s="12">
        <v>100</v>
      </c>
      <c r="H333" s="12">
        <v>100</v>
      </c>
      <c r="I333" s="12">
        <v>100</v>
      </c>
      <c r="J333" s="12">
        <v>100</v>
      </c>
      <c r="K333" s="12">
        <v>100</v>
      </c>
      <c r="L333" s="12">
        <v>100</v>
      </c>
      <c r="M333" s="12">
        <v>100</v>
      </c>
      <c r="N333" s="12">
        <v>100</v>
      </c>
      <c r="O333" s="12">
        <v>100</v>
      </c>
      <c r="P333" s="12">
        <v>100</v>
      </c>
      <c r="Q333" s="12">
        <v>100</v>
      </c>
      <c r="R333" s="12">
        <v>100</v>
      </c>
      <c r="S333" s="15" t="s">
        <v>659</v>
      </c>
      <c r="T333">
        <v>16102</v>
      </c>
      <c r="U333">
        <f t="shared" si="5"/>
        <v>1400</v>
      </c>
    </row>
    <row r="334" spans="1:21" x14ac:dyDescent="0.25">
      <c r="A334" s="12" t="s">
        <v>1038</v>
      </c>
      <c r="B334" s="13" t="s">
        <v>1039</v>
      </c>
      <c r="C334" s="14" t="s">
        <v>194</v>
      </c>
      <c r="D334" s="13" t="s">
        <v>1014</v>
      </c>
      <c r="E334" s="12">
        <v>100</v>
      </c>
      <c r="F334" s="12">
        <v>100</v>
      </c>
      <c r="G334" s="12">
        <v>100</v>
      </c>
      <c r="H334" s="12">
        <v>100</v>
      </c>
      <c r="I334" s="12">
        <v>100</v>
      </c>
      <c r="J334" s="12">
        <v>100</v>
      </c>
      <c r="K334" s="12">
        <v>100</v>
      </c>
      <c r="L334" s="12">
        <v>100</v>
      </c>
      <c r="M334" s="12">
        <v>100</v>
      </c>
      <c r="N334" s="12">
        <v>100</v>
      </c>
      <c r="O334" s="12">
        <v>100</v>
      </c>
      <c r="P334" s="12">
        <v>100</v>
      </c>
      <c r="Q334" s="12">
        <v>100</v>
      </c>
      <c r="R334" s="12">
        <v>100</v>
      </c>
      <c r="S334" s="15" t="s">
        <v>663</v>
      </c>
      <c r="T334">
        <v>16103</v>
      </c>
      <c r="U334">
        <f t="shared" si="5"/>
        <v>1400</v>
      </c>
    </row>
    <row r="335" spans="1:21" x14ac:dyDescent="0.25">
      <c r="A335" s="12" t="s">
        <v>1038</v>
      </c>
      <c r="B335" s="13" t="s">
        <v>1039</v>
      </c>
      <c r="C335" s="14" t="s">
        <v>198</v>
      </c>
      <c r="D335" s="13" t="s">
        <v>1014</v>
      </c>
      <c r="E335" s="12">
        <v>100</v>
      </c>
      <c r="F335" s="12">
        <v>100</v>
      </c>
      <c r="G335" s="12">
        <v>100</v>
      </c>
      <c r="H335" s="12">
        <v>100</v>
      </c>
      <c r="I335" s="12">
        <v>100</v>
      </c>
      <c r="J335" s="12">
        <v>100</v>
      </c>
      <c r="K335" s="12">
        <v>100</v>
      </c>
      <c r="L335" s="12">
        <v>100</v>
      </c>
      <c r="M335" s="12">
        <v>100</v>
      </c>
      <c r="N335" s="12">
        <v>100</v>
      </c>
      <c r="O335" s="12">
        <v>100</v>
      </c>
      <c r="P335" s="12">
        <v>100</v>
      </c>
      <c r="Q335" s="12">
        <v>100</v>
      </c>
      <c r="R335" s="12">
        <v>100</v>
      </c>
      <c r="S335" s="15" t="s">
        <v>664</v>
      </c>
      <c r="T335">
        <v>16104</v>
      </c>
      <c r="U335">
        <f t="shared" si="5"/>
        <v>1400</v>
      </c>
    </row>
    <row r="336" spans="1:21" x14ac:dyDescent="0.25">
      <c r="A336" s="12" t="s">
        <v>1038</v>
      </c>
      <c r="B336" s="13" t="s">
        <v>1039</v>
      </c>
      <c r="C336" s="14" t="s">
        <v>200</v>
      </c>
      <c r="D336" s="13" t="s">
        <v>1014</v>
      </c>
      <c r="E336" s="12">
        <v>100</v>
      </c>
      <c r="F336" s="12">
        <v>100</v>
      </c>
      <c r="G336" s="12">
        <v>100</v>
      </c>
      <c r="H336" s="12">
        <v>100</v>
      </c>
      <c r="I336" s="12">
        <v>100</v>
      </c>
      <c r="J336" s="12">
        <v>100</v>
      </c>
      <c r="K336" s="12">
        <v>100</v>
      </c>
      <c r="L336" s="12">
        <v>100</v>
      </c>
      <c r="M336" s="12">
        <v>100</v>
      </c>
      <c r="N336" s="12">
        <v>100</v>
      </c>
      <c r="O336" s="12">
        <v>100</v>
      </c>
      <c r="P336" s="12">
        <v>100</v>
      </c>
      <c r="Q336" s="12">
        <v>100</v>
      </c>
      <c r="R336" s="12">
        <v>100</v>
      </c>
      <c r="S336" s="15" t="s">
        <v>667</v>
      </c>
      <c r="T336">
        <v>16105</v>
      </c>
      <c r="U336">
        <f t="shared" si="5"/>
        <v>1400</v>
      </c>
    </row>
    <row r="337" spans="1:21" x14ac:dyDescent="0.25">
      <c r="A337" s="12" t="s">
        <v>1038</v>
      </c>
      <c r="B337" s="13" t="s">
        <v>1039</v>
      </c>
      <c r="C337" s="14" t="s">
        <v>201</v>
      </c>
      <c r="D337" s="13" t="s">
        <v>1014</v>
      </c>
      <c r="E337" s="12">
        <v>100</v>
      </c>
      <c r="F337" s="12">
        <v>100</v>
      </c>
      <c r="G337" s="12">
        <v>100</v>
      </c>
      <c r="H337" s="12">
        <v>100</v>
      </c>
      <c r="I337" s="12">
        <v>100</v>
      </c>
      <c r="J337" s="12">
        <v>100</v>
      </c>
      <c r="K337" s="12">
        <v>100</v>
      </c>
      <c r="L337" s="12">
        <v>100</v>
      </c>
      <c r="M337" s="12">
        <v>100</v>
      </c>
      <c r="N337" s="12">
        <v>100</v>
      </c>
      <c r="O337" s="12">
        <v>100</v>
      </c>
      <c r="P337" s="12">
        <v>100</v>
      </c>
      <c r="Q337" s="12">
        <v>100</v>
      </c>
      <c r="R337" s="12">
        <v>100</v>
      </c>
      <c r="S337" s="15" t="s">
        <v>668</v>
      </c>
      <c r="T337">
        <v>16106</v>
      </c>
      <c r="U337">
        <f t="shared" si="5"/>
        <v>1400</v>
      </c>
    </row>
    <row r="338" spans="1:21" x14ac:dyDescent="0.25">
      <c r="A338" s="12" t="s">
        <v>1038</v>
      </c>
      <c r="B338" s="13" t="s">
        <v>1039</v>
      </c>
      <c r="C338" s="14" t="s">
        <v>203</v>
      </c>
      <c r="D338" s="13" t="s">
        <v>1014</v>
      </c>
      <c r="E338" s="12">
        <v>100</v>
      </c>
      <c r="F338" s="12">
        <v>100</v>
      </c>
      <c r="G338" s="12">
        <v>100</v>
      </c>
      <c r="H338" s="12">
        <v>100</v>
      </c>
      <c r="I338" s="12">
        <v>100</v>
      </c>
      <c r="J338" s="12">
        <v>100</v>
      </c>
      <c r="K338" s="12">
        <v>100</v>
      </c>
      <c r="L338" s="12">
        <v>100</v>
      </c>
      <c r="M338" s="12">
        <v>100</v>
      </c>
      <c r="N338" s="12">
        <v>100</v>
      </c>
      <c r="O338" s="12">
        <v>100</v>
      </c>
      <c r="P338" s="12">
        <v>100</v>
      </c>
      <c r="Q338" s="12">
        <v>100</v>
      </c>
      <c r="R338" s="12">
        <v>100</v>
      </c>
      <c r="S338" s="15" t="s">
        <v>670</v>
      </c>
      <c r="T338">
        <v>16107</v>
      </c>
      <c r="U338">
        <f t="shared" si="5"/>
        <v>1400</v>
      </c>
    </row>
    <row r="339" spans="1:21" x14ac:dyDescent="0.25">
      <c r="A339" s="12" t="s">
        <v>1038</v>
      </c>
      <c r="B339" s="13" t="s">
        <v>1039</v>
      </c>
      <c r="C339" s="14" t="s">
        <v>208</v>
      </c>
      <c r="D339" s="13" t="s">
        <v>1014</v>
      </c>
      <c r="E339" s="12">
        <v>100</v>
      </c>
      <c r="F339" s="12">
        <v>100</v>
      </c>
      <c r="G339" s="12">
        <v>100</v>
      </c>
      <c r="H339" s="12">
        <v>100</v>
      </c>
      <c r="I339" s="12">
        <v>100</v>
      </c>
      <c r="J339" s="12">
        <v>100</v>
      </c>
      <c r="K339" s="12">
        <v>100</v>
      </c>
      <c r="L339" s="12">
        <v>100</v>
      </c>
      <c r="M339" s="12">
        <v>100</v>
      </c>
      <c r="N339" s="12">
        <v>100</v>
      </c>
      <c r="O339" s="12">
        <v>100</v>
      </c>
      <c r="P339" s="12">
        <v>100</v>
      </c>
      <c r="Q339" s="12">
        <v>-50</v>
      </c>
      <c r="R339" s="12">
        <v>-50</v>
      </c>
      <c r="S339" s="15" t="s">
        <v>674</v>
      </c>
      <c r="T339">
        <v>16108</v>
      </c>
      <c r="U339">
        <f t="shared" si="5"/>
        <v>1200</v>
      </c>
    </row>
    <row r="340" spans="1:21" x14ac:dyDescent="0.25">
      <c r="A340" s="12" t="s">
        <v>1038</v>
      </c>
      <c r="B340" s="13" t="s">
        <v>1039</v>
      </c>
      <c r="C340" s="14" t="s">
        <v>211</v>
      </c>
      <c r="D340" s="13" t="s">
        <v>1014</v>
      </c>
      <c r="E340" s="12">
        <v>100</v>
      </c>
      <c r="F340" s="12">
        <v>100</v>
      </c>
      <c r="G340" s="12">
        <v>100</v>
      </c>
      <c r="H340" s="12">
        <v>100</v>
      </c>
      <c r="I340" s="12">
        <v>100</v>
      </c>
      <c r="J340" s="12">
        <v>100</v>
      </c>
      <c r="K340" s="12">
        <v>100</v>
      </c>
      <c r="L340" s="12">
        <v>100</v>
      </c>
      <c r="M340" s="12">
        <v>100</v>
      </c>
      <c r="N340" s="12">
        <v>100</v>
      </c>
      <c r="O340" s="12">
        <v>100</v>
      </c>
      <c r="P340" s="12">
        <v>100</v>
      </c>
      <c r="Q340" s="12">
        <v>100</v>
      </c>
      <c r="R340" s="12">
        <v>100</v>
      </c>
      <c r="S340" s="15" t="s">
        <v>677</v>
      </c>
      <c r="T340">
        <v>16109</v>
      </c>
      <c r="U340">
        <f t="shared" si="5"/>
        <v>1400</v>
      </c>
    </row>
    <row r="341" spans="1:21" x14ac:dyDescent="0.25">
      <c r="A341" s="12" t="s">
        <v>1038</v>
      </c>
      <c r="B341" s="13" t="s">
        <v>1039</v>
      </c>
      <c r="C341" s="14" t="s">
        <v>204</v>
      </c>
      <c r="D341" s="13" t="s">
        <v>1014</v>
      </c>
      <c r="E341" s="12">
        <v>100</v>
      </c>
      <c r="F341" s="12">
        <v>100</v>
      </c>
      <c r="G341" s="12">
        <v>100</v>
      </c>
      <c r="H341" s="12">
        <v>100</v>
      </c>
      <c r="I341" s="12">
        <v>100</v>
      </c>
      <c r="J341" s="12">
        <v>100</v>
      </c>
      <c r="K341" s="12">
        <v>100</v>
      </c>
      <c r="L341" s="12">
        <v>100</v>
      </c>
      <c r="M341" s="12">
        <v>100</v>
      </c>
      <c r="N341" s="12">
        <v>100</v>
      </c>
      <c r="O341" s="12">
        <v>100</v>
      </c>
      <c r="P341" s="12">
        <v>100</v>
      </c>
      <c r="Q341" s="12">
        <v>100</v>
      </c>
      <c r="R341" s="12">
        <v>100</v>
      </c>
      <c r="S341" s="15" t="s">
        <v>671</v>
      </c>
      <c r="T341">
        <v>16201</v>
      </c>
      <c r="U341">
        <f t="shared" si="5"/>
        <v>1400</v>
      </c>
    </row>
    <row r="342" spans="1:21" x14ac:dyDescent="0.25">
      <c r="A342" s="12" t="s">
        <v>1038</v>
      </c>
      <c r="B342" s="13" t="s">
        <v>1039</v>
      </c>
      <c r="C342" s="14" t="s">
        <v>195</v>
      </c>
      <c r="D342" s="13" t="s">
        <v>1014</v>
      </c>
      <c r="E342" s="12">
        <v>100</v>
      </c>
      <c r="F342" s="12">
        <v>100</v>
      </c>
      <c r="G342" s="12">
        <v>100</v>
      </c>
      <c r="H342" s="12">
        <v>100</v>
      </c>
      <c r="I342" s="12">
        <v>100</v>
      </c>
      <c r="J342" s="12">
        <v>100</v>
      </c>
      <c r="K342" s="12">
        <v>100</v>
      </c>
      <c r="L342" s="12">
        <v>100</v>
      </c>
      <c r="M342" s="12">
        <v>100</v>
      </c>
      <c r="N342" s="12">
        <v>100</v>
      </c>
      <c r="O342" s="12">
        <v>100</v>
      </c>
      <c r="P342" s="12">
        <v>100</v>
      </c>
      <c r="Q342" s="12">
        <v>100</v>
      </c>
      <c r="R342" s="12">
        <v>-50</v>
      </c>
      <c r="S342" s="15" t="s">
        <v>660</v>
      </c>
      <c r="T342">
        <v>16202</v>
      </c>
      <c r="U342">
        <f t="shared" si="5"/>
        <v>1300</v>
      </c>
    </row>
    <row r="343" spans="1:21" x14ac:dyDescent="0.25">
      <c r="A343" s="12" t="s">
        <v>1038</v>
      </c>
      <c r="B343" s="13" t="s">
        <v>1039</v>
      </c>
      <c r="C343" s="14" t="s">
        <v>196</v>
      </c>
      <c r="D343" s="13" t="s">
        <v>1014</v>
      </c>
      <c r="E343" s="12">
        <v>100</v>
      </c>
      <c r="F343" s="12">
        <v>100</v>
      </c>
      <c r="G343" s="12">
        <v>100</v>
      </c>
      <c r="H343" s="12">
        <v>100</v>
      </c>
      <c r="I343" s="12">
        <v>100</v>
      </c>
      <c r="J343" s="12">
        <v>100</v>
      </c>
      <c r="K343" s="12">
        <v>100</v>
      </c>
      <c r="L343" s="12">
        <v>100</v>
      </c>
      <c r="M343" s="12">
        <v>100</v>
      </c>
      <c r="N343" s="12">
        <v>100</v>
      </c>
      <c r="O343" s="12">
        <v>100</v>
      </c>
      <c r="P343" s="12">
        <v>100</v>
      </c>
      <c r="Q343" s="12">
        <v>100</v>
      </c>
      <c r="R343" s="12">
        <v>100</v>
      </c>
      <c r="S343" s="15" t="s">
        <v>661</v>
      </c>
      <c r="T343">
        <v>16203</v>
      </c>
      <c r="U343">
        <f t="shared" si="5"/>
        <v>1400</v>
      </c>
    </row>
    <row r="344" spans="1:21" x14ac:dyDescent="0.25">
      <c r="A344" s="12" t="s">
        <v>1038</v>
      </c>
      <c r="B344" s="13" t="s">
        <v>1039</v>
      </c>
      <c r="C344" s="14" t="s">
        <v>199</v>
      </c>
      <c r="D344" s="13" t="s">
        <v>1014</v>
      </c>
      <c r="E344" s="12">
        <v>100</v>
      </c>
      <c r="F344" s="12">
        <v>100</v>
      </c>
      <c r="G344" s="12">
        <v>100</v>
      </c>
      <c r="H344" s="12">
        <v>100</v>
      </c>
      <c r="I344" s="12">
        <v>100</v>
      </c>
      <c r="J344" s="12">
        <v>100</v>
      </c>
      <c r="K344" s="12">
        <v>100</v>
      </c>
      <c r="L344" s="12">
        <v>100</v>
      </c>
      <c r="M344" s="12">
        <v>100</v>
      </c>
      <c r="N344" s="12">
        <v>100</v>
      </c>
      <c r="O344" s="12">
        <v>100</v>
      </c>
      <c r="P344" s="12">
        <v>100</v>
      </c>
      <c r="Q344" s="12">
        <v>100</v>
      </c>
      <c r="R344" s="12">
        <v>100</v>
      </c>
      <c r="S344" s="15" t="s">
        <v>665</v>
      </c>
      <c r="T344">
        <v>16204</v>
      </c>
      <c r="U344">
        <f t="shared" si="5"/>
        <v>1400</v>
      </c>
    </row>
    <row r="345" spans="1:21" x14ac:dyDescent="0.25">
      <c r="A345" s="12" t="s">
        <v>1038</v>
      </c>
      <c r="B345" s="13" t="s">
        <v>1039</v>
      </c>
      <c r="C345" s="14" t="s">
        <v>202</v>
      </c>
      <c r="D345" s="13" t="s">
        <v>1014</v>
      </c>
      <c r="E345" s="12">
        <v>100</v>
      </c>
      <c r="F345" s="12">
        <v>100</v>
      </c>
      <c r="G345" s="12">
        <v>100</v>
      </c>
      <c r="H345" s="12">
        <v>100</v>
      </c>
      <c r="I345" s="12">
        <v>100</v>
      </c>
      <c r="J345" s="12">
        <v>100</v>
      </c>
      <c r="K345" s="12">
        <v>100</v>
      </c>
      <c r="L345" s="12">
        <v>100</v>
      </c>
      <c r="M345" s="12">
        <v>100</v>
      </c>
      <c r="N345" s="12">
        <v>100</v>
      </c>
      <c r="O345" s="12">
        <v>100</v>
      </c>
      <c r="P345" s="12">
        <v>100</v>
      </c>
      <c r="Q345" s="12">
        <v>100</v>
      </c>
      <c r="R345" s="12">
        <v>100</v>
      </c>
      <c r="S345" s="15" t="s">
        <v>669</v>
      </c>
      <c r="T345">
        <v>16205</v>
      </c>
      <c r="U345">
        <f t="shared" si="5"/>
        <v>1400</v>
      </c>
    </row>
    <row r="346" spans="1:21" x14ac:dyDescent="0.25">
      <c r="A346" s="12" t="s">
        <v>1038</v>
      </c>
      <c r="B346" s="13" t="s">
        <v>1039</v>
      </c>
      <c r="C346" s="14" t="s">
        <v>205</v>
      </c>
      <c r="D346" s="13" t="s">
        <v>1014</v>
      </c>
      <c r="E346" s="12">
        <v>100</v>
      </c>
      <c r="F346" s="12">
        <v>100</v>
      </c>
      <c r="G346" s="12">
        <v>100</v>
      </c>
      <c r="H346" s="12">
        <v>100</v>
      </c>
      <c r="I346" s="12">
        <v>100</v>
      </c>
      <c r="J346" s="12">
        <v>100</v>
      </c>
      <c r="K346" s="12">
        <v>100</v>
      </c>
      <c r="L346" s="12">
        <v>100</v>
      </c>
      <c r="M346" s="12">
        <v>100</v>
      </c>
      <c r="N346" s="12">
        <v>100</v>
      </c>
      <c r="O346" s="12">
        <v>100</v>
      </c>
      <c r="P346" s="12">
        <v>100</v>
      </c>
      <c r="Q346" s="12">
        <v>100</v>
      </c>
      <c r="R346" s="12">
        <v>100</v>
      </c>
      <c r="S346" s="15" t="s">
        <v>678</v>
      </c>
      <c r="T346">
        <v>16206</v>
      </c>
      <c r="U346">
        <f t="shared" si="5"/>
        <v>1400</v>
      </c>
    </row>
    <row r="347" spans="1:21" x14ac:dyDescent="0.25">
      <c r="A347" s="12" t="s">
        <v>1038</v>
      </c>
      <c r="B347" s="13" t="s">
        <v>1039</v>
      </c>
      <c r="C347" s="14" t="s">
        <v>210</v>
      </c>
      <c r="D347" s="13" t="s">
        <v>1014</v>
      </c>
      <c r="E347" s="12">
        <v>100</v>
      </c>
      <c r="F347" s="12">
        <v>100</v>
      </c>
      <c r="G347" s="12">
        <v>100</v>
      </c>
      <c r="H347" s="12">
        <v>100</v>
      </c>
      <c r="I347" s="12">
        <v>100</v>
      </c>
      <c r="J347" s="12">
        <v>100</v>
      </c>
      <c r="K347" s="12">
        <v>100</v>
      </c>
      <c r="L347" s="12">
        <v>100</v>
      </c>
      <c r="M347" s="12">
        <v>100</v>
      </c>
      <c r="N347" s="12">
        <v>100</v>
      </c>
      <c r="O347" s="12">
        <v>100</v>
      </c>
      <c r="P347" s="12">
        <v>100</v>
      </c>
      <c r="Q347" s="12">
        <v>-50</v>
      </c>
      <c r="R347" s="12">
        <v>-50</v>
      </c>
      <c r="S347" s="15" t="s">
        <v>676</v>
      </c>
      <c r="T347">
        <v>16207</v>
      </c>
      <c r="U347">
        <f t="shared" si="5"/>
        <v>1200</v>
      </c>
    </row>
    <row r="348" spans="1:21" x14ac:dyDescent="0.25">
      <c r="A348" s="12" t="s">
        <v>1038</v>
      </c>
      <c r="B348" s="13" t="s">
        <v>1039</v>
      </c>
      <c r="C348" s="14" t="s">
        <v>206</v>
      </c>
      <c r="D348" s="13" t="s">
        <v>1014</v>
      </c>
      <c r="E348" s="12">
        <v>100</v>
      </c>
      <c r="F348" s="12">
        <v>100</v>
      </c>
      <c r="G348" s="12">
        <v>100</v>
      </c>
      <c r="H348" s="12">
        <v>100</v>
      </c>
      <c r="I348" s="12">
        <v>100</v>
      </c>
      <c r="J348" s="12">
        <v>100</v>
      </c>
      <c r="K348" s="12">
        <v>100</v>
      </c>
      <c r="L348" s="12">
        <v>100</v>
      </c>
      <c r="M348" s="12">
        <v>100</v>
      </c>
      <c r="N348" s="12">
        <v>100</v>
      </c>
      <c r="O348" s="12">
        <v>100</v>
      </c>
      <c r="P348" s="12">
        <v>100</v>
      </c>
      <c r="Q348" s="12">
        <v>100</v>
      </c>
      <c r="R348" s="12">
        <v>100</v>
      </c>
      <c r="S348" s="15" t="s">
        <v>672</v>
      </c>
      <c r="T348">
        <v>16301</v>
      </c>
      <c r="U348">
        <f t="shared" si="5"/>
        <v>1400</v>
      </c>
    </row>
    <row r="349" spans="1:21" x14ac:dyDescent="0.25">
      <c r="A349" s="12" t="s">
        <v>1038</v>
      </c>
      <c r="B349" s="13" t="s">
        <v>1039</v>
      </c>
      <c r="C349" s="14" t="s">
        <v>197</v>
      </c>
      <c r="D349" s="13" t="s">
        <v>1014</v>
      </c>
      <c r="E349" s="12">
        <v>100</v>
      </c>
      <c r="F349" s="12">
        <v>100</v>
      </c>
      <c r="G349" s="12">
        <v>100</v>
      </c>
      <c r="H349" s="12">
        <v>100</v>
      </c>
      <c r="I349" s="12">
        <v>100</v>
      </c>
      <c r="J349" s="12">
        <v>100</v>
      </c>
      <c r="K349" s="12">
        <v>100</v>
      </c>
      <c r="L349" s="12">
        <v>100</v>
      </c>
      <c r="M349" s="12">
        <v>100</v>
      </c>
      <c r="N349" s="12">
        <v>100</v>
      </c>
      <c r="O349" s="12">
        <v>100</v>
      </c>
      <c r="P349" s="12">
        <v>100</v>
      </c>
      <c r="Q349" s="12">
        <v>100</v>
      </c>
      <c r="R349" s="12">
        <v>100</v>
      </c>
      <c r="S349" s="15" t="s">
        <v>662</v>
      </c>
      <c r="T349">
        <v>16302</v>
      </c>
      <c r="U349">
        <f t="shared" si="5"/>
        <v>1400</v>
      </c>
    </row>
    <row r="350" spans="1:21" x14ac:dyDescent="0.25">
      <c r="A350" s="12" t="s">
        <v>1038</v>
      </c>
      <c r="B350" s="13" t="s">
        <v>1039</v>
      </c>
      <c r="C350" s="14" t="s">
        <v>212</v>
      </c>
      <c r="D350" s="13" t="s">
        <v>1014</v>
      </c>
      <c r="E350" s="12">
        <v>100</v>
      </c>
      <c r="F350" s="12">
        <v>100</v>
      </c>
      <c r="G350" s="12">
        <v>100</v>
      </c>
      <c r="H350" s="12">
        <v>100</v>
      </c>
      <c r="I350" s="12">
        <v>100</v>
      </c>
      <c r="J350" s="12">
        <v>100</v>
      </c>
      <c r="K350" s="12">
        <v>100</v>
      </c>
      <c r="L350" s="12">
        <v>100</v>
      </c>
      <c r="M350" s="12">
        <v>100</v>
      </c>
      <c r="N350" s="12">
        <v>100</v>
      </c>
      <c r="O350" s="12">
        <v>100</v>
      </c>
      <c r="P350" s="12">
        <v>100</v>
      </c>
      <c r="Q350" s="12">
        <v>100</v>
      </c>
      <c r="R350" s="12">
        <v>100</v>
      </c>
      <c r="S350" s="15" t="s">
        <v>666</v>
      </c>
      <c r="T350">
        <v>16303</v>
      </c>
      <c r="U350">
        <f t="shared" si="5"/>
        <v>1400</v>
      </c>
    </row>
    <row r="351" spans="1:21" x14ac:dyDescent="0.25">
      <c r="A351" s="12" t="s">
        <v>1038</v>
      </c>
      <c r="B351" s="13" t="s">
        <v>1039</v>
      </c>
      <c r="C351" s="14" t="s">
        <v>207</v>
      </c>
      <c r="D351" s="13" t="s">
        <v>1014</v>
      </c>
      <c r="E351" s="12">
        <v>100</v>
      </c>
      <c r="F351" s="12">
        <v>100</v>
      </c>
      <c r="G351" s="12">
        <v>100</v>
      </c>
      <c r="H351" s="12">
        <v>100</v>
      </c>
      <c r="I351" s="12">
        <v>100</v>
      </c>
      <c r="J351" s="12">
        <v>100</v>
      </c>
      <c r="K351" s="12">
        <v>100</v>
      </c>
      <c r="L351" s="12">
        <v>100</v>
      </c>
      <c r="M351" s="12">
        <v>100</v>
      </c>
      <c r="N351" s="12">
        <v>100</v>
      </c>
      <c r="O351" s="12">
        <v>100</v>
      </c>
      <c r="P351" s="12">
        <v>100</v>
      </c>
      <c r="Q351" s="12">
        <v>100</v>
      </c>
      <c r="R351" s="12">
        <v>100</v>
      </c>
      <c r="S351" s="15" t="s">
        <v>673</v>
      </c>
      <c r="T351">
        <v>16304</v>
      </c>
      <c r="U351">
        <f t="shared" si="5"/>
        <v>1400</v>
      </c>
    </row>
    <row r="352" spans="1:21" x14ac:dyDescent="0.25">
      <c r="A352" s="12" t="s">
        <v>1038</v>
      </c>
      <c r="B352" s="13" t="s">
        <v>1039</v>
      </c>
      <c r="C352" s="14" t="s">
        <v>209</v>
      </c>
      <c r="D352" s="13" t="s">
        <v>1014</v>
      </c>
      <c r="E352" s="12">
        <v>100</v>
      </c>
      <c r="F352" s="12">
        <v>100</v>
      </c>
      <c r="G352" s="12">
        <v>100</v>
      </c>
      <c r="H352" s="12">
        <v>100</v>
      </c>
      <c r="I352" s="12">
        <v>100</v>
      </c>
      <c r="J352" s="12">
        <v>100</v>
      </c>
      <c r="K352" s="12">
        <v>100</v>
      </c>
      <c r="L352" s="12">
        <v>100</v>
      </c>
      <c r="M352" s="12">
        <v>100</v>
      </c>
      <c r="N352" s="12">
        <v>100</v>
      </c>
      <c r="O352" s="12">
        <v>100</v>
      </c>
      <c r="P352" s="12">
        <v>100</v>
      </c>
      <c r="Q352" s="12">
        <v>100</v>
      </c>
      <c r="R352" s="12">
        <v>100</v>
      </c>
      <c r="S352" s="15" t="s">
        <v>675</v>
      </c>
      <c r="T352">
        <v>16305</v>
      </c>
      <c r="U352">
        <f t="shared" si="5"/>
        <v>1400</v>
      </c>
    </row>
    <row r="353" spans="2:17" x14ac:dyDescent="0.25"/>
    <row r="354" spans="2:17" hidden="1" x14ac:dyDescent="0.25">
      <c r="B354" s="5"/>
      <c r="C354" s="4"/>
      <c r="D354" s="6"/>
      <c r="E354" s="6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</row>
    <row r="355" spans="2:17" hidden="1" x14ac:dyDescent="0.25">
      <c r="B355" s="7"/>
      <c r="C355" s="7"/>
      <c r="D355" s="7"/>
      <c r="E355" s="7"/>
      <c r="F355" s="7"/>
      <c r="G355" s="7"/>
      <c r="H355" s="7"/>
      <c r="I355" s="7"/>
      <c r="J355" s="7"/>
      <c r="K355" s="7"/>
      <c r="L355" s="7"/>
      <c r="M355" s="7"/>
      <c r="N355" s="7"/>
      <c r="O355" s="7"/>
      <c r="P355" s="7"/>
      <c r="Q355" s="7"/>
    </row>
    <row r="356" spans="2:17" hidden="1" x14ac:dyDescent="0.25">
      <c r="B356" s="34"/>
      <c r="C356" s="34"/>
      <c r="D356" s="34"/>
      <c r="E356" s="34"/>
      <c r="F356" s="34"/>
      <c r="G356" s="34"/>
      <c r="H356" s="34"/>
      <c r="I356" s="34"/>
      <c r="J356" s="34"/>
      <c r="K356" s="34"/>
      <c r="L356" s="34"/>
      <c r="M356" s="34"/>
      <c r="N356" s="34"/>
      <c r="O356" s="34"/>
      <c r="P356" s="34"/>
      <c r="Q356" s="34"/>
    </row>
    <row r="357" spans="2:17" ht="33.950000000000003" hidden="1" customHeight="1" x14ac:dyDescent="0.25">
      <c r="B357" s="35"/>
      <c r="C357" s="35"/>
      <c r="D357" s="35"/>
      <c r="E357" s="35"/>
      <c r="F357" s="35"/>
      <c r="G357" s="35"/>
      <c r="H357" s="35"/>
      <c r="I357" s="35"/>
      <c r="J357" s="35"/>
      <c r="K357" s="35"/>
      <c r="L357" s="35"/>
      <c r="M357" s="35"/>
      <c r="N357" s="35"/>
      <c r="O357" s="35"/>
      <c r="P357" s="35"/>
      <c r="Q357" s="35"/>
    </row>
    <row r="358" spans="2:17" ht="29.1" hidden="1" customHeight="1" x14ac:dyDescent="0.25">
      <c r="B358" s="34"/>
      <c r="C358" s="34"/>
      <c r="D358" s="34"/>
      <c r="E358" s="34"/>
      <c r="F358" s="34"/>
      <c r="G358" s="34"/>
      <c r="H358" s="34"/>
      <c r="I358" s="34"/>
      <c r="J358" s="34"/>
      <c r="K358" s="34"/>
      <c r="L358" s="34"/>
      <c r="M358" s="34"/>
      <c r="N358" s="34"/>
      <c r="O358" s="34"/>
      <c r="P358" s="34"/>
      <c r="Q358" s="34"/>
    </row>
    <row r="359" spans="2:17" ht="42.6" hidden="1" customHeight="1" x14ac:dyDescent="0.25">
      <c r="B359" s="34"/>
      <c r="C359" s="34"/>
      <c r="D359" s="34"/>
      <c r="E359" s="34"/>
      <c r="F359" s="34"/>
      <c r="G359" s="34"/>
      <c r="H359" s="34"/>
      <c r="I359" s="34"/>
      <c r="J359" s="34"/>
      <c r="K359" s="34"/>
      <c r="L359" s="34"/>
      <c r="M359" s="34"/>
      <c r="N359" s="34"/>
      <c r="O359" s="34"/>
      <c r="P359" s="34"/>
      <c r="Q359" s="34"/>
    </row>
  </sheetData>
  <sheetProtection algorithmName="SHA-512" hashValue="9s72zkgBq+utML7V7J7bysyr0KPHA5x67DdDnh8AgKnyNmRUd3kYdIYmOgwNQ5JbsUl1bTNnBQMzSf4RxlQP4A==" saltValue="SGUniyawjIDpw9hClQ3vZA==" spinCount="100000" sheet="1" objects="1" scenarios="1"/>
  <sortState xmlns:xlrd2="http://schemas.microsoft.com/office/spreadsheetml/2017/richdata2" ref="B8:T352">
    <sortCondition ref="S8:S352"/>
  </sortState>
  <mergeCells count="4">
    <mergeCell ref="B356:Q356"/>
    <mergeCell ref="B357:Q357"/>
    <mergeCell ref="B358:Q358"/>
    <mergeCell ref="B359:Q359"/>
  </mergeCells>
  <phoneticPr fontId="18" type="noConversion"/>
  <conditionalFormatting sqref="E8:S352">
    <cfRule type="iconSet" priority="1">
      <iconSet showValue="0">
        <cfvo type="percent" val="0"/>
        <cfvo type="percent" val="33"/>
        <cfvo type="percent" val="67"/>
      </iconSet>
    </cfRule>
    <cfRule type="iconSet" priority="2">
      <iconSet showValue="0">
        <cfvo type="percent" val="0"/>
        <cfvo type="num" val="&quot;0.5&quot;"/>
        <cfvo type="num" val="0"/>
      </iconSet>
    </cfRule>
  </conditionalFormatting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7"/>
  <dimension ref="A1:M348"/>
  <sheetViews>
    <sheetView showGridLines="0" workbookViewId="0"/>
  </sheetViews>
  <sheetFormatPr baseColWidth="10" defaultColWidth="0" defaultRowHeight="15" zeroHeight="1" x14ac:dyDescent="0.25"/>
  <cols>
    <col min="1" max="1" width="11.42578125" style="36" customWidth="1"/>
    <col min="2" max="2" width="23.28515625" style="36" bestFit="1" customWidth="1"/>
    <col min="3" max="3" width="20.28515625" style="36" customWidth="1"/>
    <col min="4" max="6" width="11.42578125" style="36" hidden="1"/>
    <col min="7" max="7" width="28.7109375" style="36" hidden="1"/>
    <col min="8" max="8" width="7.140625" style="36" hidden="1"/>
    <col min="9" max="9" width="22.140625" style="36" hidden="1"/>
    <col min="10" max="11" width="11.42578125" style="36" hidden="1"/>
    <col min="12" max="12" width="22.140625" style="36" hidden="1"/>
    <col min="13" max="13" width="11" style="36" hidden="1"/>
    <col min="14" max="16384" width="11.42578125" style="36" hidden="1"/>
  </cols>
  <sheetData>
    <row r="1" spans="1:3" x14ac:dyDescent="0.25">
      <c r="B1" s="103" t="str">
        <f>"Año "&amp;RIGHT('FIGEM 2025'!B2,4)-1</f>
        <v>Año 2024</v>
      </c>
    </row>
    <row r="2" spans="1:3" x14ac:dyDescent="0.25">
      <c r="B2" s="103" t="s">
        <v>992</v>
      </c>
    </row>
    <row r="3" spans="1:3" ht="56.25" customHeight="1" x14ac:dyDescent="0.25">
      <c r="A3" s="108" t="s">
        <v>679</v>
      </c>
      <c r="B3" s="108" t="s">
        <v>841</v>
      </c>
      <c r="C3" s="108" t="s">
        <v>882</v>
      </c>
    </row>
    <row r="4" spans="1:3" x14ac:dyDescent="0.25">
      <c r="A4" s="36">
        <v>1101</v>
      </c>
      <c r="B4" s="36" t="s">
        <v>8</v>
      </c>
      <c r="C4" s="36">
        <v>64.5</v>
      </c>
    </row>
    <row r="5" spans="1:3" x14ac:dyDescent="0.25">
      <c r="A5" s="36">
        <v>1107</v>
      </c>
      <c r="B5" s="36" t="s">
        <v>4</v>
      </c>
      <c r="C5" s="36">
        <v>71.11</v>
      </c>
    </row>
    <row r="6" spans="1:3" x14ac:dyDescent="0.25">
      <c r="A6" s="36">
        <v>1401</v>
      </c>
      <c r="B6" s="36" t="s">
        <v>10</v>
      </c>
      <c r="C6" s="36">
        <v>96.43</v>
      </c>
    </row>
    <row r="7" spans="1:3" x14ac:dyDescent="0.25">
      <c r="A7" s="36">
        <v>1402</v>
      </c>
      <c r="B7" s="36" t="s">
        <v>5</v>
      </c>
      <c r="C7" s="36">
        <v>71.13</v>
      </c>
    </row>
    <row r="8" spans="1:3" x14ac:dyDescent="0.25">
      <c r="A8" s="36">
        <v>1403</v>
      </c>
      <c r="B8" s="36" t="s">
        <v>6</v>
      </c>
      <c r="C8" s="36">
        <v>65.89</v>
      </c>
    </row>
    <row r="9" spans="1:3" x14ac:dyDescent="0.25">
      <c r="A9" s="36">
        <v>1404</v>
      </c>
      <c r="B9" s="36" t="s">
        <v>7</v>
      </c>
      <c r="C9" s="36">
        <v>55.6</v>
      </c>
    </row>
    <row r="10" spans="1:3" x14ac:dyDescent="0.25">
      <c r="A10" s="36">
        <v>1405</v>
      </c>
      <c r="B10" s="36" t="s">
        <v>9</v>
      </c>
      <c r="C10" s="36">
        <v>94.27</v>
      </c>
    </row>
    <row r="11" spans="1:3" x14ac:dyDescent="0.25">
      <c r="A11" s="36">
        <v>2101</v>
      </c>
      <c r="B11" s="36" t="s">
        <v>11</v>
      </c>
      <c r="C11" s="36">
        <v>73.400000000000006</v>
      </c>
    </row>
    <row r="12" spans="1:3" x14ac:dyDescent="0.25">
      <c r="A12" s="36">
        <v>2102</v>
      </c>
      <c r="B12" s="36" t="s">
        <v>14</v>
      </c>
      <c r="C12" s="36">
        <v>87.34</v>
      </c>
    </row>
    <row r="13" spans="1:3" x14ac:dyDescent="0.25">
      <c r="A13" s="36">
        <v>2103</v>
      </c>
      <c r="B13" s="36" t="s">
        <v>17</v>
      </c>
      <c r="C13" s="36">
        <v>47.28</v>
      </c>
    </row>
    <row r="14" spans="1:3" x14ac:dyDescent="0.25">
      <c r="A14" s="36">
        <v>2104</v>
      </c>
      <c r="B14" s="36" t="s">
        <v>872</v>
      </c>
      <c r="C14" s="36">
        <v>75.92</v>
      </c>
    </row>
    <row r="15" spans="1:3" x14ac:dyDescent="0.25">
      <c r="A15" s="36">
        <v>2201</v>
      </c>
      <c r="B15" s="36" t="s">
        <v>12</v>
      </c>
      <c r="C15" s="36">
        <v>46.06</v>
      </c>
    </row>
    <row r="16" spans="1:3" x14ac:dyDescent="0.25">
      <c r="A16" s="36">
        <v>2202</v>
      </c>
      <c r="B16" s="36" t="s">
        <v>15</v>
      </c>
      <c r="C16" s="36">
        <v>66.09</v>
      </c>
    </row>
    <row r="17" spans="1:3" x14ac:dyDescent="0.25">
      <c r="A17" s="36">
        <v>2203</v>
      </c>
      <c r="B17" s="36" t="s">
        <v>16</v>
      </c>
      <c r="C17" s="36">
        <v>56.96</v>
      </c>
    </row>
    <row r="18" spans="1:3" x14ac:dyDescent="0.25">
      <c r="A18" s="36">
        <v>2301</v>
      </c>
      <c r="B18" s="36" t="s">
        <v>18</v>
      </c>
      <c r="C18" s="36">
        <v>91.54</v>
      </c>
    </row>
    <row r="19" spans="1:3" x14ac:dyDescent="0.25">
      <c r="A19" s="36">
        <v>2302</v>
      </c>
      <c r="B19" s="36" t="s">
        <v>13</v>
      </c>
      <c r="C19" s="36">
        <v>2.82</v>
      </c>
    </row>
    <row r="20" spans="1:3" x14ac:dyDescent="0.25">
      <c r="A20" s="36">
        <v>3101</v>
      </c>
      <c r="B20" s="36" t="s">
        <v>22</v>
      </c>
      <c r="C20" s="36">
        <v>89.93</v>
      </c>
    </row>
    <row r="21" spans="1:3" x14ac:dyDescent="0.25">
      <c r="A21" s="36">
        <v>3102</v>
      </c>
      <c r="B21" s="36" t="s">
        <v>20</v>
      </c>
      <c r="C21" s="36">
        <v>95.42</v>
      </c>
    </row>
    <row r="22" spans="1:3" x14ac:dyDescent="0.25">
      <c r="A22" s="36">
        <v>3103</v>
      </c>
      <c r="B22" s="36" t="s">
        <v>26</v>
      </c>
      <c r="C22" s="36">
        <v>91.29</v>
      </c>
    </row>
    <row r="23" spans="1:3" x14ac:dyDescent="0.25">
      <c r="A23" s="36">
        <v>3201</v>
      </c>
      <c r="B23" s="36" t="s">
        <v>21</v>
      </c>
      <c r="C23" s="36">
        <v>86.31</v>
      </c>
    </row>
    <row r="24" spans="1:3" x14ac:dyDescent="0.25">
      <c r="A24" s="36">
        <v>3202</v>
      </c>
      <c r="B24" s="36" t="s">
        <v>23</v>
      </c>
      <c r="C24" s="36">
        <v>80.48</v>
      </c>
    </row>
    <row r="25" spans="1:3" x14ac:dyDescent="0.25">
      <c r="A25" s="36">
        <v>3301</v>
      </c>
      <c r="B25" s="36" t="s">
        <v>27</v>
      </c>
      <c r="C25" s="36">
        <v>80.58</v>
      </c>
    </row>
    <row r="26" spans="1:3" x14ac:dyDescent="0.25">
      <c r="A26" s="36">
        <v>3302</v>
      </c>
      <c r="B26" s="36" t="s">
        <v>19</v>
      </c>
      <c r="C26" s="36">
        <v>88.42</v>
      </c>
    </row>
    <row r="27" spans="1:3" x14ac:dyDescent="0.25">
      <c r="A27" s="36">
        <v>3303</v>
      </c>
      <c r="B27" s="36" t="s">
        <v>24</v>
      </c>
      <c r="C27" s="36">
        <v>100</v>
      </c>
    </row>
    <row r="28" spans="1:3" x14ac:dyDescent="0.25">
      <c r="A28" s="36">
        <v>3304</v>
      </c>
      <c r="B28" s="36" t="s">
        <v>25</v>
      </c>
      <c r="C28" s="36">
        <v>51.42</v>
      </c>
    </row>
    <row r="29" spans="1:3" x14ac:dyDescent="0.25">
      <c r="A29" s="36">
        <v>4101</v>
      </c>
      <c r="B29" s="36" t="s">
        <v>869</v>
      </c>
      <c r="C29" s="36">
        <v>74.59</v>
      </c>
    </row>
    <row r="30" spans="1:3" x14ac:dyDescent="0.25">
      <c r="A30" s="36">
        <v>4102</v>
      </c>
      <c r="B30" s="36" t="s">
        <v>31</v>
      </c>
      <c r="C30" s="36">
        <v>97.99</v>
      </c>
    </row>
    <row r="31" spans="1:3" x14ac:dyDescent="0.25">
      <c r="A31" s="36">
        <v>4103</v>
      </c>
      <c r="B31" s="36" t="s">
        <v>28</v>
      </c>
      <c r="C31" s="36">
        <v>56.36</v>
      </c>
    </row>
    <row r="32" spans="1:3" x14ac:dyDescent="0.25">
      <c r="A32" s="36">
        <v>4104</v>
      </c>
      <c r="B32" s="36" t="s">
        <v>865</v>
      </c>
      <c r="C32" s="36">
        <v>47.66</v>
      </c>
    </row>
    <row r="33" spans="1:3" x14ac:dyDescent="0.25">
      <c r="A33" s="36">
        <v>4105</v>
      </c>
      <c r="B33" s="36" t="s">
        <v>880</v>
      </c>
      <c r="C33" s="36">
        <v>87.56</v>
      </c>
    </row>
    <row r="34" spans="1:3" x14ac:dyDescent="0.25">
      <c r="A34" s="36">
        <v>4106</v>
      </c>
      <c r="B34" s="36" t="s">
        <v>42</v>
      </c>
      <c r="C34" s="36">
        <v>45.18</v>
      </c>
    </row>
    <row r="35" spans="1:3" x14ac:dyDescent="0.25">
      <c r="A35" s="36">
        <v>4201</v>
      </c>
      <c r="B35" s="36" t="s">
        <v>32</v>
      </c>
      <c r="C35" s="36">
        <v>62.66</v>
      </c>
    </row>
    <row r="36" spans="1:3" x14ac:dyDescent="0.25">
      <c r="A36" s="36">
        <v>4202</v>
      </c>
      <c r="B36" s="36" t="s">
        <v>29</v>
      </c>
      <c r="C36" s="36">
        <v>51.35</v>
      </c>
    </row>
    <row r="37" spans="1:3" x14ac:dyDescent="0.25">
      <c r="A37" s="36">
        <v>4203</v>
      </c>
      <c r="B37" s="36" t="s">
        <v>35</v>
      </c>
      <c r="C37" s="36">
        <v>88.77</v>
      </c>
    </row>
    <row r="38" spans="1:3" x14ac:dyDescent="0.25">
      <c r="A38" s="36">
        <v>4204</v>
      </c>
      <c r="B38" s="36" t="s">
        <v>41</v>
      </c>
      <c r="C38" s="36">
        <v>66.38</v>
      </c>
    </row>
    <row r="39" spans="1:3" x14ac:dyDescent="0.25">
      <c r="A39" s="36">
        <v>4301</v>
      </c>
      <c r="B39" s="36" t="s">
        <v>37</v>
      </c>
      <c r="C39" s="36">
        <v>71.98</v>
      </c>
    </row>
    <row r="40" spans="1:3" x14ac:dyDescent="0.25">
      <c r="A40" s="36">
        <v>4302</v>
      </c>
      <c r="B40" s="36" t="s">
        <v>30</v>
      </c>
      <c r="C40" s="36">
        <v>69.260000000000005</v>
      </c>
    </row>
    <row r="41" spans="1:3" x14ac:dyDescent="0.25">
      <c r="A41" s="36">
        <v>4303</v>
      </c>
      <c r="B41" s="36" t="s">
        <v>36</v>
      </c>
      <c r="C41" s="36">
        <v>78.27</v>
      </c>
    </row>
    <row r="42" spans="1:3" x14ac:dyDescent="0.25">
      <c r="A42" s="36">
        <v>4304</v>
      </c>
      <c r="B42" s="36" t="s">
        <v>39</v>
      </c>
      <c r="C42" s="36">
        <v>52.91</v>
      </c>
    </row>
    <row r="43" spans="1:3" x14ac:dyDescent="0.25">
      <c r="A43" s="36">
        <v>4305</v>
      </c>
      <c r="B43" s="36" t="s">
        <v>40</v>
      </c>
      <c r="C43" s="36">
        <v>76</v>
      </c>
    </row>
    <row r="44" spans="1:3" x14ac:dyDescent="0.25">
      <c r="A44" s="36">
        <v>5101</v>
      </c>
      <c r="B44" s="36" t="s">
        <v>76</v>
      </c>
      <c r="C44" s="36">
        <v>90.26</v>
      </c>
    </row>
    <row r="45" spans="1:3" x14ac:dyDescent="0.25">
      <c r="A45" s="36">
        <v>5102</v>
      </c>
      <c r="B45" s="36" t="s">
        <v>47</v>
      </c>
      <c r="C45" s="36">
        <v>87.4</v>
      </c>
    </row>
    <row r="46" spans="1:3" x14ac:dyDescent="0.25">
      <c r="A46" s="36">
        <v>5103</v>
      </c>
      <c r="B46" s="36" t="s">
        <v>49</v>
      </c>
      <c r="C46" s="36">
        <v>92.45</v>
      </c>
    </row>
    <row r="47" spans="1:3" x14ac:dyDescent="0.25">
      <c r="A47" s="36">
        <v>5104</v>
      </c>
      <c r="B47" s="36" t="s">
        <v>54</v>
      </c>
      <c r="C47" s="36">
        <v>56.73</v>
      </c>
    </row>
    <row r="48" spans="1:3" x14ac:dyDescent="0.25">
      <c r="A48" s="36">
        <v>5105</v>
      </c>
      <c r="B48" s="36" t="s">
        <v>65</v>
      </c>
      <c r="C48" s="36">
        <v>64.05</v>
      </c>
    </row>
    <row r="49" spans="1:3" x14ac:dyDescent="0.25">
      <c r="A49" s="36">
        <v>5107</v>
      </c>
      <c r="B49" s="36" t="s">
        <v>69</v>
      </c>
      <c r="C49" s="36">
        <v>87.13</v>
      </c>
    </row>
    <row r="50" spans="1:3" x14ac:dyDescent="0.25">
      <c r="A50" s="36">
        <v>5109</v>
      </c>
      <c r="B50" s="36" t="s">
        <v>78</v>
      </c>
      <c r="C50" s="36">
        <v>85.49</v>
      </c>
    </row>
    <row r="51" spans="1:3" x14ac:dyDescent="0.25">
      <c r="A51" s="36">
        <v>5201</v>
      </c>
      <c r="B51" s="36" t="s">
        <v>53</v>
      </c>
      <c r="C51" s="36">
        <v>87.38</v>
      </c>
    </row>
    <row r="52" spans="1:3" x14ac:dyDescent="0.25">
      <c r="A52" s="36">
        <v>5301</v>
      </c>
      <c r="B52" s="36" t="s">
        <v>59</v>
      </c>
      <c r="C52" s="36">
        <v>90.47</v>
      </c>
    </row>
    <row r="53" spans="1:3" x14ac:dyDescent="0.25">
      <c r="A53" s="36">
        <v>5302</v>
      </c>
      <c r="B53" s="36" t="s">
        <v>45</v>
      </c>
      <c r="C53" s="36">
        <v>88.33</v>
      </c>
    </row>
    <row r="54" spans="1:3" x14ac:dyDescent="0.25">
      <c r="A54" s="36">
        <v>5303</v>
      </c>
      <c r="B54" s="36" t="s">
        <v>70</v>
      </c>
      <c r="C54" s="36">
        <v>54.13</v>
      </c>
    </row>
    <row r="55" spans="1:3" x14ac:dyDescent="0.25">
      <c r="A55" s="36">
        <v>5304</v>
      </c>
      <c r="B55" s="36" t="s">
        <v>72</v>
      </c>
      <c r="C55" s="36">
        <v>96.58</v>
      </c>
    </row>
    <row r="56" spans="1:3" x14ac:dyDescent="0.25">
      <c r="A56" s="36">
        <v>5401</v>
      </c>
      <c r="B56" s="36" t="s">
        <v>866</v>
      </c>
      <c r="C56" s="36">
        <v>51.27</v>
      </c>
    </row>
    <row r="57" spans="1:3" x14ac:dyDescent="0.25">
      <c r="A57" s="36">
        <v>5402</v>
      </c>
      <c r="B57" s="36" t="s">
        <v>44</v>
      </c>
      <c r="C57" s="36">
        <v>94.88</v>
      </c>
    </row>
    <row r="58" spans="1:3" x14ac:dyDescent="0.25">
      <c r="A58" s="36">
        <v>5403</v>
      </c>
      <c r="B58" s="36" t="s">
        <v>63</v>
      </c>
      <c r="C58" s="36">
        <v>94.76</v>
      </c>
    </row>
    <row r="59" spans="1:3" x14ac:dyDescent="0.25">
      <c r="A59" s="36">
        <v>5404</v>
      </c>
      <c r="B59" s="36" t="s">
        <v>64</v>
      </c>
      <c r="C59" s="36">
        <v>61.46</v>
      </c>
    </row>
    <row r="60" spans="1:3" x14ac:dyDescent="0.25">
      <c r="A60" s="36">
        <v>5405</v>
      </c>
      <c r="B60" s="36" t="s">
        <v>79</v>
      </c>
      <c r="C60" s="36">
        <v>82.8</v>
      </c>
    </row>
    <row r="61" spans="1:3" x14ac:dyDescent="0.25">
      <c r="A61" s="36">
        <v>5501</v>
      </c>
      <c r="B61" s="36" t="s">
        <v>67</v>
      </c>
      <c r="C61" s="36">
        <v>80.97</v>
      </c>
    </row>
    <row r="62" spans="1:3" x14ac:dyDescent="0.25">
      <c r="A62" s="36">
        <v>5502</v>
      </c>
      <c r="B62" s="36" t="s">
        <v>876</v>
      </c>
      <c r="C62" s="36">
        <v>55.69</v>
      </c>
    </row>
    <row r="63" spans="1:3" x14ac:dyDescent="0.25">
      <c r="A63" s="36">
        <v>5503</v>
      </c>
      <c r="B63" s="36" t="s">
        <v>52</v>
      </c>
      <c r="C63" s="36">
        <v>60.53</v>
      </c>
    </row>
    <row r="64" spans="1:3" x14ac:dyDescent="0.25">
      <c r="A64" s="36">
        <v>5504</v>
      </c>
      <c r="B64" s="36" t="s">
        <v>861</v>
      </c>
      <c r="C64" s="36">
        <v>79.14</v>
      </c>
    </row>
    <row r="65" spans="1:3" x14ac:dyDescent="0.25">
      <c r="A65" s="36">
        <v>5506</v>
      </c>
      <c r="B65" s="36" t="s">
        <v>60</v>
      </c>
      <c r="C65" s="36">
        <v>72.319999999999993</v>
      </c>
    </row>
    <row r="66" spans="1:3" x14ac:dyDescent="0.25">
      <c r="A66" s="36">
        <v>5601</v>
      </c>
      <c r="B66" s="36" t="s">
        <v>71</v>
      </c>
      <c r="C66" s="36">
        <v>46.64</v>
      </c>
    </row>
    <row r="67" spans="1:3" x14ac:dyDescent="0.25">
      <c r="A67" s="36">
        <v>5602</v>
      </c>
      <c r="B67" s="36" t="s">
        <v>43</v>
      </c>
      <c r="C67" s="36">
        <v>56.66</v>
      </c>
    </row>
    <row r="68" spans="1:3" x14ac:dyDescent="0.25">
      <c r="A68" s="36">
        <v>5603</v>
      </c>
      <c r="B68" s="36" t="s">
        <v>46</v>
      </c>
      <c r="C68" s="36">
        <v>58.86</v>
      </c>
    </row>
    <row r="69" spans="1:3" x14ac:dyDescent="0.25">
      <c r="A69" s="36">
        <v>5604</v>
      </c>
      <c r="B69" s="36" t="s">
        <v>50</v>
      </c>
      <c r="C69" s="36">
        <v>98.61</v>
      </c>
    </row>
    <row r="70" spans="1:3" x14ac:dyDescent="0.25">
      <c r="A70" s="36">
        <v>5605</v>
      </c>
      <c r="B70" s="36" t="s">
        <v>51</v>
      </c>
      <c r="C70" s="36">
        <v>64.540000000000006</v>
      </c>
    </row>
    <row r="71" spans="1:3" x14ac:dyDescent="0.25">
      <c r="A71" s="36">
        <v>5606</v>
      </c>
      <c r="B71" s="36" t="s">
        <v>75</v>
      </c>
      <c r="C71" s="36">
        <v>82.66</v>
      </c>
    </row>
    <row r="72" spans="1:3" x14ac:dyDescent="0.25">
      <c r="A72" s="36">
        <v>5701</v>
      </c>
      <c r="B72" s="36" t="s">
        <v>73</v>
      </c>
      <c r="C72" s="36">
        <v>94.32</v>
      </c>
    </row>
    <row r="73" spans="1:3" x14ac:dyDescent="0.25">
      <c r="A73" s="36">
        <v>5702</v>
      </c>
      <c r="B73" s="36" t="s">
        <v>48</v>
      </c>
      <c r="C73" s="36">
        <v>73.41</v>
      </c>
    </row>
    <row r="74" spans="1:3" x14ac:dyDescent="0.25">
      <c r="A74" s="36">
        <v>5703</v>
      </c>
      <c r="B74" s="36" t="s">
        <v>877</v>
      </c>
      <c r="C74" s="36">
        <v>82.06</v>
      </c>
    </row>
    <row r="75" spans="1:3" x14ac:dyDescent="0.25">
      <c r="A75" s="36">
        <v>5704</v>
      </c>
      <c r="B75" s="36" t="s">
        <v>62</v>
      </c>
      <c r="C75" s="36">
        <v>84.97</v>
      </c>
    </row>
    <row r="76" spans="1:3" x14ac:dyDescent="0.25">
      <c r="A76" s="36">
        <v>5705</v>
      </c>
      <c r="B76" s="36" t="s">
        <v>66</v>
      </c>
      <c r="C76" s="36">
        <v>86.17</v>
      </c>
    </row>
    <row r="77" spans="1:3" x14ac:dyDescent="0.25">
      <c r="A77" s="36">
        <v>5706</v>
      </c>
      <c r="B77" s="36" t="s">
        <v>74</v>
      </c>
      <c r="C77" s="36">
        <v>88.99</v>
      </c>
    </row>
    <row r="78" spans="1:3" x14ac:dyDescent="0.25">
      <c r="A78" s="36">
        <v>5801</v>
      </c>
      <c r="B78" s="36" t="s">
        <v>68</v>
      </c>
      <c r="C78" s="36">
        <v>75.22</v>
      </c>
    </row>
    <row r="79" spans="1:3" x14ac:dyDescent="0.25">
      <c r="A79" s="36">
        <v>5802</v>
      </c>
      <c r="B79" s="36" t="s">
        <v>58</v>
      </c>
      <c r="C79" s="36">
        <v>86.43</v>
      </c>
    </row>
    <row r="80" spans="1:3" x14ac:dyDescent="0.25">
      <c r="A80" s="36">
        <v>5803</v>
      </c>
      <c r="B80" s="36" t="s">
        <v>61</v>
      </c>
      <c r="C80" s="36">
        <v>69.2</v>
      </c>
    </row>
    <row r="81" spans="1:3" x14ac:dyDescent="0.25">
      <c r="A81" s="36">
        <v>5804</v>
      </c>
      <c r="B81" s="36" t="s">
        <v>77</v>
      </c>
      <c r="C81" s="36">
        <v>97.02</v>
      </c>
    </row>
    <row r="82" spans="1:3" x14ac:dyDescent="0.25">
      <c r="A82" s="36">
        <v>6101</v>
      </c>
      <c r="B82" s="36" t="s">
        <v>157</v>
      </c>
      <c r="C82" s="36">
        <v>95.13</v>
      </c>
    </row>
    <row r="83" spans="1:3" x14ac:dyDescent="0.25">
      <c r="A83" s="36">
        <v>6102</v>
      </c>
      <c r="B83" s="36" t="s">
        <v>132</v>
      </c>
      <c r="C83" s="36">
        <v>76.790000000000006</v>
      </c>
    </row>
    <row r="84" spans="1:3" x14ac:dyDescent="0.25">
      <c r="A84" s="36">
        <v>6103</v>
      </c>
      <c r="B84" s="36" t="s">
        <v>133</v>
      </c>
      <c r="C84" s="36">
        <v>76.900000000000006</v>
      </c>
    </row>
    <row r="85" spans="1:3" x14ac:dyDescent="0.25">
      <c r="A85" s="36">
        <v>6104</v>
      </c>
      <c r="B85" s="36" t="s">
        <v>134</v>
      </c>
      <c r="C85" s="36">
        <v>84.34</v>
      </c>
    </row>
    <row r="86" spans="1:3" x14ac:dyDescent="0.25">
      <c r="A86" s="36">
        <v>6105</v>
      </c>
      <c r="B86" s="36" t="s">
        <v>135</v>
      </c>
      <c r="C86" s="36">
        <v>93.72</v>
      </c>
    </row>
    <row r="87" spans="1:3" x14ac:dyDescent="0.25">
      <c r="A87" s="36">
        <v>6106</v>
      </c>
      <c r="B87" s="36" t="s">
        <v>136</v>
      </c>
      <c r="C87" s="36">
        <v>77.75</v>
      </c>
    </row>
    <row r="88" spans="1:3" x14ac:dyDescent="0.25">
      <c r="A88" s="36">
        <v>6107</v>
      </c>
      <c r="B88" s="36" t="s">
        <v>138</v>
      </c>
      <c r="C88" s="36">
        <v>78.91</v>
      </c>
    </row>
    <row r="89" spans="1:3" x14ac:dyDescent="0.25">
      <c r="A89" s="36">
        <v>6108</v>
      </c>
      <c r="B89" s="36" t="s">
        <v>141</v>
      </c>
      <c r="C89" s="36">
        <v>81.510000000000005</v>
      </c>
    </row>
    <row r="90" spans="1:3" x14ac:dyDescent="0.25">
      <c r="A90" s="36">
        <v>6109</v>
      </c>
      <c r="B90" s="36" t="s">
        <v>142</v>
      </c>
      <c r="C90" s="36">
        <v>70.680000000000007</v>
      </c>
    </row>
    <row r="91" spans="1:3" x14ac:dyDescent="0.25">
      <c r="A91" s="36">
        <v>6110</v>
      </c>
      <c r="B91" s="36" t="s">
        <v>144</v>
      </c>
      <c r="C91" s="36">
        <v>75.069999999999993</v>
      </c>
    </row>
    <row r="92" spans="1:3" x14ac:dyDescent="0.25">
      <c r="A92" s="36">
        <v>6111</v>
      </c>
      <c r="B92" s="36" t="s">
        <v>147</v>
      </c>
      <c r="C92" s="36">
        <v>78.09</v>
      </c>
    </row>
    <row r="93" spans="1:3" x14ac:dyDescent="0.25">
      <c r="A93" s="36">
        <v>6112</v>
      </c>
      <c r="B93" s="36" t="s">
        <v>151</v>
      </c>
      <c r="C93" s="36">
        <v>52.27</v>
      </c>
    </row>
    <row r="94" spans="1:3" x14ac:dyDescent="0.25">
      <c r="A94" s="36">
        <v>6113</v>
      </c>
      <c r="B94" s="36" t="s">
        <v>152</v>
      </c>
      <c r="C94" s="36">
        <v>90.03</v>
      </c>
    </row>
    <row r="95" spans="1:3" x14ac:dyDescent="0.25">
      <c r="A95" s="36">
        <v>6114</v>
      </c>
      <c r="B95" s="36" t="s">
        <v>156</v>
      </c>
      <c r="C95" s="36">
        <v>80.72</v>
      </c>
    </row>
    <row r="96" spans="1:3" x14ac:dyDescent="0.25">
      <c r="A96" s="36">
        <v>6115</v>
      </c>
      <c r="B96" s="36" t="s">
        <v>158</v>
      </c>
      <c r="C96" s="36">
        <v>97.89</v>
      </c>
    </row>
    <row r="97" spans="1:3" x14ac:dyDescent="0.25">
      <c r="A97" s="36">
        <v>6116</v>
      </c>
      <c r="B97" s="36" t="s">
        <v>159</v>
      </c>
      <c r="C97" s="36">
        <v>85.65</v>
      </c>
    </row>
    <row r="98" spans="1:3" x14ac:dyDescent="0.25">
      <c r="A98" s="36">
        <v>6117</v>
      </c>
      <c r="B98" s="36" t="s">
        <v>161</v>
      </c>
      <c r="C98" s="36">
        <v>85.05</v>
      </c>
    </row>
    <row r="99" spans="1:3" x14ac:dyDescent="0.25">
      <c r="A99" s="36">
        <v>6201</v>
      </c>
      <c r="B99" s="36" t="s">
        <v>153</v>
      </c>
      <c r="C99" s="36">
        <v>74.63</v>
      </c>
    </row>
    <row r="100" spans="1:3" x14ac:dyDescent="0.25">
      <c r="A100" s="36">
        <v>6202</v>
      </c>
      <c r="B100" s="36" t="s">
        <v>862</v>
      </c>
      <c r="C100" s="36">
        <v>85.22</v>
      </c>
    </row>
    <row r="101" spans="1:3" x14ac:dyDescent="0.25">
      <c r="A101" s="36">
        <v>6203</v>
      </c>
      <c r="B101" s="36" t="s">
        <v>139</v>
      </c>
      <c r="C101" s="36">
        <v>92.55</v>
      </c>
    </row>
    <row r="102" spans="1:3" x14ac:dyDescent="0.25">
      <c r="A102" s="36">
        <v>6204</v>
      </c>
      <c r="B102" s="36" t="s">
        <v>143</v>
      </c>
      <c r="C102" s="36">
        <v>78.88</v>
      </c>
    </row>
    <row r="103" spans="1:3" x14ac:dyDescent="0.25">
      <c r="A103" s="36">
        <v>6205</v>
      </c>
      <c r="B103" s="36" t="s">
        <v>146</v>
      </c>
      <c r="C103" s="36">
        <v>76.09</v>
      </c>
    </row>
    <row r="104" spans="1:3" x14ac:dyDescent="0.25">
      <c r="A104" s="36">
        <v>6206</v>
      </c>
      <c r="B104" s="36" t="s">
        <v>149</v>
      </c>
      <c r="C104" s="36">
        <v>93.98</v>
      </c>
    </row>
    <row r="105" spans="1:3" x14ac:dyDescent="0.25">
      <c r="A105" s="36">
        <v>6301</v>
      </c>
      <c r="B105" s="36" t="s">
        <v>160</v>
      </c>
      <c r="C105" s="36">
        <v>98.51</v>
      </c>
    </row>
    <row r="106" spans="1:3" x14ac:dyDescent="0.25">
      <c r="A106" s="36">
        <v>6302</v>
      </c>
      <c r="B106" s="36" t="s">
        <v>131</v>
      </c>
      <c r="C106" s="36">
        <v>78.61</v>
      </c>
    </row>
    <row r="107" spans="1:3" x14ac:dyDescent="0.25">
      <c r="A107" s="36">
        <v>6303</v>
      </c>
      <c r="B107" s="36" t="s">
        <v>130</v>
      </c>
      <c r="C107" s="36">
        <v>89.88</v>
      </c>
    </row>
    <row r="108" spans="1:3" x14ac:dyDescent="0.25">
      <c r="A108" s="36">
        <v>6304</v>
      </c>
      <c r="B108" s="36" t="s">
        <v>140</v>
      </c>
      <c r="C108" s="36">
        <v>68.069999999999993</v>
      </c>
    </row>
    <row r="109" spans="1:3" x14ac:dyDescent="0.25">
      <c r="A109" s="36">
        <v>6305</v>
      </c>
      <c r="B109" s="36" t="s">
        <v>145</v>
      </c>
      <c r="C109" s="36">
        <v>48.05</v>
      </c>
    </row>
    <row r="110" spans="1:3" x14ac:dyDescent="0.25">
      <c r="A110" s="36">
        <v>6306</v>
      </c>
      <c r="B110" s="36" t="s">
        <v>148</v>
      </c>
      <c r="C110" s="36">
        <v>63.31</v>
      </c>
    </row>
    <row r="111" spans="1:3" x14ac:dyDescent="0.25">
      <c r="A111" s="36">
        <v>6307</v>
      </c>
      <c r="B111" s="36" t="s">
        <v>150</v>
      </c>
      <c r="C111" s="36">
        <v>78.61</v>
      </c>
    </row>
    <row r="112" spans="1:3" x14ac:dyDescent="0.25">
      <c r="A112" s="36">
        <v>6308</v>
      </c>
      <c r="B112" s="36" t="s">
        <v>154</v>
      </c>
      <c r="C112" s="36">
        <v>73.319999999999993</v>
      </c>
    </row>
    <row r="113" spans="1:3" x14ac:dyDescent="0.25">
      <c r="A113" s="36">
        <v>6309</v>
      </c>
      <c r="B113" s="36" t="s">
        <v>155</v>
      </c>
      <c r="C113" s="36">
        <v>80.52</v>
      </c>
    </row>
    <row r="114" spans="1:3" x14ac:dyDescent="0.25">
      <c r="A114" s="36">
        <v>6310</v>
      </c>
      <c r="B114" s="36" t="s">
        <v>162</v>
      </c>
      <c r="C114" s="36">
        <v>56.47</v>
      </c>
    </row>
    <row r="115" spans="1:3" x14ac:dyDescent="0.25">
      <c r="A115" s="36">
        <v>7101</v>
      </c>
      <c r="B115" s="36" t="s">
        <v>187</v>
      </c>
      <c r="C115" s="36">
        <v>93.98</v>
      </c>
    </row>
    <row r="116" spans="1:3" x14ac:dyDescent="0.25">
      <c r="A116" s="36">
        <v>7102</v>
      </c>
      <c r="B116" s="36" t="s">
        <v>166</v>
      </c>
      <c r="C116" s="36">
        <v>85.04</v>
      </c>
    </row>
    <row r="117" spans="1:3" x14ac:dyDescent="0.25">
      <c r="A117" s="36">
        <v>7103</v>
      </c>
      <c r="B117" s="36" t="s">
        <v>167</v>
      </c>
      <c r="C117" s="36">
        <v>59.63</v>
      </c>
    </row>
    <row r="118" spans="1:3" x14ac:dyDescent="0.25">
      <c r="A118" s="36">
        <v>7104</v>
      </c>
      <c r="B118" s="36" t="s">
        <v>169</v>
      </c>
      <c r="C118" s="36">
        <v>55.3</v>
      </c>
    </row>
    <row r="119" spans="1:3" x14ac:dyDescent="0.25">
      <c r="A119" s="36">
        <v>7105</v>
      </c>
      <c r="B119" s="36" t="s">
        <v>173</v>
      </c>
      <c r="C119" s="36">
        <v>88.35</v>
      </c>
    </row>
    <row r="120" spans="1:3" x14ac:dyDescent="0.25">
      <c r="A120" s="36">
        <v>7106</v>
      </c>
      <c r="B120" s="36" t="s">
        <v>176</v>
      </c>
      <c r="C120" s="36">
        <v>60.26</v>
      </c>
    </row>
    <row r="121" spans="1:3" x14ac:dyDescent="0.25">
      <c r="A121" s="36">
        <v>7107</v>
      </c>
      <c r="B121" s="36" t="s">
        <v>178</v>
      </c>
      <c r="C121" s="36">
        <v>64.03</v>
      </c>
    </row>
    <row r="122" spans="1:3" x14ac:dyDescent="0.25">
      <c r="A122" s="36">
        <v>7108</v>
      </c>
      <c r="B122" s="36" t="s">
        <v>182</v>
      </c>
      <c r="C122" s="36">
        <v>92.95</v>
      </c>
    </row>
    <row r="123" spans="1:3" x14ac:dyDescent="0.25">
      <c r="A123" s="36">
        <v>7109</v>
      </c>
      <c r="B123" s="36" t="s">
        <v>184</v>
      </c>
      <c r="C123" s="36">
        <v>77.52</v>
      </c>
    </row>
    <row r="124" spans="1:3" x14ac:dyDescent="0.25">
      <c r="A124" s="36">
        <v>7110</v>
      </c>
      <c r="B124" s="36" t="s">
        <v>186</v>
      </c>
      <c r="C124" s="36">
        <v>48.73</v>
      </c>
    </row>
    <row r="125" spans="1:3" x14ac:dyDescent="0.25">
      <c r="A125" s="36">
        <v>7201</v>
      </c>
      <c r="B125" s="36" t="s">
        <v>163</v>
      </c>
      <c r="C125" s="36">
        <v>90.69</v>
      </c>
    </row>
    <row r="126" spans="1:3" x14ac:dyDescent="0.25">
      <c r="A126" s="36">
        <v>7202</v>
      </c>
      <c r="B126" s="36" t="s">
        <v>164</v>
      </c>
      <c r="C126" s="36">
        <v>64.77</v>
      </c>
    </row>
    <row r="127" spans="1:3" x14ac:dyDescent="0.25">
      <c r="A127" s="36">
        <v>7203</v>
      </c>
      <c r="B127" s="36" t="s">
        <v>177</v>
      </c>
      <c r="C127" s="36">
        <v>94.5</v>
      </c>
    </row>
    <row r="128" spans="1:3" x14ac:dyDescent="0.25">
      <c r="A128" s="36">
        <v>7301</v>
      </c>
      <c r="B128" s="36" t="s">
        <v>168</v>
      </c>
      <c r="C128" s="36">
        <v>98.02</v>
      </c>
    </row>
    <row r="129" spans="1:3" x14ac:dyDescent="0.25">
      <c r="A129" s="36">
        <v>7302</v>
      </c>
      <c r="B129" s="36" t="s">
        <v>859</v>
      </c>
      <c r="C129" s="36">
        <v>93.91</v>
      </c>
    </row>
    <row r="130" spans="1:3" x14ac:dyDescent="0.25">
      <c r="A130" s="36">
        <v>7303</v>
      </c>
      <c r="B130" s="36" t="s">
        <v>170</v>
      </c>
      <c r="C130" s="36">
        <v>69.099999999999994</v>
      </c>
    </row>
    <row r="131" spans="1:3" x14ac:dyDescent="0.25">
      <c r="A131" s="36">
        <v>7304</v>
      </c>
      <c r="B131" s="36" t="s">
        <v>174</v>
      </c>
      <c r="C131" s="36">
        <v>91</v>
      </c>
    </row>
    <row r="132" spans="1:3" x14ac:dyDescent="0.25">
      <c r="A132" s="36">
        <v>7305</v>
      </c>
      <c r="B132" s="36" t="s">
        <v>179</v>
      </c>
      <c r="C132" s="36">
        <v>71.510000000000005</v>
      </c>
    </row>
    <row r="133" spans="1:3" x14ac:dyDescent="0.25">
      <c r="A133" s="36">
        <v>7306</v>
      </c>
      <c r="B133" s="36" t="s">
        <v>181</v>
      </c>
      <c r="C133" s="36">
        <v>93.54</v>
      </c>
    </row>
    <row r="134" spans="1:3" x14ac:dyDescent="0.25">
      <c r="A134" s="36">
        <v>7307</v>
      </c>
      <c r="B134" s="36" t="s">
        <v>183</v>
      </c>
      <c r="C134" s="36">
        <v>56.11</v>
      </c>
    </row>
    <row r="135" spans="1:3" x14ac:dyDescent="0.25">
      <c r="A135" s="36">
        <v>7308</v>
      </c>
      <c r="B135" s="36" t="s">
        <v>188</v>
      </c>
      <c r="C135" s="36">
        <v>67.069999999999993</v>
      </c>
    </row>
    <row r="136" spans="1:3" x14ac:dyDescent="0.25">
      <c r="A136" s="36">
        <v>7309</v>
      </c>
      <c r="B136" s="36" t="s">
        <v>189</v>
      </c>
      <c r="C136" s="36">
        <v>71.02</v>
      </c>
    </row>
    <row r="137" spans="1:3" x14ac:dyDescent="0.25">
      <c r="A137" s="36">
        <v>7401</v>
      </c>
      <c r="B137" s="36" t="s">
        <v>171</v>
      </c>
      <c r="C137" s="36">
        <v>69.05</v>
      </c>
    </row>
    <row r="138" spans="1:3" x14ac:dyDescent="0.25">
      <c r="A138" s="36">
        <v>7402</v>
      </c>
      <c r="B138" s="36" t="s">
        <v>165</v>
      </c>
      <c r="C138" s="36">
        <v>71.23</v>
      </c>
    </row>
    <row r="139" spans="1:3" x14ac:dyDescent="0.25">
      <c r="A139" s="36">
        <v>7403</v>
      </c>
      <c r="B139" s="36" t="s">
        <v>172</v>
      </c>
      <c r="C139" s="36">
        <v>88.21</v>
      </c>
    </row>
    <row r="140" spans="1:3" x14ac:dyDescent="0.25">
      <c r="A140" s="36">
        <v>7404</v>
      </c>
      <c r="B140" s="36" t="s">
        <v>175</v>
      </c>
      <c r="C140" s="36">
        <v>92.69</v>
      </c>
    </row>
    <row r="141" spans="1:3" x14ac:dyDescent="0.25">
      <c r="A141" s="36">
        <v>7405</v>
      </c>
      <c r="B141" s="36" t="s">
        <v>180</v>
      </c>
      <c r="C141" s="36">
        <v>96.17</v>
      </c>
    </row>
    <row r="142" spans="1:3" x14ac:dyDescent="0.25">
      <c r="A142" s="36">
        <v>7406</v>
      </c>
      <c r="B142" s="36" t="s">
        <v>185</v>
      </c>
      <c r="C142" s="36">
        <v>93.3</v>
      </c>
    </row>
    <row r="143" spans="1:3" x14ac:dyDescent="0.25">
      <c r="A143" s="36">
        <v>7407</v>
      </c>
      <c r="B143" s="36" t="s">
        <v>190</v>
      </c>
      <c r="C143" s="36">
        <v>89.6</v>
      </c>
    </row>
    <row r="144" spans="1:3" x14ac:dyDescent="0.25">
      <c r="A144" s="36">
        <v>7408</v>
      </c>
      <c r="B144" s="36" t="s">
        <v>191</v>
      </c>
      <c r="C144" s="36">
        <v>83.22</v>
      </c>
    </row>
    <row r="145" spans="1:3" x14ac:dyDescent="0.25">
      <c r="A145" s="36">
        <v>8101</v>
      </c>
      <c r="B145" s="36" t="s">
        <v>218</v>
      </c>
      <c r="C145" s="36">
        <v>91.71</v>
      </c>
    </row>
    <row r="146" spans="1:3" x14ac:dyDescent="0.25">
      <c r="A146" s="36">
        <v>8102</v>
      </c>
      <c r="B146" s="36" t="s">
        <v>220</v>
      </c>
      <c r="C146" s="36">
        <v>76.010000000000005</v>
      </c>
    </row>
    <row r="147" spans="1:3" x14ac:dyDescent="0.25">
      <c r="A147" s="36">
        <v>8103</v>
      </c>
      <c r="B147" s="36" t="s">
        <v>217</v>
      </c>
      <c r="C147" s="36">
        <v>91.94</v>
      </c>
    </row>
    <row r="148" spans="1:3" x14ac:dyDescent="0.25">
      <c r="A148" s="36">
        <v>8104</v>
      </c>
      <c r="B148" s="36" t="s">
        <v>222</v>
      </c>
      <c r="C148" s="36">
        <v>82.96</v>
      </c>
    </row>
    <row r="149" spans="1:3" x14ac:dyDescent="0.25">
      <c r="A149" s="36">
        <v>8105</v>
      </c>
      <c r="B149" s="36" t="s">
        <v>224</v>
      </c>
      <c r="C149" s="36">
        <v>79.83</v>
      </c>
    </row>
    <row r="150" spans="1:3" x14ac:dyDescent="0.25">
      <c r="A150" s="36">
        <v>8106</v>
      </c>
      <c r="B150" s="36" t="s">
        <v>227</v>
      </c>
      <c r="C150" s="36">
        <v>67.67</v>
      </c>
    </row>
    <row r="151" spans="1:3" x14ac:dyDescent="0.25">
      <c r="A151" s="36">
        <v>8107</v>
      </c>
      <c r="B151" s="36" t="s">
        <v>231</v>
      </c>
      <c r="C151" s="36">
        <v>92.98</v>
      </c>
    </row>
    <row r="152" spans="1:3" x14ac:dyDescent="0.25">
      <c r="A152" s="36">
        <v>8108</v>
      </c>
      <c r="B152" s="36" t="s">
        <v>234</v>
      </c>
      <c r="C152" s="36">
        <v>90.69</v>
      </c>
    </row>
    <row r="153" spans="1:3" x14ac:dyDescent="0.25">
      <c r="A153" s="36">
        <v>8109</v>
      </c>
      <c r="B153" s="36" t="s">
        <v>237</v>
      </c>
      <c r="C153" s="36">
        <v>66.11</v>
      </c>
    </row>
    <row r="154" spans="1:3" x14ac:dyDescent="0.25">
      <c r="A154" s="36">
        <v>8110</v>
      </c>
      <c r="B154" s="36" t="s">
        <v>238</v>
      </c>
      <c r="C154" s="36">
        <v>90.85</v>
      </c>
    </row>
    <row r="155" spans="1:3" x14ac:dyDescent="0.25">
      <c r="A155" s="36">
        <v>8111</v>
      </c>
      <c r="B155" s="36" t="s">
        <v>240</v>
      </c>
      <c r="C155" s="36">
        <v>92.17</v>
      </c>
    </row>
    <row r="156" spans="1:3" x14ac:dyDescent="0.25">
      <c r="A156" s="36">
        <v>8112</v>
      </c>
      <c r="B156" s="36" t="s">
        <v>223</v>
      </c>
      <c r="C156" s="36">
        <v>83.07</v>
      </c>
    </row>
    <row r="157" spans="1:3" x14ac:dyDescent="0.25">
      <c r="A157" s="36">
        <v>8201</v>
      </c>
      <c r="B157" s="36" t="s">
        <v>226</v>
      </c>
      <c r="C157" s="36">
        <v>79.489999999999995</v>
      </c>
    </row>
    <row r="158" spans="1:3" x14ac:dyDescent="0.25">
      <c r="A158" s="36">
        <v>8202</v>
      </c>
      <c r="B158" s="36" t="s">
        <v>214</v>
      </c>
      <c r="C158" s="36">
        <v>89.81</v>
      </c>
    </row>
    <row r="159" spans="1:3" x14ac:dyDescent="0.25">
      <c r="A159" s="36">
        <v>8203</v>
      </c>
      <c r="B159" s="36" t="s">
        <v>216</v>
      </c>
      <c r="C159" s="36">
        <v>89.29</v>
      </c>
    </row>
    <row r="160" spans="1:3" x14ac:dyDescent="0.25">
      <c r="A160" s="36">
        <v>8204</v>
      </c>
      <c r="B160" s="36" t="s">
        <v>219</v>
      </c>
      <c r="C160" s="36">
        <v>75.55</v>
      </c>
    </row>
    <row r="161" spans="1:3" x14ac:dyDescent="0.25">
      <c r="A161" s="36">
        <v>8205</v>
      </c>
      <c r="B161" s="36" t="s">
        <v>221</v>
      </c>
      <c r="C161" s="36">
        <v>70.97</v>
      </c>
    </row>
    <row r="162" spans="1:3" x14ac:dyDescent="0.25">
      <c r="A162" s="36">
        <v>8206</v>
      </c>
      <c r="B162" s="36" t="s">
        <v>878</v>
      </c>
      <c r="C162" s="36">
        <v>76.040000000000006</v>
      </c>
    </row>
    <row r="163" spans="1:3" x14ac:dyDescent="0.25">
      <c r="A163" s="36">
        <v>8207</v>
      </c>
      <c r="B163" s="36" t="s">
        <v>239</v>
      </c>
      <c r="C163" s="36">
        <v>74.09</v>
      </c>
    </row>
    <row r="164" spans="1:3" x14ac:dyDescent="0.25">
      <c r="A164" s="36">
        <v>8301</v>
      </c>
      <c r="B164" s="36" t="s">
        <v>871</v>
      </c>
      <c r="C164" s="36">
        <v>81.2</v>
      </c>
    </row>
    <row r="165" spans="1:3" x14ac:dyDescent="0.25">
      <c r="A165" s="36">
        <v>8302</v>
      </c>
      <c r="B165" s="36" t="s">
        <v>213</v>
      </c>
      <c r="C165" s="36">
        <v>69.58</v>
      </c>
    </row>
    <row r="166" spans="1:3" x14ac:dyDescent="0.25">
      <c r="A166" s="36">
        <v>8303</v>
      </c>
      <c r="B166" s="36" t="s">
        <v>215</v>
      </c>
      <c r="C166" s="36">
        <v>62.15</v>
      </c>
    </row>
    <row r="167" spans="1:3" x14ac:dyDescent="0.25">
      <c r="A167" s="36">
        <v>8304</v>
      </c>
      <c r="B167" s="36" t="s">
        <v>225</v>
      </c>
      <c r="C167" s="36">
        <v>81.739999999999995</v>
      </c>
    </row>
    <row r="168" spans="1:3" x14ac:dyDescent="0.25">
      <c r="A168" s="36">
        <v>8305</v>
      </c>
      <c r="B168" s="36" t="s">
        <v>228</v>
      </c>
      <c r="C168" s="36">
        <v>63.54</v>
      </c>
    </row>
    <row r="169" spans="1:3" x14ac:dyDescent="0.25">
      <c r="A169" s="36">
        <v>8306</v>
      </c>
      <c r="B169" s="36" t="s">
        <v>229</v>
      </c>
      <c r="C169" s="36">
        <v>82.48</v>
      </c>
    </row>
    <row r="170" spans="1:3" x14ac:dyDescent="0.25">
      <c r="A170" s="36">
        <v>8307</v>
      </c>
      <c r="B170" s="36" t="s">
        <v>230</v>
      </c>
      <c r="C170" s="36">
        <v>60.34</v>
      </c>
    </row>
    <row r="171" spans="1:3" x14ac:dyDescent="0.25">
      <c r="A171" s="36">
        <v>8308</v>
      </c>
      <c r="B171" s="36" t="s">
        <v>232</v>
      </c>
      <c r="C171" s="36">
        <v>72.98</v>
      </c>
    </row>
    <row r="172" spans="1:3" x14ac:dyDescent="0.25">
      <c r="A172" s="36">
        <v>8309</v>
      </c>
      <c r="B172" s="36" t="s">
        <v>233</v>
      </c>
      <c r="C172" s="36">
        <v>65.930000000000007</v>
      </c>
    </row>
    <row r="173" spans="1:3" x14ac:dyDescent="0.25">
      <c r="A173" s="36">
        <v>8310</v>
      </c>
      <c r="B173" s="36" t="s">
        <v>235</v>
      </c>
      <c r="C173" s="36">
        <v>80.47</v>
      </c>
    </row>
    <row r="174" spans="1:3" x14ac:dyDescent="0.25">
      <c r="A174" s="36">
        <v>8311</v>
      </c>
      <c r="B174" s="36" t="s">
        <v>236</v>
      </c>
      <c r="C174" s="36">
        <v>79.209999999999994</v>
      </c>
    </row>
    <row r="175" spans="1:3" x14ac:dyDescent="0.25">
      <c r="A175" s="36">
        <v>8312</v>
      </c>
      <c r="B175" s="36" t="s">
        <v>241</v>
      </c>
      <c r="C175" s="36">
        <v>91.1</v>
      </c>
    </row>
    <row r="176" spans="1:3" x14ac:dyDescent="0.25">
      <c r="A176" s="36">
        <v>8313</v>
      </c>
      <c r="B176" s="36" t="s">
        <v>242</v>
      </c>
      <c r="C176" s="36">
        <v>89.47</v>
      </c>
    </row>
    <row r="177" spans="1:3" x14ac:dyDescent="0.25">
      <c r="A177" s="36">
        <v>8314</v>
      </c>
      <c r="B177" s="36" t="s">
        <v>875</v>
      </c>
      <c r="C177" s="36">
        <v>78.02</v>
      </c>
    </row>
    <row r="178" spans="1:3" x14ac:dyDescent="0.25">
      <c r="A178" s="36">
        <v>9101</v>
      </c>
      <c r="B178" s="36" t="s">
        <v>268</v>
      </c>
      <c r="C178" s="36">
        <v>85.31</v>
      </c>
    </row>
    <row r="179" spans="1:3" x14ac:dyDescent="0.25">
      <c r="A179" s="36">
        <v>9102</v>
      </c>
      <c r="B179" s="36" t="s">
        <v>244</v>
      </c>
      <c r="C179" s="36">
        <v>72.31</v>
      </c>
    </row>
    <row r="180" spans="1:3" x14ac:dyDescent="0.25">
      <c r="A180" s="36">
        <v>9103</v>
      </c>
      <c r="B180" s="36" t="s">
        <v>247</v>
      </c>
      <c r="C180" s="36">
        <v>63.08</v>
      </c>
    </row>
    <row r="181" spans="1:3" x14ac:dyDescent="0.25">
      <c r="A181" s="36">
        <v>9104</v>
      </c>
      <c r="B181" s="36" t="s">
        <v>249</v>
      </c>
      <c r="C181" s="36">
        <v>71.150000000000006</v>
      </c>
    </row>
    <row r="182" spans="1:3" x14ac:dyDescent="0.25">
      <c r="A182" s="36">
        <v>9105</v>
      </c>
      <c r="B182" s="36" t="s">
        <v>251</v>
      </c>
      <c r="C182" s="36">
        <v>67.900000000000006</v>
      </c>
    </row>
    <row r="183" spans="1:3" x14ac:dyDescent="0.25">
      <c r="A183" s="36">
        <v>9106</v>
      </c>
      <c r="B183" s="36" t="s">
        <v>252</v>
      </c>
      <c r="C183" s="36">
        <v>80.77</v>
      </c>
    </row>
    <row r="184" spans="1:3" x14ac:dyDescent="0.25">
      <c r="A184" s="36">
        <v>9107</v>
      </c>
      <c r="B184" s="36" t="s">
        <v>253</v>
      </c>
      <c r="C184" s="36">
        <v>57.81</v>
      </c>
    </row>
    <row r="185" spans="1:3" x14ac:dyDescent="0.25">
      <c r="A185" s="36">
        <v>9108</v>
      </c>
      <c r="B185" s="36" t="s">
        <v>254</v>
      </c>
      <c r="C185" s="36">
        <v>95.81</v>
      </c>
    </row>
    <row r="186" spans="1:3" x14ac:dyDescent="0.25">
      <c r="A186" s="36">
        <v>9109</v>
      </c>
      <c r="B186" s="36" t="s">
        <v>255</v>
      </c>
      <c r="C186" s="36">
        <v>77.58</v>
      </c>
    </row>
    <row r="187" spans="1:3" x14ac:dyDescent="0.25">
      <c r="A187" s="36">
        <v>9110</v>
      </c>
      <c r="B187" s="36" t="s">
        <v>259</v>
      </c>
      <c r="C187" s="36">
        <v>83.3</v>
      </c>
    </row>
    <row r="188" spans="1:3" x14ac:dyDescent="0.25">
      <c r="A188" s="36">
        <v>9111</v>
      </c>
      <c r="B188" s="36" t="s">
        <v>260</v>
      </c>
      <c r="C188" s="36">
        <v>68.56</v>
      </c>
    </row>
    <row r="189" spans="1:3" x14ac:dyDescent="0.25">
      <c r="A189" s="36">
        <v>9112</v>
      </c>
      <c r="B189" s="36" t="s">
        <v>261</v>
      </c>
      <c r="C189" s="36">
        <v>98.23</v>
      </c>
    </row>
    <row r="190" spans="1:3" x14ac:dyDescent="0.25">
      <c r="A190" s="36">
        <v>9113</v>
      </c>
      <c r="B190" s="36" t="s">
        <v>262</v>
      </c>
      <c r="C190" s="36">
        <v>84.08</v>
      </c>
    </row>
    <row r="191" spans="1:3" x14ac:dyDescent="0.25">
      <c r="A191" s="36">
        <v>9114</v>
      </c>
      <c r="B191" s="36" t="s">
        <v>263</v>
      </c>
      <c r="C191" s="36">
        <v>86.47</v>
      </c>
    </row>
    <row r="192" spans="1:3" x14ac:dyDescent="0.25">
      <c r="A192" s="36">
        <v>9115</v>
      </c>
      <c r="B192" s="36" t="s">
        <v>264</v>
      </c>
      <c r="C192" s="36">
        <v>73.099999999999994</v>
      </c>
    </row>
    <row r="193" spans="1:3" x14ac:dyDescent="0.25">
      <c r="A193" s="36">
        <v>9116</v>
      </c>
      <c r="B193" s="36" t="s">
        <v>267</v>
      </c>
      <c r="C193" s="36">
        <v>87.11</v>
      </c>
    </row>
    <row r="194" spans="1:3" x14ac:dyDescent="0.25">
      <c r="A194" s="36">
        <v>9117</v>
      </c>
      <c r="B194" s="36" t="s">
        <v>269</v>
      </c>
      <c r="C194" s="36">
        <v>76.11</v>
      </c>
    </row>
    <row r="195" spans="1:3" x14ac:dyDescent="0.25">
      <c r="A195" s="36">
        <v>9118</v>
      </c>
      <c r="B195" s="36" t="s">
        <v>270</v>
      </c>
      <c r="C195" s="36">
        <v>66.290000000000006</v>
      </c>
    </row>
    <row r="196" spans="1:3" x14ac:dyDescent="0.25">
      <c r="A196" s="36">
        <v>9119</v>
      </c>
      <c r="B196" s="36" t="s">
        <v>273</v>
      </c>
      <c r="C196" s="36">
        <v>81.22</v>
      </c>
    </row>
    <row r="197" spans="1:3" x14ac:dyDescent="0.25">
      <c r="A197" s="36">
        <v>9120</v>
      </c>
      <c r="B197" s="36" t="s">
        <v>274</v>
      </c>
      <c r="C197" s="36">
        <v>99.53</v>
      </c>
    </row>
    <row r="198" spans="1:3" x14ac:dyDescent="0.25">
      <c r="A198" s="36">
        <v>9121</v>
      </c>
      <c r="B198" s="36" t="s">
        <v>245</v>
      </c>
      <c r="C198" s="36">
        <v>92.52</v>
      </c>
    </row>
    <row r="199" spans="1:3" x14ac:dyDescent="0.25">
      <c r="A199" s="36">
        <v>9201</v>
      </c>
      <c r="B199" s="36" t="s">
        <v>243</v>
      </c>
      <c r="C199" s="36">
        <v>99.8</v>
      </c>
    </row>
    <row r="200" spans="1:3" x14ac:dyDescent="0.25">
      <c r="A200" s="36">
        <v>9202</v>
      </c>
      <c r="B200" s="36" t="s">
        <v>246</v>
      </c>
      <c r="C200" s="36">
        <v>73.430000000000007</v>
      </c>
    </row>
    <row r="201" spans="1:3" x14ac:dyDescent="0.25">
      <c r="A201" s="36">
        <v>9203</v>
      </c>
      <c r="B201" s="36" t="s">
        <v>248</v>
      </c>
      <c r="C201" s="36">
        <v>69.599999999999994</v>
      </c>
    </row>
    <row r="202" spans="1:3" x14ac:dyDescent="0.25">
      <c r="A202" s="36">
        <v>9204</v>
      </c>
      <c r="B202" s="36" t="s">
        <v>250</v>
      </c>
      <c r="C202" s="36">
        <v>73.59</v>
      </c>
    </row>
    <row r="203" spans="1:3" x14ac:dyDescent="0.25">
      <c r="A203" s="36">
        <v>9205</v>
      </c>
      <c r="B203" s="36" t="s">
        <v>256</v>
      </c>
      <c r="C203" s="36">
        <v>85.91</v>
      </c>
    </row>
    <row r="204" spans="1:3" x14ac:dyDescent="0.25">
      <c r="A204" s="36">
        <v>9206</v>
      </c>
      <c r="B204" s="36" t="s">
        <v>257</v>
      </c>
      <c r="C204" s="36">
        <v>64.77</v>
      </c>
    </row>
    <row r="205" spans="1:3" x14ac:dyDescent="0.25">
      <c r="A205" s="36">
        <v>9207</v>
      </c>
      <c r="B205" s="36" t="s">
        <v>258</v>
      </c>
      <c r="C205" s="36">
        <v>51.34</v>
      </c>
    </row>
    <row r="206" spans="1:3" x14ac:dyDescent="0.25">
      <c r="A206" s="36">
        <v>9208</v>
      </c>
      <c r="B206" s="36" t="s">
        <v>265</v>
      </c>
      <c r="C206" s="36">
        <v>47.77</v>
      </c>
    </row>
    <row r="207" spans="1:3" x14ac:dyDescent="0.25">
      <c r="A207" s="36">
        <v>9209</v>
      </c>
      <c r="B207" s="36" t="s">
        <v>266</v>
      </c>
      <c r="C207" s="36">
        <v>65.78</v>
      </c>
    </row>
    <row r="208" spans="1:3" x14ac:dyDescent="0.25">
      <c r="A208" s="36">
        <v>9210</v>
      </c>
      <c r="B208" s="36" t="s">
        <v>271</v>
      </c>
      <c r="C208" s="36">
        <v>89.93</v>
      </c>
    </row>
    <row r="209" spans="1:3" x14ac:dyDescent="0.25">
      <c r="A209" s="36">
        <v>9211</v>
      </c>
      <c r="B209" s="36" t="s">
        <v>272</v>
      </c>
      <c r="C209" s="36">
        <v>48.61</v>
      </c>
    </row>
    <row r="210" spans="1:3" x14ac:dyDescent="0.25">
      <c r="A210" s="36">
        <v>10101</v>
      </c>
      <c r="B210" s="36" t="s">
        <v>291</v>
      </c>
      <c r="C210" s="36">
        <v>94.84</v>
      </c>
    </row>
    <row r="211" spans="1:3" x14ac:dyDescent="0.25">
      <c r="A211" s="36">
        <v>10102</v>
      </c>
      <c r="B211" s="36" t="s">
        <v>276</v>
      </c>
      <c r="C211" s="36">
        <v>97.15</v>
      </c>
    </row>
    <row r="212" spans="1:3" x14ac:dyDescent="0.25">
      <c r="A212" s="36">
        <v>10103</v>
      </c>
      <c r="B212" s="36" t="s">
        <v>279</v>
      </c>
      <c r="C212" s="36">
        <v>87.73</v>
      </c>
    </row>
    <row r="213" spans="1:3" x14ac:dyDescent="0.25">
      <c r="A213" s="36">
        <v>10104</v>
      </c>
      <c r="B213" s="36" t="s">
        <v>282</v>
      </c>
      <c r="C213" s="36">
        <v>90.85</v>
      </c>
    </row>
    <row r="214" spans="1:3" x14ac:dyDescent="0.25">
      <c r="A214" s="36">
        <v>10105</v>
      </c>
      <c r="B214" s="36" t="s">
        <v>283</v>
      </c>
      <c r="C214" s="36">
        <v>84.34</v>
      </c>
    </row>
    <row r="215" spans="1:3" x14ac:dyDescent="0.25">
      <c r="A215" s="36">
        <v>10106</v>
      </c>
      <c r="B215" s="36" t="s">
        <v>287</v>
      </c>
      <c r="C215" s="36">
        <v>51.07</v>
      </c>
    </row>
    <row r="216" spans="1:3" x14ac:dyDescent="0.25">
      <c r="A216" s="36">
        <v>10107</v>
      </c>
      <c r="B216" s="36" t="s">
        <v>286</v>
      </c>
      <c r="C216" s="36">
        <v>81.58</v>
      </c>
    </row>
    <row r="217" spans="1:3" x14ac:dyDescent="0.25">
      <c r="A217" s="36">
        <v>10108</v>
      </c>
      <c r="B217" s="36" t="s">
        <v>288</v>
      </c>
      <c r="C217" s="36">
        <v>95.54</v>
      </c>
    </row>
    <row r="218" spans="1:3" x14ac:dyDescent="0.25">
      <c r="A218" s="36">
        <v>10109</v>
      </c>
      <c r="B218" s="36" t="s">
        <v>293</v>
      </c>
      <c r="C218" s="36">
        <v>95.31</v>
      </c>
    </row>
    <row r="219" spans="1:3" x14ac:dyDescent="0.25">
      <c r="A219" s="36">
        <v>10201</v>
      </c>
      <c r="B219" s="36" t="s">
        <v>277</v>
      </c>
      <c r="C219" s="36">
        <v>52.15</v>
      </c>
    </row>
    <row r="220" spans="1:3" x14ac:dyDescent="0.25">
      <c r="A220" s="36">
        <v>10202</v>
      </c>
      <c r="B220" s="36" t="s">
        <v>275</v>
      </c>
      <c r="C220" s="36">
        <v>78.91</v>
      </c>
    </row>
    <row r="221" spans="1:3" x14ac:dyDescent="0.25">
      <c r="A221" s="36">
        <v>10203</v>
      </c>
      <c r="B221" s="36" t="s">
        <v>278</v>
      </c>
      <c r="C221" s="36">
        <v>92.79</v>
      </c>
    </row>
    <row r="222" spans="1:3" x14ac:dyDescent="0.25">
      <c r="A222" s="36">
        <v>10204</v>
      </c>
      <c r="B222" s="36" t="s">
        <v>280</v>
      </c>
      <c r="C222" s="36">
        <v>84.65</v>
      </c>
    </row>
    <row r="223" spans="1:3" x14ac:dyDescent="0.25">
      <c r="A223" s="36">
        <v>10205</v>
      </c>
      <c r="B223" s="36" t="s">
        <v>281</v>
      </c>
      <c r="C223" s="36">
        <v>93.72</v>
      </c>
    </row>
    <row r="224" spans="1:3" x14ac:dyDescent="0.25">
      <c r="A224" s="36">
        <v>10206</v>
      </c>
      <c r="B224" s="36" t="s">
        <v>294</v>
      </c>
      <c r="C224" s="36">
        <v>65.55</v>
      </c>
    </row>
    <row r="225" spans="1:3" x14ac:dyDescent="0.25">
      <c r="A225" s="36">
        <v>10207</v>
      </c>
      <c r="B225" s="36" t="s">
        <v>297</v>
      </c>
      <c r="C225" s="36">
        <v>57.51</v>
      </c>
    </row>
    <row r="226" spans="1:3" x14ac:dyDescent="0.25">
      <c r="A226" s="36">
        <v>10208</v>
      </c>
      <c r="B226" s="36" t="s">
        <v>298</v>
      </c>
      <c r="C226" s="36">
        <v>85.54</v>
      </c>
    </row>
    <row r="227" spans="1:3" x14ac:dyDescent="0.25">
      <c r="A227" s="36">
        <v>10209</v>
      </c>
      <c r="B227" s="36" t="s">
        <v>299</v>
      </c>
      <c r="C227" s="36">
        <v>92.45</v>
      </c>
    </row>
    <row r="228" spans="1:3" x14ac:dyDescent="0.25">
      <c r="A228" s="36">
        <v>10210</v>
      </c>
      <c r="B228" s="36" t="s">
        <v>300</v>
      </c>
      <c r="C228" s="36">
        <v>75.290000000000006</v>
      </c>
    </row>
    <row r="229" spans="1:3" x14ac:dyDescent="0.25">
      <c r="A229" s="36">
        <v>10301</v>
      </c>
      <c r="B229" s="36" t="s">
        <v>289</v>
      </c>
      <c r="C229" s="36">
        <v>100</v>
      </c>
    </row>
    <row r="230" spans="1:3" x14ac:dyDescent="0.25">
      <c r="A230" s="36">
        <v>10302</v>
      </c>
      <c r="B230" s="36" t="s">
        <v>292</v>
      </c>
      <c r="C230" s="36">
        <v>88.77</v>
      </c>
    </row>
    <row r="231" spans="1:3" x14ac:dyDescent="0.25">
      <c r="A231" s="36">
        <v>10303</v>
      </c>
      <c r="B231" s="36" t="s">
        <v>295</v>
      </c>
      <c r="C231" s="36">
        <v>97.89</v>
      </c>
    </row>
    <row r="232" spans="1:3" x14ac:dyDescent="0.25">
      <c r="A232" s="36">
        <v>10304</v>
      </c>
      <c r="B232" s="36" t="s">
        <v>296</v>
      </c>
      <c r="C232" s="36">
        <v>69.239999999999995</v>
      </c>
    </row>
    <row r="233" spans="1:3" x14ac:dyDescent="0.25">
      <c r="A233" s="36">
        <v>10305</v>
      </c>
      <c r="B233" s="36" t="s">
        <v>301</v>
      </c>
      <c r="C233" s="36">
        <v>96.84</v>
      </c>
    </row>
    <row r="234" spans="1:3" x14ac:dyDescent="0.25">
      <c r="A234" s="36">
        <v>10306</v>
      </c>
      <c r="B234" s="36" t="s">
        <v>302</v>
      </c>
      <c r="C234" s="36">
        <v>97.75</v>
      </c>
    </row>
    <row r="235" spans="1:3" x14ac:dyDescent="0.25">
      <c r="A235" s="36">
        <v>10307</v>
      </c>
      <c r="B235" s="36" t="s">
        <v>303</v>
      </c>
      <c r="C235" s="36">
        <v>53.49</v>
      </c>
    </row>
    <row r="236" spans="1:3" x14ac:dyDescent="0.25">
      <c r="A236" s="36">
        <v>10401</v>
      </c>
      <c r="B236" s="36" t="s">
        <v>857</v>
      </c>
      <c r="C236" s="36">
        <v>78.400000000000006</v>
      </c>
    </row>
    <row r="237" spans="1:3" x14ac:dyDescent="0.25">
      <c r="A237" s="36">
        <v>10402</v>
      </c>
      <c r="B237" s="36" t="s">
        <v>284</v>
      </c>
      <c r="C237" s="36">
        <v>67.739999999999995</v>
      </c>
    </row>
    <row r="238" spans="1:3" x14ac:dyDescent="0.25">
      <c r="A238" s="36">
        <v>10403</v>
      </c>
      <c r="B238" s="36" t="s">
        <v>285</v>
      </c>
      <c r="C238" s="36">
        <v>77.7</v>
      </c>
    </row>
    <row r="239" spans="1:3" x14ac:dyDescent="0.25">
      <c r="A239" s="36">
        <v>10404</v>
      </c>
      <c r="B239" s="36" t="s">
        <v>290</v>
      </c>
      <c r="C239" s="36">
        <v>82.35</v>
      </c>
    </row>
    <row r="240" spans="1:3" x14ac:dyDescent="0.25">
      <c r="A240" s="36">
        <v>11101</v>
      </c>
      <c r="B240" s="36" t="s">
        <v>319</v>
      </c>
      <c r="C240" s="36">
        <v>78.36</v>
      </c>
    </row>
    <row r="241" spans="1:3" x14ac:dyDescent="0.25">
      <c r="A241" s="36">
        <v>11102</v>
      </c>
      <c r="B241" s="36" t="s">
        <v>321</v>
      </c>
      <c r="C241" s="36">
        <v>80.41</v>
      </c>
    </row>
    <row r="242" spans="1:3" x14ac:dyDescent="0.25">
      <c r="A242" s="36">
        <v>11201</v>
      </c>
      <c r="B242" s="36" t="s">
        <v>881</v>
      </c>
      <c r="C242" s="36">
        <v>94.06</v>
      </c>
    </row>
    <row r="243" spans="1:3" x14ac:dyDescent="0.25">
      <c r="A243" s="36">
        <v>11202</v>
      </c>
      <c r="B243" s="36" t="s">
        <v>317</v>
      </c>
      <c r="C243" s="36">
        <v>69.489999999999995</v>
      </c>
    </row>
    <row r="244" spans="1:3" x14ac:dyDescent="0.25">
      <c r="A244" s="36">
        <v>11203</v>
      </c>
      <c r="B244" s="36" t="s">
        <v>320</v>
      </c>
      <c r="C244" s="36">
        <v>84.85</v>
      </c>
    </row>
    <row r="245" spans="1:3" x14ac:dyDescent="0.25">
      <c r="A245" s="36">
        <v>11301</v>
      </c>
      <c r="B245" s="36" t="s">
        <v>318</v>
      </c>
      <c r="C245" s="36">
        <v>92.16</v>
      </c>
    </row>
    <row r="246" spans="1:3" x14ac:dyDescent="0.25">
      <c r="A246" s="36">
        <v>11302</v>
      </c>
      <c r="B246" s="36" t="s">
        <v>879</v>
      </c>
      <c r="C246" s="36">
        <v>100</v>
      </c>
    </row>
    <row r="247" spans="1:3" x14ac:dyDescent="0.25">
      <c r="A247" s="36">
        <v>11303</v>
      </c>
      <c r="B247" s="36" t="s">
        <v>323</v>
      </c>
      <c r="C247" s="36">
        <v>76.099999999999994</v>
      </c>
    </row>
    <row r="248" spans="1:3" x14ac:dyDescent="0.25">
      <c r="A248" s="36">
        <v>11401</v>
      </c>
      <c r="B248" s="36" t="s">
        <v>316</v>
      </c>
      <c r="C248" s="36">
        <v>69.31</v>
      </c>
    </row>
    <row r="249" spans="1:3" x14ac:dyDescent="0.25">
      <c r="A249" s="36">
        <v>11402</v>
      </c>
      <c r="B249" s="36" t="s">
        <v>322</v>
      </c>
      <c r="C249" s="36">
        <v>96.45</v>
      </c>
    </row>
    <row r="250" spans="1:3" x14ac:dyDescent="0.25">
      <c r="A250" s="36">
        <v>12101</v>
      </c>
      <c r="B250" s="36" t="s">
        <v>329</v>
      </c>
      <c r="C250" s="36">
        <v>98.23</v>
      </c>
    </row>
    <row r="251" spans="1:3" x14ac:dyDescent="0.25">
      <c r="A251" s="36">
        <v>12102</v>
      </c>
      <c r="B251" s="36" t="s">
        <v>325</v>
      </c>
      <c r="C251" s="36">
        <v>86.98</v>
      </c>
    </row>
    <row r="252" spans="1:3" x14ac:dyDescent="0.25">
      <c r="A252" s="36">
        <v>12103</v>
      </c>
      <c r="B252" s="36" t="s">
        <v>330</v>
      </c>
      <c r="C252" s="36">
        <v>65.099999999999994</v>
      </c>
    </row>
    <row r="253" spans="1:3" x14ac:dyDescent="0.25">
      <c r="A253" s="36">
        <v>12104</v>
      </c>
      <c r="B253" s="36" t="s">
        <v>331</v>
      </c>
      <c r="C253" s="36">
        <v>75.16</v>
      </c>
    </row>
    <row r="254" spans="1:3" x14ac:dyDescent="0.25">
      <c r="A254" s="36">
        <v>12201</v>
      </c>
      <c r="B254" s="36" t="s">
        <v>324</v>
      </c>
      <c r="C254" s="36">
        <v>62.2</v>
      </c>
    </row>
    <row r="255" spans="1:3" x14ac:dyDescent="0.25">
      <c r="A255" s="36">
        <v>12301</v>
      </c>
      <c r="B255" s="36" t="s">
        <v>327</v>
      </c>
      <c r="C255" s="36">
        <v>82.19</v>
      </c>
    </row>
    <row r="256" spans="1:3" x14ac:dyDescent="0.25">
      <c r="A256" s="36">
        <v>12302</v>
      </c>
      <c r="B256" s="36" t="s">
        <v>328</v>
      </c>
      <c r="C256" s="36">
        <v>65.7</v>
      </c>
    </row>
    <row r="257" spans="1:3" x14ac:dyDescent="0.25">
      <c r="A257" s="36">
        <v>12303</v>
      </c>
      <c r="B257" s="36" t="s">
        <v>332</v>
      </c>
      <c r="C257" s="36">
        <v>64.98</v>
      </c>
    </row>
    <row r="258" spans="1:3" x14ac:dyDescent="0.25">
      <c r="A258" s="36">
        <v>12401</v>
      </c>
      <c r="B258" s="36" t="s">
        <v>326</v>
      </c>
      <c r="C258" s="36">
        <v>91.3</v>
      </c>
    </row>
    <row r="259" spans="1:3" x14ac:dyDescent="0.25">
      <c r="A259" s="36">
        <v>12402</v>
      </c>
      <c r="B259" s="36" t="s">
        <v>333</v>
      </c>
      <c r="C259" s="36">
        <v>98.18</v>
      </c>
    </row>
    <row r="260" spans="1:3" x14ac:dyDescent="0.25">
      <c r="A260" s="36">
        <v>13101</v>
      </c>
      <c r="B260" s="36" t="s">
        <v>126</v>
      </c>
      <c r="C260" s="36">
        <v>79.66</v>
      </c>
    </row>
    <row r="261" spans="1:3" x14ac:dyDescent="0.25">
      <c r="A261" s="36">
        <v>13102</v>
      </c>
      <c r="B261" s="36" t="s">
        <v>83</v>
      </c>
      <c r="C261" s="36">
        <v>89.29</v>
      </c>
    </row>
    <row r="262" spans="1:3" x14ac:dyDescent="0.25">
      <c r="A262" s="36">
        <v>13103</v>
      </c>
      <c r="B262" s="36" t="s">
        <v>84</v>
      </c>
      <c r="C262" s="36">
        <v>69.94</v>
      </c>
    </row>
    <row r="263" spans="1:3" x14ac:dyDescent="0.25">
      <c r="A263" s="36">
        <v>13104</v>
      </c>
      <c r="B263" s="36" t="s">
        <v>86</v>
      </c>
      <c r="C263" s="36">
        <v>70.819999999999993</v>
      </c>
    </row>
    <row r="264" spans="1:3" x14ac:dyDescent="0.25">
      <c r="A264" s="36">
        <v>13105</v>
      </c>
      <c r="B264" s="36" t="s">
        <v>88</v>
      </c>
      <c r="C264" s="36">
        <v>86.43</v>
      </c>
    </row>
    <row r="265" spans="1:3" x14ac:dyDescent="0.25">
      <c r="A265" s="36">
        <v>13106</v>
      </c>
      <c r="B265" s="36" t="s">
        <v>858</v>
      </c>
      <c r="C265" s="36">
        <v>79.75</v>
      </c>
    </row>
    <row r="266" spans="1:3" x14ac:dyDescent="0.25">
      <c r="A266" s="36">
        <v>13107</v>
      </c>
      <c r="B266" s="36" t="s">
        <v>90</v>
      </c>
      <c r="C266" s="36">
        <v>96.93</v>
      </c>
    </row>
    <row r="267" spans="1:3" x14ac:dyDescent="0.25">
      <c r="A267" s="36">
        <v>13108</v>
      </c>
      <c r="B267" s="36" t="s">
        <v>91</v>
      </c>
      <c r="C267" s="36">
        <v>85.29</v>
      </c>
    </row>
    <row r="268" spans="1:3" x14ac:dyDescent="0.25">
      <c r="A268" s="36">
        <v>13109</v>
      </c>
      <c r="B268" s="36" t="s">
        <v>860</v>
      </c>
      <c r="C268" s="36">
        <v>68.150000000000006</v>
      </c>
    </row>
    <row r="269" spans="1:3" x14ac:dyDescent="0.25">
      <c r="A269" s="36">
        <v>13110</v>
      </c>
      <c r="B269" s="36" t="s">
        <v>863</v>
      </c>
      <c r="C269" s="36">
        <v>88.89</v>
      </c>
    </row>
    <row r="270" spans="1:3" x14ac:dyDescent="0.25">
      <c r="A270" s="36">
        <v>13111</v>
      </c>
      <c r="B270" s="36" t="s">
        <v>864</v>
      </c>
      <c r="C270" s="36">
        <v>80.89</v>
      </c>
    </row>
    <row r="271" spans="1:3" x14ac:dyDescent="0.25">
      <c r="A271" s="36">
        <v>13112</v>
      </c>
      <c r="B271" s="36" t="s">
        <v>867</v>
      </c>
      <c r="C271" s="36">
        <v>66.03</v>
      </c>
    </row>
    <row r="272" spans="1:3" x14ac:dyDescent="0.25">
      <c r="A272" s="36">
        <v>13113</v>
      </c>
      <c r="B272" s="36" t="s">
        <v>868</v>
      </c>
      <c r="C272" s="36">
        <v>54.58</v>
      </c>
    </row>
    <row r="273" spans="1:3" x14ac:dyDescent="0.25">
      <c r="A273" s="36">
        <v>13114</v>
      </c>
      <c r="B273" s="36" t="s">
        <v>99</v>
      </c>
      <c r="C273" s="36">
        <v>87.83</v>
      </c>
    </row>
    <row r="274" spans="1:3" x14ac:dyDescent="0.25">
      <c r="A274" s="36">
        <v>13115</v>
      </c>
      <c r="B274" s="36" t="s">
        <v>100</v>
      </c>
      <c r="C274" s="36">
        <v>92.99</v>
      </c>
    </row>
    <row r="275" spans="1:3" x14ac:dyDescent="0.25">
      <c r="A275" s="36">
        <v>13116</v>
      </c>
      <c r="B275" s="36" t="s">
        <v>101</v>
      </c>
      <c r="C275" s="36">
        <v>91.38</v>
      </c>
    </row>
    <row r="276" spans="1:3" x14ac:dyDescent="0.25">
      <c r="A276" s="36">
        <v>13117</v>
      </c>
      <c r="B276" s="36" t="s">
        <v>102</v>
      </c>
      <c r="C276" s="36">
        <v>70.17</v>
      </c>
    </row>
    <row r="277" spans="1:3" x14ac:dyDescent="0.25">
      <c r="A277" s="36">
        <v>13118</v>
      </c>
      <c r="B277" s="36" t="s">
        <v>103</v>
      </c>
      <c r="C277" s="36">
        <v>80.27</v>
      </c>
    </row>
    <row r="278" spans="1:3" x14ac:dyDescent="0.25">
      <c r="A278" s="36">
        <v>13119</v>
      </c>
      <c r="B278" s="36" t="s">
        <v>104</v>
      </c>
      <c r="C278" s="36">
        <v>82.86</v>
      </c>
    </row>
    <row r="279" spans="1:3" x14ac:dyDescent="0.25">
      <c r="A279" s="36">
        <v>13120</v>
      </c>
      <c r="B279" s="36" t="s">
        <v>129</v>
      </c>
      <c r="C279" s="36">
        <v>90.15</v>
      </c>
    </row>
    <row r="280" spans="1:3" x14ac:dyDescent="0.25">
      <c r="A280" s="36">
        <v>13121</v>
      </c>
      <c r="B280" s="36" t="s">
        <v>109</v>
      </c>
      <c r="C280" s="36">
        <v>94.76</v>
      </c>
    </row>
    <row r="281" spans="1:3" x14ac:dyDescent="0.25">
      <c r="A281" s="36">
        <v>13122</v>
      </c>
      <c r="B281" s="36" t="s">
        <v>111</v>
      </c>
      <c r="C281" s="36">
        <v>96.26</v>
      </c>
    </row>
    <row r="282" spans="1:3" x14ac:dyDescent="0.25">
      <c r="A282" s="36">
        <v>13123</v>
      </c>
      <c r="B282" s="36" t="s">
        <v>113</v>
      </c>
      <c r="C282" s="36">
        <v>100</v>
      </c>
    </row>
    <row r="283" spans="1:3" x14ac:dyDescent="0.25">
      <c r="A283" s="36">
        <v>13124</v>
      </c>
      <c r="B283" s="36" t="s">
        <v>114</v>
      </c>
      <c r="C283" s="36">
        <v>94.61</v>
      </c>
    </row>
    <row r="284" spans="1:3" x14ac:dyDescent="0.25">
      <c r="A284" s="36">
        <v>13125</v>
      </c>
      <c r="B284" s="36" t="s">
        <v>116</v>
      </c>
      <c r="C284" s="36">
        <v>90.25</v>
      </c>
    </row>
    <row r="285" spans="1:3" x14ac:dyDescent="0.25">
      <c r="A285" s="36">
        <v>13126</v>
      </c>
      <c r="B285" s="36" t="s">
        <v>117</v>
      </c>
      <c r="C285" s="36">
        <v>59.28</v>
      </c>
    </row>
    <row r="286" spans="1:3" x14ac:dyDescent="0.25">
      <c r="A286" s="36">
        <v>13127</v>
      </c>
      <c r="B286" s="36" t="s">
        <v>118</v>
      </c>
      <c r="C286" s="36">
        <v>56.33</v>
      </c>
    </row>
    <row r="287" spans="1:3" x14ac:dyDescent="0.25">
      <c r="A287" s="36">
        <v>13128</v>
      </c>
      <c r="B287" s="36" t="s">
        <v>119</v>
      </c>
      <c r="C287" s="36">
        <v>48.64</v>
      </c>
    </row>
    <row r="288" spans="1:3" x14ac:dyDescent="0.25">
      <c r="A288" s="36">
        <v>13129</v>
      </c>
      <c r="B288" s="36" t="s">
        <v>121</v>
      </c>
      <c r="C288" s="36">
        <v>93.03</v>
      </c>
    </row>
    <row r="289" spans="1:3" x14ac:dyDescent="0.25">
      <c r="A289" s="36">
        <v>13130</v>
      </c>
      <c r="B289" s="36" t="s">
        <v>123</v>
      </c>
      <c r="C289" s="36">
        <v>91.56</v>
      </c>
    </row>
    <row r="290" spans="1:3" x14ac:dyDescent="0.25">
      <c r="A290" s="36">
        <v>13131</v>
      </c>
      <c r="B290" s="36" t="s">
        <v>125</v>
      </c>
      <c r="C290" s="36">
        <v>78.91</v>
      </c>
    </row>
    <row r="291" spans="1:3" x14ac:dyDescent="0.25">
      <c r="A291" s="36">
        <v>13132</v>
      </c>
      <c r="B291" s="36" t="s">
        <v>128</v>
      </c>
      <c r="C291" s="36">
        <v>87.03</v>
      </c>
    </row>
    <row r="292" spans="1:3" x14ac:dyDescent="0.25">
      <c r="A292" s="36">
        <v>13201</v>
      </c>
      <c r="B292" s="36" t="s">
        <v>115</v>
      </c>
      <c r="C292" s="36">
        <v>51.65</v>
      </c>
    </row>
    <row r="293" spans="1:3" x14ac:dyDescent="0.25">
      <c r="A293" s="36">
        <v>13202</v>
      </c>
      <c r="B293" s="36" t="s">
        <v>112</v>
      </c>
      <c r="C293" s="36">
        <v>91.33</v>
      </c>
    </row>
    <row r="294" spans="1:3" x14ac:dyDescent="0.25">
      <c r="A294" s="36">
        <v>13203</v>
      </c>
      <c r="B294" s="36" t="s">
        <v>122</v>
      </c>
      <c r="C294" s="36">
        <v>73.78</v>
      </c>
    </row>
    <row r="295" spans="1:3" x14ac:dyDescent="0.25">
      <c r="A295" s="36">
        <v>13301</v>
      </c>
      <c r="B295" s="36" t="s">
        <v>85</v>
      </c>
      <c r="C295" s="36">
        <v>97.92</v>
      </c>
    </row>
    <row r="296" spans="1:3" x14ac:dyDescent="0.25">
      <c r="A296" s="36">
        <v>13302</v>
      </c>
      <c r="B296" s="36" t="s">
        <v>98</v>
      </c>
      <c r="C296" s="36">
        <v>52.89</v>
      </c>
    </row>
    <row r="297" spans="1:3" x14ac:dyDescent="0.25">
      <c r="A297" s="36">
        <v>13303</v>
      </c>
      <c r="B297" s="36" t="s">
        <v>873</v>
      </c>
      <c r="C297" s="36">
        <v>55.18</v>
      </c>
    </row>
    <row r="298" spans="1:3" x14ac:dyDescent="0.25">
      <c r="A298" s="36">
        <v>13401</v>
      </c>
      <c r="B298" s="36" t="s">
        <v>120</v>
      </c>
      <c r="C298" s="36">
        <v>85.55</v>
      </c>
    </row>
    <row r="299" spans="1:3" x14ac:dyDescent="0.25">
      <c r="A299" s="36">
        <v>13402</v>
      </c>
      <c r="B299" s="36" t="s">
        <v>81</v>
      </c>
      <c r="C299" s="36">
        <v>60.52</v>
      </c>
    </row>
    <row r="300" spans="1:3" x14ac:dyDescent="0.25">
      <c r="A300" s="36">
        <v>13403</v>
      </c>
      <c r="B300" s="36" t="s">
        <v>82</v>
      </c>
      <c r="C300" s="36">
        <v>82.8</v>
      </c>
    </row>
    <row r="301" spans="1:3" x14ac:dyDescent="0.25">
      <c r="A301" s="36">
        <v>13404</v>
      </c>
      <c r="B301" s="36" t="s">
        <v>108</v>
      </c>
      <c r="C301" s="36">
        <v>67.3</v>
      </c>
    </row>
    <row r="302" spans="1:3" x14ac:dyDescent="0.25">
      <c r="A302" s="36">
        <v>13501</v>
      </c>
      <c r="B302" s="36" t="s">
        <v>106</v>
      </c>
      <c r="C302" s="36">
        <v>82.02</v>
      </c>
    </row>
    <row r="303" spans="1:3" x14ac:dyDescent="0.25">
      <c r="A303" s="36">
        <v>13502</v>
      </c>
      <c r="B303" s="36" t="s">
        <v>80</v>
      </c>
      <c r="C303" s="36">
        <v>89.85</v>
      </c>
    </row>
    <row r="304" spans="1:3" x14ac:dyDescent="0.25">
      <c r="A304" s="36">
        <v>13503</v>
      </c>
      <c r="B304" s="36" t="s">
        <v>87</v>
      </c>
      <c r="C304" s="36">
        <v>86.98</v>
      </c>
    </row>
    <row r="305" spans="1:3" x14ac:dyDescent="0.25">
      <c r="A305" s="36">
        <v>13504</v>
      </c>
      <c r="B305" s="36" t="s">
        <v>105</v>
      </c>
      <c r="C305" s="36">
        <v>45.76</v>
      </c>
    </row>
    <row r="306" spans="1:3" x14ac:dyDescent="0.25">
      <c r="A306" s="36">
        <v>13505</v>
      </c>
      <c r="B306" s="36" t="s">
        <v>124</v>
      </c>
      <c r="C306" s="36">
        <v>98.15</v>
      </c>
    </row>
    <row r="307" spans="1:3" x14ac:dyDescent="0.25">
      <c r="A307" s="36">
        <v>13601</v>
      </c>
      <c r="B307" s="36" t="s">
        <v>127</v>
      </c>
      <c r="C307" s="36">
        <v>95.28</v>
      </c>
    </row>
    <row r="308" spans="1:3" x14ac:dyDescent="0.25">
      <c r="A308" s="36">
        <v>13602</v>
      </c>
      <c r="B308" s="36" t="s">
        <v>89</v>
      </c>
      <c r="C308" s="36">
        <v>57.55</v>
      </c>
    </row>
    <row r="309" spans="1:3" x14ac:dyDescent="0.25">
      <c r="A309" s="36">
        <v>13603</v>
      </c>
      <c r="B309" s="36" t="s">
        <v>92</v>
      </c>
      <c r="C309" s="36">
        <v>93.98</v>
      </c>
    </row>
    <row r="310" spans="1:3" x14ac:dyDescent="0.25">
      <c r="A310" s="36">
        <v>13604</v>
      </c>
      <c r="B310" s="36" t="s">
        <v>107</v>
      </c>
      <c r="C310" s="36">
        <v>82.85</v>
      </c>
    </row>
    <row r="311" spans="1:3" x14ac:dyDescent="0.25">
      <c r="A311" s="36">
        <v>13605</v>
      </c>
      <c r="B311" s="36" t="s">
        <v>110</v>
      </c>
      <c r="C311" s="36">
        <v>76.900000000000006</v>
      </c>
    </row>
    <row r="312" spans="1:3" x14ac:dyDescent="0.25">
      <c r="A312" s="36">
        <v>14101</v>
      </c>
      <c r="B312" s="36" t="s">
        <v>315</v>
      </c>
      <c r="C312" s="36">
        <v>81.849999999999994</v>
      </c>
    </row>
    <row r="313" spans="1:3" x14ac:dyDescent="0.25">
      <c r="A313" s="36">
        <v>14102</v>
      </c>
      <c r="B313" s="36" t="s">
        <v>304</v>
      </c>
      <c r="C313" s="36">
        <v>67.94</v>
      </c>
    </row>
    <row r="314" spans="1:3" x14ac:dyDescent="0.25">
      <c r="A314" s="36">
        <v>14103</v>
      </c>
      <c r="B314" s="36" t="s">
        <v>308</v>
      </c>
      <c r="C314" s="36">
        <v>85.16</v>
      </c>
    </row>
    <row r="315" spans="1:3" x14ac:dyDescent="0.25">
      <c r="A315" s="36">
        <v>14104</v>
      </c>
      <c r="B315" s="36" t="s">
        <v>309</v>
      </c>
      <c r="C315" s="36">
        <v>83.04</v>
      </c>
    </row>
    <row r="316" spans="1:3" x14ac:dyDescent="0.25">
      <c r="A316" s="36">
        <v>14105</v>
      </c>
      <c r="B316" s="36" t="s">
        <v>311</v>
      </c>
      <c r="C316" s="36">
        <v>72.89</v>
      </c>
    </row>
    <row r="317" spans="1:3" x14ac:dyDescent="0.25">
      <c r="A317" s="36">
        <v>14106</v>
      </c>
      <c r="B317" s="36" t="s">
        <v>310</v>
      </c>
      <c r="C317" s="36">
        <v>76.92</v>
      </c>
    </row>
    <row r="318" spans="1:3" x14ac:dyDescent="0.25">
      <c r="A318" s="36">
        <v>14107</v>
      </c>
      <c r="B318" s="36" t="s">
        <v>312</v>
      </c>
      <c r="C318" s="36">
        <v>64.040000000000006</v>
      </c>
    </row>
    <row r="319" spans="1:3" x14ac:dyDescent="0.25">
      <c r="A319" s="36">
        <v>14108</v>
      </c>
      <c r="B319" s="36" t="s">
        <v>313</v>
      </c>
      <c r="C319" s="36">
        <v>75.680000000000007</v>
      </c>
    </row>
    <row r="320" spans="1:3" x14ac:dyDescent="0.25">
      <c r="A320" s="36">
        <v>14201</v>
      </c>
      <c r="B320" s="36" t="s">
        <v>870</v>
      </c>
      <c r="C320" s="36">
        <v>84.51</v>
      </c>
    </row>
    <row r="321" spans="1:3" x14ac:dyDescent="0.25">
      <c r="A321" s="36">
        <v>14202</v>
      </c>
      <c r="B321" s="36" t="s">
        <v>305</v>
      </c>
      <c r="C321" s="36">
        <v>74.290000000000006</v>
      </c>
    </row>
    <row r="322" spans="1:3" x14ac:dyDescent="0.25">
      <c r="A322" s="36">
        <v>14203</v>
      </c>
      <c r="B322" s="36" t="s">
        <v>307</v>
      </c>
      <c r="C322" s="36">
        <v>81.67</v>
      </c>
    </row>
    <row r="323" spans="1:3" x14ac:dyDescent="0.25">
      <c r="A323" s="36">
        <v>14204</v>
      </c>
      <c r="B323" s="36" t="s">
        <v>314</v>
      </c>
      <c r="C323" s="36">
        <v>77.650000000000006</v>
      </c>
    </row>
    <row r="324" spans="1:3" x14ac:dyDescent="0.25">
      <c r="A324" s="36">
        <v>15101</v>
      </c>
      <c r="B324" s="36" t="s">
        <v>0</v>
      </c>
      <c r="C324" s="36">
        <v>75.19</v>
      </c>
    </row>
    <row r="325" spans="1:3" x14ac:dyDescent="0.25">
      <c r="A325" s="36">
        <v>15102</v>
      </c>
      <c r="B325" s="36" t="s">
        <v>1</v>
      </c>
      <c r="C325" s="36">
        <v>46.24</v>
      </c>
    </row>
    <row r="326" spans="1:3" x14ac:dyDescent="0.25">
      <c r="A326" s="36">
        <v>15201</v>
      </c>
      <c r="B326" s="36" t="s">
        <v>3</v>
      </c>
      <c r="C326" s="36">
        <v>50.64</v>
      </c>
    </row>
    <row r="327" spans="1:3" x14ac:dyDescent="0.25">
      <c r="A327" s="36">
        <v>15202</v>
      </c>
      <c r="B327" s="36" t="s">
        <v>2</v>
      </c>
      <c r="C327" s="36">
        <v>71.790000000000006</v>
      </c>
    </row>
    <row r="328" spans="1:3" x14ac:dyDescent="0.25">
      <c r="A328" s="36">
        <v>16101</v>
      </c>
      <c r="B328" s="36" t="s">
        <v>193</v>
      </c>
      <c r="C328" s="36">
        <v>84.52</v>
      </c>
    </row>
    <row r="329" spans="1:3" x14ac:dyDescent="0.25">
      <c r="A329" s="36">
        <v>16102</v>
      </c>
      <c r="B329" s="36" t="s">
        <v>192</v>
      </c>
      <c r="C329" s="36">
        <v>81.31</v>
      </c>
    </row>
    <row r="330" spans="1:3" x14ac:dyDescent="0.25">
      <c r="A330" s="36">
        <v>16103</v>
      </c>
      <c r="B330" s="36" t="s">
        <v>194</v>
      </c>
      <c r="C330" s="36">
        <v>79.400000000000006</v>
      </c>
    </row>
    <row r="331" spans="1:3" x14ac:dyDescent="0.25">
      <c r="A331" s="36">
        <v>16104</v>
      </c>
      <c r="B331" s="36" t="s">
        <v>198</v>
      </c>
      <c r="C331" s="36">
        <v>99.95</v>
      </c>
    </row>
    <row r="332" spans="1:3" x14ac:dyDescent="0.25">
      <c r="A332" s="36">
        <v>16105</v>
      </c>
      <c r="B332" s="36" t="s">
        <v>200</v>
      </c>
      <c r="C332" s="36">
        <v>91.14</v>
      </c>
    </row>
    <row r="333" spans="1:3" x14ac:dyDescent="0.25">
      <c r="A333" s="36">
        <v>16106</v>
      </c>
      <c r="B333" s="36" t="s">
        <v>201</v>
      </c>
      <c r="C333" s="36">
        <v>88.58</v>
      </c>
    </row>
    <row r="334" spans="1:3" x14ac:dyDescent="0.25">
      <c r="A334" s="36">
        <v>16107</v>
      </c>
      <c r="B334" s="36" t="s">
        <v>203</v>
      </c>
      <c r="C334" s="36">
        <v>62.5</v>
      </c>
    </row>
    <row r="335" spans="1:3" x14ac:dyDescent="0.25">
      <c r="A335" s="36">
        <v>16108</v>
      </c>
      <c r="B335" s="36" t="s">
        <v>208</v>
      </c>
      <c r="C335" s="36">
        <v>78.02</v>
      </c>
    </row>
    <row r="336" spans="1:3" x14ac:dyDescent="0.25">
      <c r="A336" s="36">
        <v>16109</v>
      </c>
      <c r="B336" s="36" t="s">
        <v>211</v>
      </c>
      <c r="C336" s="36">
        <v>58.1</v>
      </c>
    </row>
    <row r="337" spans="1:3" x14ac:dyDescent="0.25">
      <c r="A337" s="36">
        <v>16201</v>
      </c>
      <c r="B337" s="36" t="s">
        <v>204</v>
      </c>
      <c r="C337" s="36">
        <v>56.29</v>
      </c>
    </row>
    <row r="338" spans="1:3" x14ac:dyDescent="0.25">
      <c r="A338" s="36">
        <v>16202</v>
      </c>
      <c r="B338" s="36" t="s">
        <v>195</v>
      </c>
      <c r="C338" s="36">
        <v>77.42</v>
      </c>
    </row>
    <row r="339" spans="1:3" x14ac:dyDescent="0.25">
      <c r="A339" s="36">
        <v>16203</v>
      </c>
      <c r="B339" s="36" t="s">
        <v>196</v>
      </c>
      <c r="C339" s="36">
        <v>94.69</v>
      </c>
    </row>
    <row r="340" spans="1:3" x14ac:dyDescent="0.25">
      <c r="A340" s="36">
        <v>16204</v>
      </c>
      <c r="B340" s="36" t="s">
        <v>199</v>
      </c>
      <c r="C340" s="36">
        <v>67.709999999999994</v>
      </c>
    </row>
    <row r="341" spans="1:3" x14ac:dyDescent="0.25">
      <c r="A341" s="36">
        <v>16205</v>
      </c>
      <c r="B341" s="36" t="s">
        <v>202</v>
      </c>
      <c r="C341" s="36">
        <v>97.63</v>
      </c>
    </row>
    <row r="342" spans="1:3" x14ac:dyDescent="0.25">
      <c r="A342" s="36">
        <v>16206</v>
      </c>
      <c r="B342" s="36" t="s">
        <v>205</v>
      </c>
      <c r="C342" s="36">
        <v>80.75</v>
      </c>
    </row>
    <row r="343" spans="1:3" x14ac:dyDescent="0.25">
      <c r="A343" s="36">
        <v>16207</v>
      </c>
      <c r="B343" s="36" t="s">
        <v>874</v>
      </c>
      <c r="C343" s="36">
        <v>77.13</v>
      </c>
    </row>
    <row r="344" spans="1:3" x14ac:dyDescent="0.25">
      <c r="A344" s="36">
        <v>16301</v>
      </c>
      <c r="B344" s="36" t="s">
        <v>206</v>
      </c>
      <c r="C344" s="36">
        <v>77.16</v>
      </c>
    </row>
    <row r="345" spans="1:3" x14ac:dyDescent="0.25">
      <c r="A345" s="36">
        <v>16302</v>
      </c>
      <c r="B345" s="36" t="s">
        <v>197</v>
      </c>
      <c r="C345" s="36">
        <v>83.83</v>
      </c>
    </row>
    <row r="346" spans="1:3" x14ac:dyDescent="0.25">
      <c r="A346" s="36">
        <v>16303</v>
      </c>
      <c r="B346" s="36" t="s">
        <v>212</v>
      </c>
      <c r="C346" s="36">
        <v>82.1</v>
      </c>
    </row>
    <row r="347" spans="1:3" x14ac:dyDescent="0.25">
      <c r="A347" s="36">
        <v>16304</v>
      </c>
      <c r="B347" s="36" t="s">
        <v>207</v>
      </c>
      <c r="C347" s="36">
        <v>97.49</v>
      </c>
    </row>
    <row r="348" spans="1:3" x14ac:dyDescent="0.25">
      <c r="A348" s="36">
        <v>16305</v>
      </c>
      <c r="B348" s="36" t="s">
        <v>209</v>
      </c>
      <c r="C348" s="36">
        <v>87.06</v>
      </c>
    </row>
  </sheetData>
  <sheetProtection algorithmName="SHA-512" hashValue="bCrydgN2mKoyAYtAU7+CLtzyMBBkVed4sx9D+5PuqC0TjfBOTbyar0BszgOr9FmvcimwGdIO2th1Q5wUC4cogA==" saltValue="QIYFHPScHUkrXAc6L/SExQ==" spinCount="100000" sheet="1" objects="1" scenarios="1"/>
  <sortState xmlns:xlrd2="http://schemas.microsoft.com/office/spreadsheetml/2017/richdata2" ref="F4:H348">
    <sortCondition ref="F4:F348"/>
  </sortState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8"/>
  <dimension ref="A1:AW348"/>
  <sheetViews>
    <sheetView showGridLines="0" workbookViewId="0"/>
  </sheetViews>
  <sheetFormatPr baseColWidth="10" defaultColWidth="0" defaultRowHeight="15" zeroHeight="1" x14ac:dyDescent="0.25"/>
  <cols>
    <col min="1" max="1" width="11.42578125" style="36" bestFit="1" customWidth="1"/>
    <col min="2" max="2" width="37.7109375" style="36" customWidth="1"/>
    <col min="3" max="3" width="0" style="36" hidden="1" customWidth="1"/>
    <col min="4" max="4" width="0" style="37" hidden="1" customWidth="1"/>
    <col min="5" max="5" width="11.42578125" style="37" hidden="1" customWidth="1"/>
    <col min="6" max="6" width="16.42578125" style="36" bestFit="1" customWidth="1"/>
    <col min="7" max="7" width="16.42578125" style="36" hidden="1" customWidth="1"/>
    <col min="8" max="8" width="15.28515625" style="36" hidden="1" customWidth="1"/>
    <col min="9" max="9" width="14.140625" style="36" hidden="1" customWidth="1"/>
    <col min="10" max="10" width="15.28515625" style="36" hidden="1" customWidth="1"/>
    <col min="11" max="14" width="11.7109375" style="36" hidden="1" customWidth="1"/>
    <col min="15" max="15" width="14.140625" style="36" hidden="1" customWidth="1"/>
    <col min="16" max="18" width="15.28515625" style="36" hidden="1" customWidth="1"/>
    <col min="19" max="19" width="11.7109375" style="36" hidden="1" customWidth="1"/>
    <col min="20" max="21" width="15.28515625" style="36" hidden="1" customWidth="1"/>
    <col min="22" max="22" width="11.7109375" style="36" hidden="1" customWidth="1"/>
    <col min="23" max="23" width="15.28515625" style="36" hidden="1" customWidth="1"/>
    <col min="24" max="24" width="14.140625" style="36" hidden="1" customWidth="1"/>
    <col min="25" max="25" width="11.7109375" style="36" hidden="1" customWidth="1"/>
    <col min="26" max="26" width="14.140625" style="36" hidden="1" customWidth="1"/>
    <col min="27" max="27" width="0" style="37" hidden="1" customWidth="1"/>
    <col min="28" max="28" width="16.42578125" style="36" bestFit="1" customWidth="1"/>
    <col min="29" max="29" width="16.42578125" style="36" hidden="1" customWidth="1"/>
    <col min="30" max="32" width="15.28515625" style="36" hidden="1" customWidth="1"/>
    <col min="33" max="36" width="11.7109375" style="36" hidden="1" customWidth="1"/>
    <col min="37" max="37" width="14.140625" style="36" hidden="1" customWidth="1"/>
    <col min="38" max="39" width="15.28515625" style="36" hidden="1" customWidth="1"/>
    <col min="40" max="40" width="14.7109375" style="36" hidden="1" customWidth="1"/>
    <col min="41" max="41" width="11.7109375" style="36" hidden="1" customWidth="1"/>
    <col min="42" max="42" width="14.140625" style="36" hidden="1" customWidth="1"/>
    <col min="43" max="43" width="15.28515625" style="36" hidden="1" customWidth="1"/>
    <col min="44" max="44" width="11.7109375" style="36" hidden="1" customWidth="1"/>
    <col min="45" max="45" width="15.28515625" style="36" hidden="1" customWidth="1"/>
    <col min="46" max="46" width="14.140625" style="36" hidden="1" customWidth="1"/>
    <col min="47" max="47" width="11.7109375" style="36" hidden="1" customWidth="1"/>
    <col min="48" max="48" width="14.140625" style="36" hidden="1" customWidth="1"/>
    <col min="49" max="49" width="0" style="36" hidden="1"/>
    <col min="50" max="16384" width="11.42578125" style="36" hidden="1"/>
  </cols>
  <sheetData>
    <row r="1" spans="1:49" s="141" customFormat="1" ht="45" x14ac:dyDescent="0.25">
      <c r="A1" s="36"/>
      <c r="B1" s="103" t="str">
        <f>"Año "&amp;RIGHT('FIGEM 2025'!B2,4)-1</f>
        <v>Año 2024</v>
      </c>
      <c r="C1" s="135"/>
      <c r="D1" s="135"/>
      <c r="E1" s="136"/>
      <c r="F1" s="137" t="s">
        <v>919</v>
      </c>
      <c r="G1" s="138">
        <v>1</v>
      </c>
      <c r="H1" s="138">
        <v>1</v>
      </c>
      <c r="I1" s="138">
        <v>-1</v>
      </c>
      <c r="J1" s="138">
        <v>-1</v>
      </c>
      <c r="K1" s="138">
        <v>-1</v>
      </c>
      <c r="L1" s="138">
        <v>-1</v>
      </c>
      <c r="M1" s="138">
        <v>-1</v>
      </c>
      <c r="N1" s="138">
        <v>-1</v>
      </c>
      <c r="O1" s="138">
        <v>1</v>
      </c>
      <c r="P1" s="138">
        <v>1</v>
      </c>
      <c r="Q1" s="138">
        <v>1</v>
      </c>
      <c r="R1" s="138">
        <v>1</v>
      </c>
      <c r="S1" s="138">
        <v>1</v>
      </c>
      <c r="T1" s="138">
        <v>1</v>
      </c>
      <c r="U1" s="138">
        <v>1</v>
      </c>
      <c r="V1" s="138">
        <v>-1</v>
      </c>
      <c r="W1" s="138">
        <v>-1</v>
      </c>
      <c r="X1" s="138">
        <v>-1</v>
      </c>
      <c r="Y1" s="138">
        <v>-1</v>
      </c>
      <c r="Z1" s="138">
        <v>1</v>
      </c>
      <c r="AA1" s="139"/>
      <c r="AB1" s="137" t="s">
        <v>920</v>
      </c>
      <c r="AC1" s="140">
        <v>1</v>
      </c>
      <c r="AD1" s="140">
        <v>1</v>
      </c>
      <c r="AE1" s="140">
        <v>-1</v>
      </c>
      <c r="AF1" s="140">
        <v>-1</v>
      </c>
      <c r="AG1" s="140">
        <v>-1</v>
      </c>
      <c r="AH1" s="140">
        <v>-1</v>
      </c>
      <c r="AI1" s="140">
        <v>-1</v>
      </c>
      <c r="AJ1" s="140">
        <v>-1</v>
      </c>
      <c r="AK1" s="140">
        <v>1</v>
      </c>
      <c r="AL1" s="140">
        <v>1</v>
      </c>
      <c r="AM1" s="140">
        <v>1</v>
      </c>
      <c r="AN1" s="140">
        <v>1</v>
      </c>
      <c r="AO1" s="140">
        <v>1</v>
      </c>
      <c r="AP1" s="140">
        <v>1</v>
      </c>
      <c r="AQ1" s="140">
        <v>1</v>
      </c>
      <c r="AR1" s="140">
        <v>-1</v>
      </c>
      <c r="AS1" s="140">
        <v>-1</v>
      </c>
      <c r="AT1" s="140">
        <v>-1</v>
      </c>
      <c r="AU1" s="140">
        <v>-1</v>
      </c>
      <c r="AV1" s="140">
        <v>1</v>
      </c>
    </row>
    <row r="2" spans="1:49" s="142" customFormat="1" ht="22.5" x14ac:dyDescent="0.25">
      <c r="B2" s="103" t="s">
        <v>1041</v>
      </c>
      <c r="C2" s="143"/>
      <c r="D2" s="144"/>
      <c r="E2" s="145"/>
      <c r="F2" s="146"/>
      <c r="G2" s="147" t="s">
        <v>1042</v>
      </c>
      <c r="H2" s="147" t="s">
        <v>1043</v>
      </c>
      <c r="I2" s="147" t="s">
        <v>1044</v>
      </c>
      <c r="J2" s="147" t="s">
        <v>1045</v>
      </c>
      <c r="K2" s="147" t="s">
        <v>1046</v>
      </c>
      <c r="L2" s="147" t="s">
        <v>1047</v>
      </c>
      <c r="M2" s="147" t="s">
        <v>1048</v>
      </c>
      <c r="N2" s="147" t="s">
        <v>1049</v>
      </c>
      <c r="O2" s="147" t="s">
        <v>1050</v>
      </c>
      <c r="P2" s="147" t="s">
        <v>1051</v>
      </c>
      <c r="Q2" s="147" t="s">
        <v>1052</v>
      </c>
      <c r="R2" s="147" t="s">
        <v>1053</v>
      </c>
      <c r="S2" s="147" t="s">
        <v>1054</v>
      </c>
      <c r="T2" s="147" t="s">
        <v>1055</v>
      </c>
      <c r="U2" s="147" t="s">
        <v>1056</v>
      </c>
      <c r="V2" s="147" t="s">
        <v>1057</v>
      </c>
      <c r="W2" s="147" t="s">
        <v>1058</v>
      </c>
      <c r="X2" s="147" t="s">
        <v>1059</v>
      </c>
      <c r="Y2" s="147" t="s">
        <v>1060</v>
      </c>
      <c r="Z2" s="147" t="s">
        <v>1061</v>
      </c>
      <c r="AA2" s="148"/>
      <c r="AB2" s="146"/>
      <c r="AC2" s="149" t="s">
        <v>1042</v>
      </c>
      <c r="AD2" s="150" t="s">
        <v>1043</v>
      </c>
      <c r="AE2" s="150" t="s">
        <v>1044</v>
      </c>
      <c r="AF2" s="150" t="s">
        <v>1045</v>
      </c>
      <c r="AG2" s="150" t="s">
        <v>1046</v>
      </c>
      <c r="AH2" s="150" t="s">
        <v>1047</v>
      </c>
      <c r="AI2" s="150" t="s">
        <v>1048</v>
      </c>
      <c r="AJ2" s="150" t="s">
        <v>1049</v>
      </c>
      <c r="AK2" s="150" t="s">
        <v>1050</v>
      </c>
      <c r="AL2" s="150" t="s">
        <v>1051</v>
      </c>
      <c r="AM2" s="150" t="s">
        <v>1052</v>
      </c>
      <c r="AN2" s="150" t="s">
        <v>1053</v>
      </c>
      <c r="AO2" s="150" t="s">
        <v>1054</v>
      </c>
      <c r="AP2" s="150" t="s">
        <v>1055</v>
      </c>
      <c r="AQ2" s="150" t="s">
        <v>1056</v>
      </c>
      <c r="AR2" s="150" t="s">
        <v>1057</v>
      </c>
      <c r="AS2" s="150" t="s">
        <v>1058</v>
      </c>
      <c r="AT2" s="150" t="s">
        <v>1059</v>
      </c>
      <c r="AU2" s="150" t="s">
        <v>1060</v>
      </c>
      <c r="AV2" s="150" t="s">
        <v>1061</v>
      </c>
    </row>
    <row r="3" spans="1:49" s="153" customFormat="1" ht="90" x14ac:dyDescent="0.25">
      <c r="A3" s="108" t="s">
        <v>679</v>
      </c>
      <c r="B3" s="108" t="s">
        <v>841</v>
      </c>
      <c r="C3" s="41" t="s">
        <v>885</v>
      </c>
      <c r="D3" s="151" t="s">
        <v>837</v>
      </c>
      <c r="E3" s="41" t="s">
        <v>886</v>
      </c>
      <c r="F3" s="108" t="s">
        <v>921</v>
      </c>
      <c r="G3" s="152" t="s">
        <v>922</v>
      </c>
      <c r="H3" s="152" t="s">
        <v>923</v>
      </c>
      <c r="I3" s="152" t="s">
        <v>924</v>
      </c>
      <c r="J3" s="152" t="s">
        <v>925</v>
      </c>
      <c r="K3" s="152" t="s">
        <v>926</v>
      </c>
      <c r="L3" s="152" t="s">
        <v>927</v>
      </c>
      <c r="M3" s="152" t="s">
        <v>928</v>
      </c>
      <c r="N3" s="152" t="s">
        <v>929</v>
      </c>
      <c r="O3" s="152" t="s">
        <v>930</v>
      </c>
      <c r="P3" s="152" t="s">
        <v>896</v>
      </c>
      <c r="Q3" s="152" t="s">
        <v>931</v>
      </c>
      <c r="R3" s="152" t="s">
        <v>932</v>
      </c>
      <c r="S3" s="152" t="s">
        <v>933</v>
      </c>
      <c r="T3" s="152" t="s">
        <v>934</v>
      </c>
      <c r="U3" s="152" t="s">
        <v>935</v>
      </c>
      <c r="V3" s="152" t="s">
        <v>924</v>
      </c>
      <c r="W3" s="152" t="s">
        <v>925</v>
      </c>
      <c r="X3" s="152" t="s">
        <v>936</v>
      </c>
      <c r="Y3" s="152" t="s">
        <v>928</v>
      </c>
      <c r="Z3" s="152" t="s">
        <v>937</v>
      </c>
      <c r="AA3" s="151" t="s">
        <v>837</v>
      </c>
      <c r="AB3" s="108" t="s">
        <v>938</v>
      </c>
      <c r="AC3" s="41" t="s">
        <v>922</v>
      </c>
      <c r="AD3" s="41" t="s">
        <v>923</v>
      </c>
      <c r="AE3" s="41" t="s">
        <v>924</v>
      </c>
      <c r="AF3" s="41" t="s">
        <v>925</v>
      </c>
      <c r="AG3" s="41" t="s">
        <v>926</v>
      </c>
      <c r="AH3" s="41" t="s">
        <v>927</v>
      </c>
      <c r="AI3" s="41" t="s">
        <v>928</v>
      </c>
      <c r="AJ3" s="41" t="s">
        <v>929</v>
      </c>
      <c r="AK3" s="41" t="s">
        <v>930</v>
      </c>
      <c r="AL3" s="41" t="s">
        <v>896</v>
      </c>
      <c r="AM3" s="41" t="s">
        <v>931</v>
      </c>
      <c r="AN3" s="41" t="s">
        <v>932</v>
      </c>
      <c r="AO3" s="41" t="s">
        <v>933</v>
      </c>
      <c r="AP3" s="41" t="s">
        <v>934</v>
      </c>
      <c r="AQ3" s="41" t="s">
        <v>935</v>
      </c>
      <c r="AR3" s="41" t="s">
        <v>924</v>
      </c>
      <c r="AS3" s="41" t="s">
        <v>925</v>
      </c>
      <c r="AT3" s="41" t="s">
        <v>936</v>
      </c>
      <c r="AU3" s="41" t="s">
        <v>928</v>
      </c>
      <c r="AV3" s="41" t="s">
        <v>937</v>
      </c>
    </row>
    <row r="4" spans="1:49" x14ac:dyDescent="0.25">
      <c r="A4" s="154">
        <v>1101</v>
      </c>
      <c r="B4" s="154" t="s">
        <v>338</v>
      </c>
      <c r="C4" s="54" t="s">
        <v>918</v>
      </c>
      <c r="D4" s="37" t="s">
        <v>939</v>
      </c>
      <c r="E4" s="54">
        <v>4</v>
      </c>
      <c r="F4" s="155">
        <f t="shared" ref="F4:F67" si="0">SUMPRODUCT($G$1:$Z$1,G4:Z4)</f>
        <v>48399833</v>
      </c>
      <c r="G4" s="156">
        <v>39533333</v>
      </c>
      <c r="H4" s="156">
        <v>35010000</v>
      </c>
      <c r="I4" s="156">
        <v>0</v>
      </c>
      <c r="J4" s="156">
        <v>35010000</v>
      </c>
      <c r="K4" s="156">
        <v>0</v>
      </c>
      <c r="L4" s="156">
        <v>0</v>
      </c>
      <c r="M4" s="156">
        <v>0</v>
      </c>
      <c r="N4" s="156">
        <v>0</v>
      </c>
      <c r="O4" s="156">
        <v>500</v>
      </c>
      <c r="P4" s="156">
        <v>0</v>
      </c>
      <c r="Q4" s="156">
        <v>8466000</v>
      </c>
      <c r="R4" s="156">
        <v>0</v>
      </c>
      <c r="S4" s="156">
        <v>0</v>
      </c>
      <c r="T4" s="156">
        <v>400000</v>
      </c>
      <c r="U4" s="156">
        <v>1400000</v>
      </c>
      <c r="V4" s="156">
        <v>0</v>
      </c>
      <c r="W4" s="156">
        <v>200000</v>
      </c>
      <c r="X4" s="156">
        <v>1200000</v>
      </c>
      <c r="Y4" s="156">
        <v>0</v>
      </c>
      <c r="Z4" s="156">
        <v>0</v>
      </c>
      <c r="AA4" s="157" t="s">
        <v>940</v>
      </c>
      <c r="AB4" s="38">
        <f t="shared" ref="AB4:AB67" si="1">SUMPRODUCT($AC$1:$AV$1,AC4:AV4)</f>
        <v>60929167</v>
      </c>
      <c r="AC4" s="158">
        <v>47577538</v>
      </c>
      <c r="AD4" s="158">
        <v>41847503</v>
      </c>
      <c r="AE4" s="158">
        <v>0</v>
      </c>
      <c r="AF4" s="158">
        <v>41847503</v>
      </c>
      <c r="AG4" s="158">
        <v>0</v>
      </c>
      <c r="AH4" s="158">
        <v>0</v>
      </c>
      <c r="AI4" s="158">
        <v>0</v>
      </c>
      <c r="AJ4" s="158">
        <v>0</v>
      </c>
      <c r="AK4" s="158">
        <v>17248</v>
      </c>
      <c r="AL4" s="158">
        <v>30585</v>
      </c>
      <c r="AM4" s="158">
        <v>12706359</v>
      </c>
      <c r="AN4" s="158">
        <v>0</v>
      </c>
      <c r="AO4" s="158">
        <v>0</v>
      </c>
      <c r="AP4" s="158">
        <v>597437</v>
      </c>
      <c r="AQ4" s="158">
        <v>1946852</v>
      </c>
      <c r="AR4" s="158">
        <v>0</v>
      </c>
      <c r="AS4" s="158">
        <v>591726</v>
      </c>
      <c r="AT4" s="158">
        <v>1355126</v>
      </c>
      <c r="AU4" s="158">
        <v>0</v>
      </c>
      <c r="AV4" s="158">
        <v>0</v>
      </c>
      <c r="AW4" s="159"/>
    </row>
    <row r="5" spans="1:49" x14ac:dyDescent="0.25">
      <c r="A5" s="154">
        <v>1107</v>
      </c>
      <c r="B5" s="154" t="s">
        <v>335</v>
      </c>
      <c r="C5" s="54" t="s">
        <v>918</v>
      </c>
      <c r="D5" s="37" t="s">
        <v>939</v>
      </c>
      <c r="E5" s="54">
        <v>4</v>
      </c>
      <c r="F5" s="155">
        <f t="shared" si="0"/>
        <v>22909204</v>
      </c>
      <c r="G5" s="156">
        <v>6417600</v>
      </c>
      <c r="H5" s="156">
        <v>545000</v>
      </c>
      <c r="I5" s="156">
        <v>0</v>
      </c>
      <c r="J5" s="156">
        <v>545000</v>
      </c>
      <c r="K5" s="156">
        <v>0</v>
      </c>
      <c r="L5" s="156">
        <v>0</v>
      </c>
      <c r="M5" s="156">
        <v>0</v>
      </c>
      <c r="N5" s="156">
        <v>0</v>
      </c>
      <c r="O5" s="156">
        <v>0</v>
      </c>
      <c r="P5" s="156">
        <v>0</v>
      </c>
      <c r="Q5" s="156">
        <v>16261604</v>
      </c>
      <c r="R5" s="156">
        <v>0</v>
      </c>
      <c r="S5" s="156">
        <v>0</v>
      </c>
      <c r="T5" s="156">
        <v>230000</v>
      </c>
      <c r="U5" s="156">
        <v>1327586</v>
      </c>
      <c r="V5" s="156">
        <v>1</v>
      </c>
      <c r="W5" s="156">
        <v>40002</v>
      </c>
      <c r="X5" s="156">
        <v>1287583</v>
      </c>
      <c r="Y5" s="156">
        <v>0</v>
      </c>
      <c r="Z5" s="156">
        <v>0</v>
      </c>
      <c r="AA5" s="157" t="s">
        <v>940</v>
      </c>
      <c r="AB5" s="38">
        <f t="shared" si="1"/>
        <v>30627037</v>
      </c>
      <c r="AC5" s="158">
        <v>8609139</v>
      </c>
      <c r="AD5" s="158">
        <v>513116</v>
      </c>
      <c r="AE5" s="158">
        <v>0</v>
      </c>
      <c r="AF5" s="158">
        <v>513116</v>
      </c>
      <c r="AG5" s="158">
        <v>0</v>
      </c>
      <c r="AH5" s="158">
        <v>0</v>
      </c>
      <c r="AI5" s="158">
        <v>0</v>
      </c>
      <c r="AJ5" s="158">
        <v>0</v>
      </c>
      <c r="AK5" s="158">
        <v>0</v>
      </c>
      <c r="AL5" s="158">
        <v>0</v>
      </c>
      <c r="AM5" s="158">
        <v>21478738</v>
      </c>
      <c r="AN5" s="158">
        <v>0</v>
      </c>
      <c r="AO5" s="158">
        <v>0</v>
      </c>
      <c r="AP5" s="158">
        <v>539160</v>
      </c>
      <c r="AQ5" s="158">
        <v>3284466</v>
      </c>
      <c r="AR5" s="158">
        <v>0</v>
      </c>
      <c r="AS5" s="158">
        <v>1929340</v>
      </c>
      <c r="AT5" s="158">
        <v>1355126</v>
      </c>
      <c r="AU5" s="158">
        <v>0</v>
      </c>
      <c r="AV5" s="158">
        <v>0</v>
      </c>
    </row>
    <row r="6" spans="1:49" x14ac:dyDescent="0.25">
      <c r="A6" s="154">
        <v>1401</v>
      </c>
      <c r="B6" s="154" t="s">
        <v>339</v>
      </c>
      <c r="C6" s="54" t="s">
        <v>918</v>
      </c>
      <c r="D6" s="37" t="s">
        <v>939</v>
      </c>
      <c r="E6" s="54">
        <v>4</v>
      </c>
      <c r="F6" s="155">
        <f t="shared" si="0"/>
        <v>9496428</v>
      </c>
      <c r="G6" s="156">
        <v>4822448</v>
      </c>
      <c r="H6" s="156">
        <v>6508360</v>
      </c>
      <c r="I6" s="156">
        <v>0</v>
      </c>
      <c r="J6" s="156">
        <v>6508360</v>
      </c>
      <c r="K6" s="156">
        <v>0</v>
      </c>
      <c r="L6" s="156">
        <v>0</v>
      </c>
      <c r="M6" s="156">
        <v>0</v>
      </c>
      <c r="N6" s="156">
        <v>0</v>
      </c>
      <c r="O6" s="156">
        <v>5000</v>
      </c>
      <c r="P6" s="156">
        <v>0</v>
      </c>
      <c r="Q6" s="156">
        <v>4564682</v>
      </c>
      <c r="R6" s="156">
        <v>0</v>
      </c>
      <c r="S6" s="156">
        <v>0</v>
      </c>
      <c r="T6" s="156">
        <v>104298</v>
      </c>
      <c r="U6" s="156">
        <v>1986275</v>
      </c>
      <c r="V6" s="156">
        <v>0</v>
      </c>
      <c r="W6" s="156">
        <v>1600000</v>
      </c>
      <c r="X6" s="156">
        <v>386275</v>
      </c>
      <c r="Y6" s="156">
        <v>0</v>
      </c>
      <c r="Z6" s="156">
        <v>0</v>
      </c>
      <c r="AA6" s="157" t="s">
        <v>940</v>
      </c>
      <c r="AB6" s="38">
        <f t="shared" si="1"/>
        <v>10078709</v>
      </c>
      <c r="AC6" s="158">
        <v>5220641</v>
      </c>
      <c r="AD6" s="158">
        <v>7183582</v>
      </c>
      <c r="AE6" s="158">
        <v>0</v>
      </c>
      <c r="AF6" s="158">
        <v>7183582</v>
      </c>
      <c r="AG6" s="158">
        <v>0</v>
      </c>
      <c r="AH6" s="158">
        <v>0</v>
      </c>
      <c r="AI6" s="158">
        <v>0</v>
      </c>
      <c r="AJ6" s="158">
        <v>0</v>
      </c>
      <c r="AK6" s="158">
        <v>6618</v>
      </c>
      <c r="AL6" s="158">
        <v>0</v>
      </c>
      <c r="AM6" s="158">
        <v>4801812</v>
      </c>
      <c r="AN6" s="158">
        <v>0</v>
      </c>
      <c r="AO6" s="158">
        <v>0</v>
      </c>
      <c r="AP6" s="158">
        <v>49638</v>
      </c>
      <c r="AQ6" s="158">
        <v>5120701</v>
      </c>
      <c r="AR6" s="158">
        <v>0</v>
      </c>
      <c r="AS6" s="158">
        <v>4714163</v>
      </c>
      <c r="AT6" s="158">
        <v>406538</v>
      </c>
      <c r="AU6" s="158">
        <v>0</v>
      </c>
      <c r="AV6" s="158">
        <v>0</v>
      </c>
    </row>
    <row r="7" spans="1:49" x14ac:dyDescent="0.25">
      <c r="A7" s="154">
        <v>1402</v>
      </c>
      <c r="B7" s="154" t="s">
        <v>340</v>
      </c>
      <c r="C7" s="54" t="s">
        <v>918</v>
      </c>
      <c r="D7" s="37" t="s">
        <v>939</v>
      </c>
      <c r="E7" s="54">
        <v>4</v>
      </c>
      <c r="F7" s="155">
        <f>SUMPRODUCT($G$1:$Z$1,G7:Z7)</f>
        <v>2227135</v>
      </c>
      <c r="G7" s="156">
        <v>25518</v>
      </c>
      <c r="H7" s="156">
        <v>91989</v>
      </c>
      <c r="I7" s="156">
        <v>0</v>
      </c>
      <c r="J7" s="156">
        <v>91989</v>
      </c>
      <c r="K7" s="156">
        <v>0</v>
      </c>
      <c r="L7" s="156">
        <v>0</v>
      </c>
      <c r="M7" s="156">
        <v>0</v>
      </c>
      <c r="N7" s="156">
        <v>0</v>
      </c>
      <c r="O7" s="156">
        <v>1000</v>
      </c>
      <c r="P7" s="156">
        <v>0</v>
      </c>
      <c r="Q7" s="156">
        <v>2199607</v>
      </c>
      <c r="R7" s="156">
        <v>1000</v>
      </c>
      <c r="S7" s="156">
        <v>0</v>
      </c>
      <c r="T7" s="156">
        <v>10</v>
      </c>
      <c r="U7" s="156">
        <v>449057</v>
      </c>
      <c r="V7" s="156">
        <v>0</v>
      </c>
      <c r="W7" s="156">
        <v>69057</v>
      </c>
      <c r="X7" s="156">
        <v>380000</v>
      </c>
      <c r="Y7" s="156">
        <v>0</v>
      </c>
      <c r="Z7" s="156">
        <v>0</v>
      </c>
      <c r="AA7" s="157" t="s">
        <v>940</v>
      </c>
      <c r="AB7" s="38">
        <f t="shared" si="1"/>
        <v>2654099</v>
      </c>
      <c r="AC7" s="158">
        <v>31956</v>
      </c>
      <c r="AD7" s="158">
        <v>74196</v>
      </c>
      <c r="AE7" s="158">
        <v>0</v>
      </c>
      <c r="AF7" s="158">
        <v>74196</v>
      </c>
      <c r="AG7" s="158">
        <v>0</v>
      </c>
      <c r="AH7" s="158">
        <v>0</v>
      </c>
      <c r="AI7" s="158">
        <v>0</v>
      </c>
      <c r="AJ7" s="158">
        <v>0</v>
      </c>
      <c r="AK7" s="158">
        <v>1533</v>
      </c>
      <c r="AL7" s="158">
        <v>0</v>
      </c>
      <c r="AM7" s="158">
        <v>2620610</v>
      </c>
      <c r="AN7" s="158">
        <v>0</v>
      </c>
      <c r="AO7" s="158">
        <v>0</v>
      </c>
      <c r="AP7" s="158">
        <v>0</v>
      </c>
      <c r="AQ7" s="158">
        <v>794064</v>
      </c>
      <c r="AR7" s="158">
        <v>0</v>
      </c>
      <c r="AS7" s="158">
        <v>387526</v>
      </c>
      <c r="AT7" s="158">
        <v>406538</v>
      </c>
      <c r="AU7" s="158">
        <v>0</v>
      </c>
      <c r="AV7" s="158">
        <v>0</v>
      </c>
    </row>
    <row r="8" spans="1:49" x14ac:dyDescent="0.25">
      <c r="A8" s="154">
        <v>1403</v>
      </c>
      <c r="B8" s="154" t="s">
        <v>334</v>
      </c>
      <c r="C8" s="54" t="s">
        <v>918</v>
      </c>
      <c r="D8" s="37" t="s">
        <v>939</v>
      </c>
      <c r="E8" s="54">
        <v>4</v>
      </c>
      <c r="F8" s="155">
        <f t="shared" si="0"/>
        <v>2721306</v>
      </c>
      <c r="G8" s="156">
        <v>782648</v>
      </c>
      <c r="H8" s="156">
        <v>57183</v>
      </c>
      <c r="I8" s="156">
        <v>0</v>
      </c>
      <c r="J8" s="156">
        <v>57183</v>
      </c>
      <c r="K8" s="156">
        <v>0</v>
      </c>
      <c r="L8" s="156">
        <v>0</v>
      </c>
      <c r="M8" s="156">
        <v>0</v>
      </c>
      <c r="N8" s="156">
        <v>0</v>
      </c>
      <c r="O8" s="156">
        <v>6918</v>
      </c>
      <c r="P8" s="156">
        <v>9500</v>
      </c>
      <c r="Q8" s="156">
        <v>1921240</v>
      </c>
      <c r="R8" s="156">
        <v>0</v>
      </c>
      <c r="S8" s="156">
        <v>0</v>
      </c>
      <c r="T8" s="156">
        <v>1000</v>
      </c>
      <c r="U8" s="156">
        <v>1233176</v>
      </c>
      <c r="V8" s="156">
        <v>0</v>
      </c>
      <c r="W8" s="156">
        <v>853176</v>
      </c>
      <c r="X8" s="156">
        <v>380000</v>
      </c>
      <c r="Y8" s="156">
        <v>0</v>
      </c>
      <c r="Z8" s="156">
        <v>0</v>
      </c>
      <c r="AA8" s="157" t="s">
        <v>940</v>
      </c>
      <c r="AB8" s="38">
        <f t="shared" si="1"/>
        <v>3312988</v>
      </c>
      <c r="AC8" s="158">
        <v>831793</v>
      </c>
      <c r="AD8" s="158">
        <v>131711</v>
      </c>
      <c r="AE8" s="158">
        <v>0</v>
      </c>
      <c r="AF8" s="158">
        <v>131711</v>
      </c>
      <c r="AG8" s="158">
        <v>0</v>
      </c>
      <c r="AH8" s="158">
        <v>0</v>
      </c>
      <c r="AI8" s="158">
        <v>0</v>
      </c>
      <c r="AJ8" s="158">
        <v>0</v>
      </c>
      <c r="AK8" s="158">
        <v>11098</v>
      </c>
      <c r="AL8" s="158">
        <v>15647</v>
      </c>
      <c r="AM8" s="158">
        <v>2420389</v>
      </c>
      <c r="AN8" s="158">
        <v>31150</v>
      </c>
      <c r="AO8" s="158">
        <v>0</v>
      </c>
      <c r="AP8" s="158">
        <v>2911</v>
      </c>
      <c r="AQ8" s="158">
        <v>1460925</v>
      </c>
      <c r="AR8" s="158">
        <v>0</v>
      </c>
      <c r="AS8" s="158">
        <v>1054387</v>
      </c>
      <c r="AT8" s="158">
        <v>406538</v>
      </c>
      <c r="AU8" s="158">
        <v>0</v>
      </c>
      <c r="AV8" s="158">
        <v>0</v>
      </c>
    </row>
    <row r="9" spans="1:49" x14ac:dyDescent="0.25">
      <c r="A9" s="154">
        <v>1404</v>
      </c>
      <c r="B9" s="154" t="s">
        <v>336</v>
      </c>
      <c r="C9" s="54" t="s">
        <v>918</v>
      </c>
      <c r="D9" s="37" t="s">
        <v>939</v>
      </c>
      <c r="E9" s="54">
        <v>4</v>
      </c>
      <c r="F9" s="155">
        <f t="shared" si="0"/>
        <v>2899153</v>
      </c>
      <c r="G9" s="156">
        <v>202960</v>
      </c>
      <c r="H9" s="156">
        <v>100150</v>
      </c>
      <c r="I9" s="156">
        <v>0</v>
      </c>
      <c r="J9" s="156">
        <v>100150</v>
      </c>
      <c r="K9" s="156">
        <v>0</v>
      </c>
      <c r="L9" s="156">
        <v>0</v>
      </c>
      <c r="M9" s="156">
        <v>0</v>
      </c>
      <c r="N9" s="156">
        <v>0</v>
      </c>
      <c r="O9" s="156">
        <v>31743</v>
      </c>
      <c r="P9" s="156">
        <v>20</v>
      </c>
      <c r="Q9" s="156">
        <v>2664400</v>
      </c>
      <c r="R9" s="156">
        <v>20</v>
      </c>
      <c r="S9" s="156">
        <v>0</v>
      </c>
      <c r="T9" s="156">
        <v>10</v>
      </c>
      <c r="U9" s="156">
        <v>1099020</v>
      </c>
      <c r="V9" s="156">
        <v>0</v>
      </c>
      <c r="W9" s="156">
        <v>704020</v>
      </c>
      <c r="X9" s="156">
        <v>395000</v>
      </c>
      <c r="Y9" s="156">
        <v>0</v>
      </c>
      <c r="Z9" s="156">
        <v>0</v>
      </c>
      <c r="AA9" s="157" t="s">
        <v>940</v>
      </c>
      <c r="AB9" s="38">
        <f t="shared" si="1"/>
        <v>3553264</v>
      </c>
      <c r="AC9" s="158">
        <v>211904</v>
      </c>
      <c r="AD9" s="158">
        <v>139087</v>
      </c>
      <c r="AE9" s="158">
        <v>0</v>
      </c>
      <c r="AF9" s="158">
        <v>139087</v>
      </c>
      <c r="AG9" s="158">
        <v>0</v>
      </c>
      <c r="AH9" s="158">
        <v>0</v>
      </c>
      <c r="AI9" s="158">
        <v>0</v>
      </c>
      <c r="AJ9" s="158">
        <v>0</v>
      </c>
      <c r="AK9" s="158">
        <v>36510</v>
      </c>
      <c r="AL9" s="158">
        <v>483</v>
      </c>
      <c r="AM9" s="158">
        <v>3243903</v>
      </c>
      <c r="AN9" s="158">
        <v>0</v>
      </c>
      <c r="AO9" s="158">
        <v>0</v>
      </c>
      <c r="AP9" s="158">
        <v>60464</v>
      </c>
      <c r="AQ9" s="158">
        <v>4403301</v>
      </c>
      <c r="AR9" s="158">
        <v>0</v>
      </c>
      <c r="AS9" s="158">
        <v>3996763</v>
      </c>
      <c r="AT9" s="158">
        <v>406538</v>
      </c>
      <c r="AU9" s="158">
        <v>0</v>
      </c>
      <c r="AV9" s="158">
        <v>0</v>
      </c>
    </row>
    <row r="10" spans="1:49" x14ac:dyDescent="0.25">
      <c r="A10" s="154">
        <v>1405</v>
      </c>
      <c r="B10" s="154" t="s">
        <v>337</v>
      </c>
      <c r="C10" s="54" t="s">
        <v>918</v>
      </c>
      <c r="D10" s="37" t="s">
        <v>939</v>
      </c>
      <c r="E10" s="54">
        <v>4</v>
      </c>
      <c r="F10" s="155">
        <f t="shared" si="0"/>
        <v>6335622</v>
      </c>
      <c r="G10" s="156">
        <v>3517394</v>
      </c>
      <c r="H10" s="156">
        <v>600010</v>
      </c>
      <c r="I10" s="156">
        <v>0</v>
      </c>
      <c r="J10" s="156">
        <v>600010</v>
      </c>
      <c r="K10" s="156">
        <v>0</v>
      </c>
      <c r="L10" s="156">
        <v>0</v>
      </c>
      <c r="M10" s="156">
        <v>0</v>
      </c>
      <c r="N10" s="156">
        <v>0</v>
      </c>
      <c r="O10" s="156">
        <v>4568</v>
      </c>
      <c r="P10" s="156">
        <v>700000</v>
      </c>
      <c r="Q10" s="156">
        <v>2113660</v>
      </c>
      <c r="R10" s="156">
        <v>0</v>
      </c>
      <c r="S10" s="156">
        <v>0</v>
      </c>
      <c r="T10" s="156">
        <v>0</v>
      </c>
      <c r="U10" s="156">
        <v>2180020</v>
      </c>
      <c r="V10" s="156">
        <v>0</v>
      </c>
      <c r="W10" s="156">
        <v>1800020</v>
      </c>
      <c r="X10" s="156">
        <v>380000</v>
      </c>
      <c r="Y10" s="156">
        <v>0</v>
      </c>
      <c r="Z10" s="156">
        <v>0</v>
      </c>
      <c r="AA10" s="157" t="s">
        <v>940</v>
      </c>
      <c r="AB10" s="38">
        <f t="shared" si="1"/>
        <v>7520008</v>
      </c>
      <c r="AC10" s="158">
        <v>3351116</v>
      </c>
      <c r="AD10" s="158">
        <v>245338</v>
      </c>
      <c r="AE10" s="158">
        <v>0</v>
      </c>
      <c r="AF10" s="158">
        <v>245338</v>
      </c>
      <c r="AG10" s="158">
        <v>0</v>
      </c>
      <c r="AH10" s="158">
        <v>0</v>
      </c>
      <c r="AI10" s="158">
        <v>0</v>
      </c>
      <c r="AJ10" s="158">
        <v>0</v>
      </c>
      <c r="AK10" s="158">
        <v>676112</v>
      </c>
      <c r="AL10" s="158">
        <v>582348</v>
      </c>
      <c r="AM10" s="158">
        <v>2876644</v>
      </c>
      <c r="AN10" s="158">
        <v>0</v>
      </c>
      <c r="AO10" s="158">
        <v>0</v>
      </c>
      <c r="AP10" s="158">
        <v>33788</v>
      </c>
      <c r="AQ10" s="158">
        <v>2836000</v>
      </c>
      <c r="AR10" s="158">
        <v>0</v>
      </c>
      <c r="AS10" s="158">
        <v>2429462</v>
      </c>
      <c r="AT10" s="158">
        <v>406538</v>
      </c>
      <c r="AU10" s="158">
        <v>0</v>
      </c>
      <c r="AV10" s="158">
        <v>0</v>
      </c>
    </row>
    <row r="11" spans="1:49" x14ac:dyDescent="0.25">
      <c r="A11" s="154">
        <v>2101</v>
      </c>
      <c r="B11" s="154" t="s">
        <v>341</v>
      </c>
      <c r="C11" s="54" t="s">
        <v>918</v>
      </c>
      <c r="D11" s="37" t="s">
        <v>939</v>
      </c>
      <c r="E11" s="54">
        <v>4</v>
      </c>
      <c r="F11" s="155">
        <f t="shared" si="0"/>
        <v>82493267</v>
      </c>
      <c r="G11" s="156">
        <v>60119678</v>
      </c>
      <c r="H11" s="156">
        <v>63416840</v>
      </c>
      <c r="I11" s="156">
        <v>0</v>
      </c>
      <c r="J11" s="156">
        <v>63416840</v>
      </c>
      <c r="K11" s="156">
        <v>0</v>
      </c>
      <c r="L11" s="156">
        <v>0</v>
      </c>
      <c r="M11" s="156">
        <v>0</v>
      </c>
      <c r="N11" s="156">
        <v>0</v>
      </c>
      <c r="O11" s="156">
        <v>3198703</v>
      </c>
      <c r="P11" s="156">
        <v>0</v>
      </c>
      <c r="Q11" s="156">
        <v>18207528</v>
      </c>
      <c r="R11" s="156">
        <v>0</v>
      </c>
      <c r="S11" s="156">
        <v>0</v>
      </c>
      <c r="T11" s="156">
        <v>967358</v>
      </c>
      <c r="U11" s="156">
        <v>6023761</v>
      </c>
      <c r="V11" s="156">
        <v>0</v>
      </c>
      <c r="W11" s="156">
        <v>6023761</v>
      </c>
      <c r="X11" s="156">
        <v>0</v>
      </c>
      <c r="Y11" s="156">
        <v>0</v>
      </c>
      <c r="Z11" s="156">
        <v>0</v>
      </c>
      <c r="AA11" s="157" t="s">
        <v>940</v>
      </c>
      <c r="AB11" s="38">
        <f t="shared" si="1"/>
        <v>97164336</v>
      </c>
      <c r="AC11" s="158">
        <v>67065847</v>
      </c>
      <c r="AD11" s="158">
        <v>67538516</v>
      </c>
      <c r="AE11" s="158">
        <v>3732127</v>
      </c>
      <c r="AF11" s="158">
        <v>63806389</v>
      </c>
      <c r="AG11" s="158">
        <v>0</v>
      </c>
      <c r="AH11" s="158">
        <v>0</v>
      </c>
      <c r="AI11" s="158">
        <v>0</v>
      </c>
      <c r="AJ11" s="158">
        <v>0</v>
      </c>
      <c r="AK11" s="158">
        <v>3980709</v>
      </c>
      <c r="AL11" s="158">
        <v>0</v>
      </c>
      <c r="AM11" s="158">
        <v>25029324</v>
      </c>
      <c r="AN11" s="158">
        <v>0</v>
      </c>
      <c r="AO11" s="158">
        <v>0</v>
      </c>
      <c r="AP11" s="158">
        <v>1088456</v>
      </c>
      <c r="AQ11" s="158">
        <v>12089955</v>
      </c>
      <c r="AR11" s="158">
        <v>0</v>
      </c>
      <c r="AS11" s="158">
        <v>12089955</v>
      </c>
      <c r="AT11" s="158">
        <v>0</v>
      </c>
      <c r="AU11" s="158">
        <v>0</v>
      </c>
      <c r="AV11" s="158">
        <v>0</v>
      </c>
    </row>
    <row r="12" spans="1:49" x14ac:dyDescent="0.25">
      <c r="A12" s="154">
        <v>2102</v>
      </c>
      <c r="B12" s="154" t="s">
        <v>342</v>
      </c>
      <c r="C12" s="54" t="s">
        <v>918</v>
      </c>
      <c r="D12" s="37" t="s">
        <v>939</v>
      </c>
      <c r="E12" s="54">
        <v>4</v>
      </c>
      <c r="F12" s="155">
        <f t="shared" si="0"/>
        <v>10872182</v>
      </c>
      <c r="G12" s="156">
        <v>7723287</v>
      </c>
      <c r="H12" s="156">
        <v>340817</v>
      </c>
      <c r="I12" s="156">
        <v>0</v>
      </c>
      <c r="J12" s="156">
        <v>340817</v>
      </c>
      <c r="K12" s="156">
        <v>0</v>
      </c>
      <c r="L12" s="156">
        <v>0</v>
      </c>
      <c r="M12" s="156">
        <v>0</v>
      </c>
      <c r="N12" s="156">
        <v>0</v>
      </c>
      <c r="O12" s="156">
        <v>383843</v>
      </c>
      <c r="P12" s="156">
        <v>50000</v>
      </c>
      <c r="Q12" s="156">
        <v>2693052</v>
      </c>
      <c r="R12" s="156">
        <v>0</v>
      </c>
      <c r="S12" s="156">
        <v>0</v>
      </c>
      <c r="T12" s="156">
        <v>22000</v>
      </c>
      <c r="U12" s="156">
        <v>651883</v>
      </c>
      <c r="V12" s="156">
        <v>0</v>
      </c>
      <c r="W12" s="156">
        <v>651883</v>
      </c>
      <c r="X12" s="156">
        <v>0</v>
      </c>
      <c r="Y12" s="156">
        <v>0</v>
      </c>
      <c r="Z12" s="156">
        <v>0</v>
      </c>
      <c r="AA12" s="157" t="s">
        <v>940</v>
      </c>
      <c r="AB12" s="38">
        <f t="shared" si="1"/>
        <v>11928629</v>
      </c>
      <c r="AC12" s="158">
        <v>7730300</v>
      </c>
      <c r="AD12" s="158">
        <v>225432</v>
      </c>
      <c r="AE12" s="158">
        <v>0</v>
      </c>
      <c r="AF12" s="158">
        <v>225432</v>
      </c>
      <c r="AG12" s="158">
        <v>0</v>
      </c>
      <c r="AH12" s="158">
        <v>0</v>
      </c>
      <c r="AI12" s="158">
        <v>0</v>
      </c>
      <c r="AJ12" s="158">
        <v>0</v>
      </c>
      <c r="AK12" s="158">
        <v>508393</v>
      </c>
      <c r="AL12" s="158">
        <v>38384</v>
      </c>
      <c r="AM12" s="158">
        <v>3640921</v>
      </c>
      <c r="AN12" s="158">
        <v>0</v>
      </c>
      <c r="AO12" s="158">
        <v>0</v>
      </c>
      <c r="AP12" s="158">
        <v>10631</v>
      </c>
      <c r="AQ12" s="158">
        <v>1643091</v>
      </c>
      <c r="AR12" s="158">
        <v>0</v>
      </c>
      <c r="AS12" s="158">
        <v>1643091</v>
      </c>
      <c r="AT12" s="158">
        <v>0</v>
      </c>
      <c r="AU12" s="158">
        <v>0</v>
      </c>
      <c r="AV12" s="158">
        <v>0</v>
      </c>
    </row>
    <row r="13" spans="1:49" x14ac:dyDescent="0.25">
      <c r="A13" s="154">
        <v>2103</v>
      </c>
      <c r="B13" s="154" t="s">
        <v>343</v>
      </c>
      <c r="C13" s="54" t="s">
        <v>918</v>
      </c>
      <c r="D13" s="37" t="s">
        <v>939</v>
      </c>
      <c r="E13" s="54">
        <v>4</v>
      </c>
      <c r="F13" s="155">
        <f t="shared" si="0"/>
        <v>6602972</v>
      </c>
      <c r="G13" s="156">
        <v>4340732</v>
      </c>
      <c r="H13" s="156">
        <v>141300</v>
      </c>
      <c r="I13" s="156">
        <v>0</v>
      </c>
      <c r="J13" s="156">
        <v>141300</v>
      </c>
      <c r="K13" s="156">
        <v>0</v>
      </c>
      <c r="L13" s="156">
        <v>0</v>
      </c>
      <c r="M13" s="156">
        <v>0</v>
      </c>
      <c r="N13" s="156">
        <v>0</v>
      </c>
      <c r="O13" s="156">
        <v>0</v>
      </c>
      <c r="P13" s="156">
        <v>0</v>
      </c>
      <c r="Q13" s="156">
        <v>2239637</v>
      </c>
      <c r="R13" s="156">
        <v>0</v>
      </c>
      <c r="S13" s="156">
        <v>0</v>
      </c>
      <c r="T13" s="156">
        <v>22603</v>
      </c>
      <c r="U13" s="156">
        <v>2896147</v>
      </c>
      <c r="V13" s="156">
        <v>0</v>
      </c>
      <c r="W13" s="156">
        <v>2896147</v>
      </c>
      <c r="X13" s="156">
        <v>0</v>
      </c>
      <c r="Y13" s="156">
        <v>0</v>
      </c>
      <c r="Z13" s="156">
        <v>0</v>
      </c>
      <c r="AA13" s="157" t="s">
        <v>940</v>
      </c>
      <c r="AB13" s="38">
        <f t="shared" si="1"/>
        <v>13442235</v>
      </c>
      <c r="AC13" s="158">
        <v>10147534</v>
      </c>
      <c r="AD13" s="158">
        <v>149061</v>
      </c>
      <c r="AE13" s="158">
        <v>0</v>
      </c>
      <c r="AF13" s="158">
        <v>149061</v>
      </c>
      <c r="AG13" s="158">
        <v>0</v>
      </c>
      <c r="AH13" s="158">
        <v>0</v>
      </c>
      <c r="AI13" s="158">
        <v>0</v>
      </c>
      <c r="AJ13" s="158">
        <v>0</v>
      </c>
      <c r="AK13" s="158">
        <v>0</v>
      </c>
      <c r="AL13" s="158">
        <v>0</v>
      </c>
      <c r="AM13" s="158">
        <v>3252233</v>
      </c>
      <c r="AN13" s="158">
        <v>0</v>
      </c>
      <c r="AO13" s="158">
        <v>0</v>
      </c>
      <c r="AP13" s="158">
        <v>42468</v>
      </c>
      <c r="AQ13" s="158">
        <v>3828855</v>
      </c>
      <c r="AR13" s="158">
        <v>0</v>
      </c>
      <c r="AS13" s="158">
        <v>3828855</v>
      </c>
      <c r="AT13" s="158">
        <v>0</v>
      </c>
      <c r="AU13" s="158">
        <v>0</v>
      </c>
      <c r="AV13" s="158">
        <v>0</v>
      </c>
    </row>
    <row r="14" spans="1:49" x14ac:dyDescent="0.25">
      <c r="A14" s="154">
        <v>2104</v>
      </c>
      <c r="B14" s="154" t="s">
        <v>344</v>
      </c>
      <c r="C14" s="54" t="s">
        <v>918</v>
      </c>
      <c r="D14" s="37" t="s">
        <v>939</v>
      </c>
      <c r="E14" s="54">
        <v>4</v>
      </c>
      <c r="F14" s="155">
        <f t="shared" si="0"/>
        <v>4916293</v>
      </c>
      <c r="G14" s="156">
        <v>1454291</v>
      </c>
      <c r="H14" s="156">
        <v>163510</v>
      </c>
      <c r="I14" s="156">
        <v>0</v>
      </c>
      <c r="J14" s="156">
        <v>163510</v>
      </c>
      <c r="K14" s="156">
        <v>0</v>
      </c>
      <c r="L14" s="156">
        <v>0</v>
      </c>
      <c r="M14" s="156">
        <v>0</v>
      </c>
      <c r="N14" s="156">
        <v>0</v>
      </c>
      <c r="O14" s="156">
        <v>158650</v>
      </c>
      <c r="P14" s="156">
        <v>5000</v>
      </c>
      <c r="Q14" s="156">
        <v>3229338</v>
      </c>
      <c r="R14" s="156">
        <v>60014</v>
      </c>
      <c r="S14" s="156">
        <v>0</v>
      </c>
      <c r="T14" s="156">
        <v>9000</v>
      </c>
      <c r="U14" s="156">
        <v>2963205</v>
      </c>
      <c r="V14" s="156">
        <v>0</v>
      </c>
      <c r="W14" s="156">
        <v>2963205</v>
      </c>
      <c r="X14" s="156">
        <v>0</v>
      </c>
      <c r="Y14" s="156">
        <v>0</v>
      </c>
      <c r="Z14" s="156">
        <v>0</v>
      </c>
      <c r="AA14" s="157" t="s">
        <v>940</v>
      </c>
      <c r="AB14" s="38">
        <f t="shared" si="1"/>
        <v>5278724</v>
      </c>
      <c r="AC14" s="158">
        <v>1718661</v>
      </c>
      <c r="AD14" s="158">
        <v>115432</v>
      </c>
      <c r="AE14" s="158">
        <v>0</v>
      </c>
      <c r="AF14" s="158">
        <v>115432</v>
      </c>
      <c r="AG14" s="158">
        <v>0</v>
      </c>
      <c r="AH14" s="158">
        <v>0</v>
      </c>
      <c r="AI14" s="158">
        <v>0</v>
      </c>
      <c r="AJ14" s="158">
        <v>0</v>
      </c>
      <c r="AK14" s="158">
        <v>127959</v>
      </c>
      <c r="AL14" s="158">
        <v>0</v>
      </c>
      <c r="AM14" s="158">
        <v>3427769</v>
      </c>
      <c r="AN14" s="158">
        <v>0</v>
      </c>
      <c r="AO14" s="158">
        <v>0</v>
      </c>
      <c r="AP14" s="158">
        <v>4335</v>
      </c>
      <c r="AQ14" s="158">
        <v>5310580</v>
      </c>
      <c r="AR14" s="158">
        <v>0</v>
      </c>
      <c r="AS14" s="158">
        <v>5310580</v>
      </c>
      <c r="AT14" s="158">
        <v>0</v>
      </c>
      <c r="AU14" s="158">
        <v>0</v>
      </c>
      <c r="AV14" s="158">
        <v>0</v>
      </c>
    </row>
    <row r="15" spans="1:49" x14ac:dyDescent="0.25">
      <c r="A15" s="154">
        <v>2201</v>
      </c>
      <c r="B15" s="154" t="s">
        <v>345</v>
      </c>
      <c r="C15" s="54" t="s">
        <v>918</v>
      </c>
      <c r="D15" s="37" t="s">
        <v>939</v>
      </c>
      <c r="E15" s="54">
        <v>4</v>
      </c>
      <c r="F15" s="155">
        <f t="shared" si="0"/>
        <v>37100592</v>
      </c>
      <c r="G15" s="156">
        <v>25101026</v>
      </c>
      <c r="H15" s="156">
        <v>25317325</v>
      </c>
      <c r="I15" s="156">
        <v>10</v>
      </c>
      <c r="J15" s="156">
        <v>25317315</v>
      </c>
      <c r="K15" s="156">
        <v>0</v>
      </c>
      <c r="L15" s="156">
        <v>0</v>
      </c>
      <c r="M15" s="156">
        <v>0</v>
      </c>
      <c r="N15" s="156">
        <v>0</v>
      </c>
      <c r="O15" s="156">
        <v>1000030</v>
      </c>
      <c r="P15" s="156">
        <v>20</v>
      </c>
      <c r="Q15" s="156">
        <v>8771240</v>
      </c>
      <c r="R15" s="156">
        <v>80</v>
      </c>
      <c r="S15" s="156">
        <v>0</v>
      </c>
      <c r="T15" s="156">
        <v>2228196</v>
      </c>
      <c r="U15" s="156">
        <v>3416155</v>
      </c>
      <c r="V15" s="156">
        <v>20</v>
      </c>
      <c r="W15" s="156">
        <v>3416135</v>
      </c>
      <c r="X15" s="156">
        <v>0</v>
      </c>
      <c r="Y15" s="156">
        <v>0</v>
      </c>
      <c r="Z15" s="156">
        <v>0</v>
      </c>
      <c r="AA15" s="157" t="s">
        <v>940</v>
      </c>
      <c r="AB15" s="38">
        <f t="shared" si="1"/>
        <v>45224480</v>
      </c>
      <c r="AC15" s="158">
        <v>26628233</v>
      </c>
      <c r="AD15" s="158">
        <v>30898746</v>
      </c>
      <c r="AE15" s="158">
        <v>0</v>
      </c>
      <c r="AF15" s="158">
        <v>30898746</v>
      </c>
      <c r="AG15" s="158">
        <v>0</v>
      </c>
      <c r="AH15" s="158">
        <v>0</v>
      </c>
      <c r="AI15" s="158">
        <v>0</v>
      </c>
      <c r="AJ15" s="158">
        <v>0</v>
      </c>
      <c r="AK15" s="158">
        <v>1467482</v>
      </c>
      <c r="AL15" s="158">
        <v>0</v>
      </c>
      <c r="AM15" s="158">
        <v>16138617</v>
      </c>
      <c r="AN15" s="158">
        <v>0</v>
      </c>
      <c r="AO15" s="158">
        <v>0</v>
      </c>
      <c r="AP15" s="158">
        <v>990148</v>
      </c>
      <c r="AQ15" s="158">
        <v>4512281</v>
      </c>
      <c r="AR15" s="158">
        <v>0</v>
      </c>
      <c r="AS15" s="158">
        <v>4512281</v>
      </c>
      <c r="AT15" s="158">
        <v>0</v>
      </c>
      <c r="AU15" s="158">
        <v>0</v>
      </c>
      <c r="AV15" s="158">
        <v>0</v>
      </c>
    </row>
    <row r="16" spans="1:49" x14ac:dyDescent="0.25">
      <c r="A16" s="154">
        <v>2202</v>
      </c>
      <c r="B16" s="154" t="s">
        <v>346</v>
      </c>
      <c r="C16" s="54" t="s">
        <v>918</v>
      </c>
      <c r="D16" s="37" t="s">
        <v>939</v>
      </c>
      <c r="E16" s="54">
        <v>4</v>
      </c>
      <c r="F16" s="155">
        <f t="shared" si="0"/>
        <v>3194266</v>
      </c>
      <c r="G16" s="156">
        <v>762958</v>
      </c>
      <c r="H16" s="156">
        <v>238637</v>
      </c>
      <c r="I16" s="156">
        <v>0</v>
      </c>
      <c r="J16" s="156">
        <v>238637</v>
      </c>
      <c r="K16" s="156">
        <v>0</v>
      </c>
      <c r="L16" s="156">
        <v>0</v>
      </c>
      <c r="M16" s="156">
        <v>0</v>
      </c>
      <c r="N16" s="156">
        <v>0</v>
      </c>
      <c r="O16" s="156">
        <v>202000</v>
      </c>
      <c r="P16" s="156">
        <v>0</v>
      </c>
      <c r="Q16" s="156">
        <v>2229308</v>
      </c>
      <c r="R16" s="156">
        <v>0</v>
      </c>
      <c r="S16" s="156">
        <v>0</v>
      </c>
      <c r="T16" s="156">
        <v>0</v>
      </c>
      <c r="U16" s="156">
        <v>198719</v>
      </c>
      <c r="V16" s="156">
        <v>0</v>
      </c>
      <c r="W16" s="156">
        <v>198719</v>
      </c>
      <c r="X16" s="156">
        <v>0</v>
      </c>
      <c r="Y16" s="156">
        <v>0</v>
      </c>
      <c r="Z16" s="156">
        <v>0</v>
      </c>
      <c r="AA16" s="157" t="s">
        <v>940</v>
      </c>
      <c r="AB16" s="38">
        <f t="shared" si="1"/>
        <v>3439148</v>
      </c>
      <c r="AC16" s="158">
        <v>728010</v>
      </c>
      <c r="AD16" s="158">
        <v>286927</v>
      </c>
      <c r="AE16" s="158">
        <v>0</v>
      </c>
      <c r="AF16" s="158">
        <v>286927</v>
      </c>
      <c r="AG16" s="158">
        <v>0</v>
      </c>
      <c r="AH16" s="158">
        <v>0</v>
      </c>
      <c r="AI16" s="158">
        <v>0</v>
      </c>
      <c r="AJ16" s="158">
        <v>0</v>
      </c>
      <c r="AK16" s="158">
        <v>142642</v>
      </c>
      <c r="AL16" s="158">
        <v>0</v>
      </c>
      <c r="AM16" s="158">
        <v>2561948</v>
      </c>
      <c r="AN16" s="158">
        <v>0</v>
      </c>
      <c r="AO16" s="158">
        <v>0</v>
      </c>
      <c r="AP16" s="158">
        <v>6548</v>
      </c>
      <c r="AQ16" s="158">
        <v>1317287</v>
      </c>
      <c r="AR16" s="158">
        <v>0</v>
      </c>
      <c r="AS16" s="158">
        <v>1317287</v>
      </c>
      <c r="AT16" s="158">
        <v>0</v>
      </c>
      <c r="AU16" s="158">
        <v>0</v>
      </c>
      <c r="AV16" s="158">
        <v>0</v>
      </c>
    </row>
    <row r="17" spans="1:48" x14ac:dyDescent="0.25">
      <c r="A17" s="154">
        <v>2203</v>
      </c>
      <c r="B17" s="154" t="s">
        <v>347</v>
      </c>
      <c r="C17" s="54" t="s">
        <v>918</v>
      </c>
      <c r="D17" s="37" t="s">
        <v>939</v>
      </c>
      <c r="E17" s="54">
        <v>4</v>
      </c>
      <c r="F17" s="155">
        <f t="shared" si="0"/>
        <v>8537118</v>
      </c>
      <c r="G17" s="156">
        <v>1903409</v>
      </c>
      <c r="H17" s="156">
        <v>154573</v>
      </c>
      <c r="I17" s="156">
        <v>0</v>
      </c>
      <c r="J17" s="156">
        <v>154573</v>
      </c>
      <c r="K17" s="156">
        <v>0</v>
      </c>
      <c r="L17" s="156">
        <v>0</v>
      </c>
      <c r="M17" s="156">
        <v>0</v>
      </c>
      <c r="N17" s="156">
        <v>0</v>
      </c>
      <c r="O17" s="156">
        <v>0</v>
      </c>
      <c r="P17" s="156">
        <v>0</v>
      </c>
      <c r="Q17" s="156">
        <v>6612790</v>
      </c>
      <c r="R17" s="156">
        <v>0</v>
      </c>
      <c r="S17" s="156">
        <v>0</v>
      </c>
      <c r="T17" s="156">
        <v>20919</v>
      </c>
      <c r="U17" s="156">
        <v>1173517</v>
      </c>
      <c r="V17" s="156">
        <v>0</v>
      </c>
      <c r="W17" s="156">
        <v>1173517</v>
      </c>
      <c r="X17" s="156">
        <v>0</v>
      </c>
      <c r="Y17" s="156">
        <v>0</v>
      </c>
      <c r="Z17" s="156">
        <v>0</v>
      </c>
      <c r="AA17" s="157" t="s">
        <v>940</v>
      </c>
      <c r="AB17" s="38">
        <f t="shared" si="1"/>
        <v>11429861</v>
      </c>
      <c r="AC17" s="158">
        <v>2314845</v>
      </c>
      <c r="AD17" s="158">
        <v>7745540</v>
      </c>
      <c r="AE17" s="158">
        <v>7464222</v>
      </c>
      <c r="AF17" s="158">
        <v>281318</v>
      </c>
      <c r="AG17" s="158">
        <v>0</v>
      </c>
      <c r="AH17" s="158">
        <v>0</v>
      </c>
      <c r="AI17" s="158">
        <v>0</v>
      </c>
      <c r="AJ17" s="158">
        <v>0</v>
      </c>
      <c r="AK17" s="158">
        <v>1477122</v>
      </c>
      <c r="AL17" s="158">
        <v>0</v>
      </c>
      <c r="AM17" s="158">
        <v>7590271</v>
      </c>
      <c r="AN17" s="158">
        <v>41700</v>
      </c>
      <c r="AO17" s="158">
        <v>0</v>
      </c>
      <c r="AP17" s="158">
        <v>5923</v>
      </c>
      <c r="AQ17" s="158">
        <v>3572675</v>
      </c>
      <c r="AR17" s="158">
        <v>0</v>
      </c>
      <c r="AS17" s="158">
        <v>3572675</v>
      </c>
      <c r="AT17" s="158">
        <v>0</v>
      </c>
      <c r="AU17" s="158">
        <v>0</v>
      </c>
      <c r="AV17" s="158">
        <v>0</v>
      </c>
    </row>
    <row r="18" spans="1:48" x14ac:dyDescent="0.25">
      <c r="A18" s="154">
        <v>2301</v>
      </c>
      <c r="B18" s="154" t="s">
        <v>348</v>
      </c>
      <c r="C18" s="54" t="s">
        <v>918</v>
      </c>
      <c r="D18" s="37" t="s">
        <v>939</v>
      </c>
      <c r="E18" s="54">
        <v>4</v>
      </c>
      <c r="F18" s="155">
        <f t="shared" si="0"/>
        <v>7611801</v>
      </c>
      <c r="G18" s="156">
        <v>2382159</v>
      </c>
      <c r="H18" s="156">
        <v>392258</v>
      </c>
      <c r="I18" s="156">
        <v>0</v>
      </c>
      <c r="J18" s="156">
        <v>392258</v>
      </c>
      <c r="K18" s="156">
        <v>0</v>
      </c>
      <c r="L18" s="156">
        <v>0</v>
      </c>
      <c r="M18" s="156">
        <v>0</v>
      </c>
      <c r="N18" s="156">
        <v>0</v>
      </c>
      <c r="O18" s="156">
        <v>69756</v>
      </c>
      <c r="P18" s="156">
        <v>0</v>
      </c>
      <c r="Q18" s="156">
        <v>4847551</v>
      </c>
      <c r="R18" s="156">
        <v>0</v>
      </c>
      <c r="S18" s="156">
        <v>0</v>
      </c>
      <c r="T18" s="156">
        <v>312335</v>
      </c>
      <c r="U18" s="156">
        <v>1033404</v>
      </c>
      <c r="V18" s="156">
        <v>0</v>
      </c>
      <c r="W18" s="156">
        <v>1033404</v>
      </c>
      <c r="X18" s="156">
        <v>0</v>
      </c>
      <c r="Y18" s="156">
        <v>0</v>
      </c>
      <c r="Z18" s="156">
        <v>0</v>
      </c>
      <c r="AA18" s="157" t="s">
        <v>940</v>
      </c>
      <c r="AB18" s="38">
        <f t="shared" si="1"/>
        <v>9238662</v>
      </c>
      <c r="AC18" s="158">
        <v>2552964</v>
      </c>
      <c r="AD18" s="158">
        <v>4216192</v>
      </c>
      <c r="AE18" s="158">
        <v>0</v>
      </c>
      <c r="AF18" s="158">
        <v>4216192</v>
      </c>
      <c r="AG18" s="158">
        <v>0</v>
      </c>
      <c r="AH18" s="158">
        <v>0</v>
      </c>
      <c r="AI18" s="158">
        <v>0</v>
      </c>
      <c r="AJ18" s="158">
        <v>0</v>
      </c>
      <c r="AK18" s="158">
        <v>68136</v>
      </c>
      <c r="AL18" s="158">
        <v>0</v>
      </c>
      <c r="AM18" s="158">
        <v>6561625</v>
      </c>
      <c r="AN18" s="158">
        <v>0</v>
      </c>
      <c r="AO18" s="158">
        <v>0</v>
      </c>
      <c r="AP18" s="158">
        <v>55937</v>
      </c>
      <c r="AQ18" s="158">
        <v>2193973</v>
      </c>
      <c r="AR18" s="158">
        <v>0</v>
      </c>
      <c r="AS18" s="158">
        <v>2193973</v>
      </c>
      <c r="AT18" s="158">
        <v>0</v>
      </c>
      <c r="AU18" s="158">
        <v>0</v>
      </c>
      <c r="AV18" s="158">
        <v>0</v>
      </c>
    </row>
    <row r="19" spans="1:48" x14ac:dyDescent="0.25">
      <c r="A19" s="154">
        <v>2302</v>
      </c>
      <c r="B19" s="154" t="s">
        <v>349</v>
      </c>
      <c r="C19" s="54" t="s">
        <v>918</v>
      </c>
      <c r="D19" s="37" t="s">
        <v>939</v>
      </c>
      <c r="E19" s="54">
        <v>4</v>
      </c>
      <c r="F19" s="155">
        <f t="shared" si="0"/>
        <v>5307760</v>
      </c>
      <c r="G19" s="156">
        <v>3390760</v>
      </c>
      <c r="H19" s="156">
        <v>80000</v>
      </c>
      <c r="I19" s="156">
        <v>0</v>
      </c>
      <c r="J19" s="156">
        <v>80000</v>
      </c>
      <c r="K19" s="156">
        <v>0</v>
      </c>
      <c r="L19" s="156">
        <v>0</v>
      </c>
      <c r="M19" s="156">
        <v>0</v>
      </c>
      <c r="N19" s="156">
        <v>0</v>
      </c>
      <c r="O19" s="156">
        <v>30000</v>
      </c>
      <c r="P19" s="156">
        <v>0</v>
      </c>
      <c r="Q19" s="156">
        <v>1877000</v>
      </c>
      <c r="R19" s="156">
        <v>2000</v>
      </c>
      <c r="S19" s="156">
        <v>0</v>
      </c>
      <c r="T19" s="156">
        <v>8000</v>
      </c>
      <c r="U19" s="156">
        <v>5545000</v>
      </c>
      <c r="V19" s="156">
        <v>0</v>
      </c>
      <c r="W19" s="156">
        <v>5545000</v>
      </c>
      <c r="X19" s="156">
        <v>0</v>
      </c>
      <c r="Y19" s="156">
        <v>0</v>
      </c>
      <c r="Z19" s="156">
        <v>0</v>
      </c>
      <c r="AA19" s="157" t="s">
        <v>940</v>
      </c>
      <c r="AB19" s="38">
        <f t="shared" si="1"/>
        <v>6507930</v>
      </c>
      <c r="AC19" s="158">
        <v>3415772</v>
      </c>
      <c r="AD19" s="158">
        <v>90481</v>
      </c>
      <c r="AE19" s="158">
        <v>0</v>
      </c>
      <c r="AF19" s="158">
        <v>90481</v>
      </c>
      <c r="AG19" s="158">
        <v>0</v>
      </c>
      <c r="AH19" s="158">
        <v>0</v>
      </c>
      <c r="AI19" s="158">
        <v>0</v>
      </c>
      <c r="AJ19" s="158">
        <v>0</v>
      </c>
      <c r="AK19" s="158">
        <v>370432</v>
      </c>
      <c r="AL19" s="158">
        <v>0</v>
      </c>
      <c r="AM19" s="158">
        <v>2721726</v>
      </c>
      <c r="AN19" s="158">
        <v>0</v>
      </c>
      <c r="AO19" s="158">
        <v>0</v>
      </c>
      <c r="AP19" s="158">
        <v>0</v>
      </c>
      <c r="AQ19" s="158">
        <v>6904898</v>
      </c>
      <c r="AR19" s="158">
        <v>0</v>
      </c>
      <c r="AS19" s="158">
        <v>6904898</v>
      </c>
      <c r="AT19" s="158">
        <v>0</v>
      </c>
      <c r="AU19" s="158">
        <v>0</v>
      </c>
      <c r="AV19" s="158">
        <v>0</v>
      </c>
    </row>
    <row r="20" spans="1:48" x14ac:dyDescent="0.25">
      <c r="A20" s="154">
        <v>3101</v>
      </c>
      <c r="B20" s="154" t="s">
        <v>351</v>
      </c>
      <c r="C20" s="54" t="s">
        <v>918</v>
      </c>
      <c r="D20" s="37" t="s">
        <v>939</v>
      </c>
      <c r="E20" s="54">
        <v>4</v>
      </c>
      <c r="F20" s="155">
        <f t="shared" si="0"/>
        <v>39371369</v>
      </c>
      <c r="G20" s="156">
        <v>23564858</v>
      </c>
      <c r="H20" s="156">
        <v>3676617</v>
      </c>
      <c r="I20" s="156">
        <v>477</v>
      </c>
      <c r="J20" s="156">
        <v>3676140</v>
      </c>
      <c r="K20" s="156">
        <v>0</v>
      </c>
      <c r="L20" s="156">
        <v>0</v>
      </c>
      <c r="M20" s="156">
        <v>0</v>
      </c>
      <c r="N20" s="156">
        <v>0</v>
      </c>
      <c r="O20" s="156">
        <v>889138</v>
      </c>
      <c r="P20" s="156">
        <v>121824</v>
      </c>
      <c r="Q20" s="156">
        <v>13953658</v>
      </c>
      <c r="R20" s="156">
        <v>10</v>
      </c>
      <c r="S20" s="156">
        <v>20</v>
      </c>
      <c r="T20" s="156">
        <v>841841</v>
      </c>
      <c r="U20" s="156">
        <v>6280030</v>
      </c>
      <c r="V20" s="156">
        <v>0</v>
      </c>
      <c r="W20" s="156">
        <v>6280030</v>
      </c>
      <c r="X20" s="156">
        <v>0</v>
      </c>
      <c r="Y20" s="156">
        <v>0</v>
      </c>
      <c r="Z20" s="156">
        <v>20</v>
      </c>
      <c r="AA20" s="157" t="s">
        <v>940</v>
      </c>
      <c r="AB20" s="38">
        <f t="shared" si="1"/>
        <v>43201118</v>
      </c>
      <c r="AC20" s="158">
        <v>22455123</v>
      </c>
      <c r="AD20" s="158">
        <v>3943941</v>
      </c>
      <c r="AE20" s="158">
        <v>236</v>
      </c>
      <c r="AF20" s="158">
        <v>3943705</v>
      </c>
      <c r="AG20" s="158">
        <v>0</v>
      </c>
      <c r="AH20" s="158">
        <v>0</v>
      </c>
      <c r="AI20" s="158">
        <v>0</v>
      </c>
      <c r="AJ20" s="158">
        <v>0</v>
      </c>
      <c r="AK20" s="158">
        <v>811924</v>
      </c>
      <c r="AL20" s="158">
        <v>119702</v>
      </c>
      <c r="AM20" s="158">
        <v>19275397</v>
      </c>
      <c r="AN20" s="158">
        <v>0</v>
      </c>
      <c r="AO20" s="158">
        <v>0</v>
      </c>
      <c r="AP20" s="158">
        <v>538972</v>
      </c>
      <c r="AQ20" s="158">
        <v>8231554</v>
      </c>
      <c r="AR20" s="158">
        <v>3812</v>
      </c>
      <c r="AS20" s="158">
        <v>8227742</v>
      </c>
      <c r="AT20" s="158">
        <v>0</v>
      </c>
      <c r="AU20" s="158">
        <v>0</v>
      </c>
      <c r="AV20" s="158">
        <v>0</v>
      </c>
    </row>
    <row r="21" spans="1:48" x14ac:dyDescent="0.25">
      <c r="A21" s="154">
        <v>3102</v>
      </c>
      <c r="B21" s="154" t="s">
        <v>352</v>
      </c>
      <c r="C21" s="54" t="s">
        <v>918</v>
      </c>
      <c r="D21" s="37" t="s">
        <v>939</v>
      </c>
      <c r="E21" s="54">
        <v>4</v>
      </c>
      <c r="F21" s="155">
        <f t="shared" si="0"/>
        <v>13103255</v>
      </c>
      <c r="G21" s="156">
        <v>3389490</v>
      </c>
      <c r="H21" s="156">
        <v>775000</v>
      </c>
      <c r="I21" s="156">
        <v>0</v>
      </c>
      <c r="J21" s="156">
        <v>775000</v>
      </c>
      <c r="K21" s="156">
        <v>0</v>
      </c>
      <c r="L21" s="156">
        <v>0</v>
      </c>
      <c r="M21" s="156">
        <v>0</v>
      </c>
      <c r="N21" s="156">
        <v>0</v>
      </c>
      <c r="O21" s="156">
        <v>90000</v>
      </c>
      <c r="P21" s="156">
        <v>298765</v>
      </c>
      <c r="Q21" s="156">
        <v>9305000</v>
      </c>
      <c r="R21" s="156">
        <v>0</v>
      </c>
      <c r="S21" s="156">
        <v>0</v>
      </c>
      <c r="T21" s="156">
        <v>20000</v>
      </c>
      <c r="U21" s="156">
        <v>941000</v>
      </c>
      <c r="V21" s="156">
        <v>0</v>
      </c>
      <c r="W21" s="156">
        <v>941000</v>
      </c>
      <c r="X21" s="156">
        <v>0</v>
      </c>
      <c r="Y21" s="156">
        <v>0</v>
      </c>
      <c r="Z21" s="156">
        <v>0</v>
      </c>
      <c r="AA21" s="157" t="s">
        <v>940</v>
      </c>
      <c r="AB21" s="38">
        <f t="shared" si="1"/>
        <v>14822464</v>
      </c>
      <c r="AC21" s="158">
        <v>3793927</v>
      </c>
      <c r="AD21" s="158">
        <v>505389</v>
      </c>
      <c r="AE21" s="158">
        <v>26000</v>
      </c>
      <c r="AF21" s="158">
        <v>479389</v>
      </c>
      <c r="AG21" s="158">
        <v>0</v>
      </c>
      <c r="AH21" s="158">
        <v>0</v>
      </c>
      <c r="AI21" s="158">
        <v>0</v>
      </c>
      <c r="AJ21" s="158">
        <v>0</v>
      </c>
      <c r="AK21" s="158">
        <v>82317</v>
      </c>
      <c r="AL21" s="158">
        <v>156026</v>
      </c>
      <c r="AM21" s="158">
        <v>10594976</v>
      </c>
      <c r="AN21" s="158">
        <v>0</v>
      </c>
      <c r="AO21" s="158">
        <v>0</v>
      </c>
      <c r="AP21" s="158">
        <v>195218</v>
      </c>
      <c r="AQ21" s="158">
        <v>1064288</v>
      </c>
      <c r="AR21" s="158">
        <v>0</v>
      </c>
      <c r="AS21" s="158">
        <v>1064288</v>
      </c>
      <c r="AT21" s="158">
        <v>0</v>
      </c>
      <c r="AU21" s="158">
        <v>0</v>
      </c>
      <c r="AV21" s="158">
        <v>0</v>
      </c>
    </row>
    <row r="22" spans="1:48" x14ac:dyDescent="0.25">
      <c r="A22" s="154">
        <v>3103</v>
      </c>
      <c r="B22" s="154" t="s">
        <v>353</v>
      </c>
      <c r="C22" s="54" t="s">
        <v>918</v>
      </c>
      <c r="D22" s="37" t="s">
        <v>939</v>
      </c>
      <c r="E22" s="54">
        <v>4</v>
      </c>
      <c r="F22" s="155">
        <f t="shared" si="0"/>
        <v>9237708</v>
      </c>
      <c r="G22" s="156">
        <v>5955600</v>
      </c>
      <c r="H22" s="156">
        <v>0</v>
      </c>
      <c r="I22" s="156">
        <v>0</v>
      </c>
      <c r="J22" s="156">
        <v>0</v>
      </c>
      <c r="K22" s="156">
        <v>0</v>
      </c>
      <c r="L22" s="156">
        <v>0</v>
      </c>
      <c r="M22" s="156">
        <v>0</v>
      </c>
      <c r="N22" s="156">
        <v>0</v>
      </c>
      <c r="O22" s="156">
        <v>0</v>
      </c>
      <c r="P22" s="156">
        <v>0</v>
      </c>
      <c r="Q22" s="156">
        <v>3271608</v>
      </c>
      <c r="R22" s="156">
        <v>0</v>
      </c>
      <c r="S22" s="156">
        <v>0</v>
      </c>
      <c r="T22" s="156">
        <v>10500</v>
      </c>
      <c r="U22" s="156">
        <v>1500020</v>
      </c>
      <c r="V22" s="156">
        <v>0</v>
      </c>
      <c r="W22" s="156">
        <v>1500020</v>
      </c>
      <c r="X22" s="156">
        <v>0</v>
      </c>
      <c r="Y22" s="156">
        <v>0</v>
      </c>
      <c r="Z22" s="156">
        <v>0</v>
      </c>
      <c r="AA22" s="157" t="s">
        <v>940</v>
      </c>
      <c r="AB22" s="38">
        <f t="shared" si="1"/>
        <v>10217190</v>
      </c>
      <c r="AC22" s="158">
        <v>6172638</v>
      </c>
      <c r="AD22" s="158">
        <v>122674</v>
      </c>
      <c r="AE22" s="158">
        <v>0</v>
      </c>
      <c r="AF22" s="158">
        <v>122674</v>
      </c>
      <c r="AG22" s="158">
        <v>0</v>
      </c>
      <c r="AH22" s="158">
        <v>0</v>
      </c>
      <c r="AI22" s="158">
        <v>0</v>
      </c>
      <c r="AJ22" s="158">
        <v>0</v>
      </c>
      <c r="AK22" s="158">
        <v>0</v>
      </c>
      <c r="AL22" s="158">
        <v>0</v>
      </c>
      <c r="AM22" s="158">
        <v>3940040</v>
      </c>
      <c r="AN22" s="158">
        <v>0</v>
      </c>
      <c r="AO22" s="158">
        <v>0</v>
      </c>
      <c r="AP22" s="158">
        <v>104512</v>
      </c>
      <c r="AQ22" s="158">
        <v>2799685</v>
      </c>
      <c r="AR22" s="158">
        <v>0</v>
      </c>
      <c r="AS22" s="158">
        <v>2799685</v>
      </c>
      <c r="AT22" s="158">
        <v>0</v>
      </c>
      <c r="AU22" s="158">
        <v>0</v>
      </c>
      <c r="AV22" s="158">
        <v>0</v>
      </c>
    </row>
    <row r="23" spans="1:48" x14ac:dyDescent="0.25">
      <c r="A23" s="154">
        <v>3201</v>
      </c>
      <c r="B23" s="154" t="s">
        <v>350</v>
      </c>
      <c r="C23" s="54" t="s">
        <v>918</v>
      </c>
      <c r="D23" s="37" t="s">
        <v>939</v>
      </c>
      <c r="E23" s="54">
        <v>4</v>
      </c>
      <c r="F23" s="155">
        <f t="shared" si="0"/>
        <v>5630709</v>
      </c>
      <c r="G23" s="156">
        <v>2129330</v>
      </c>
      <c r="H23" s="156">
        <v>245000</v>
      </c>
      <c r="I23" s="156">
        <v>0</v>
      </c>
      <c r="J23" s="156">
        <v>245000</v>
      </c>
      <c r="K23" s="156">
        <v>0</v>
      </c>
      <c r="L23" s="156">
        <v>0</v>
      </c>
      <c r="M23" s="156">
        <v>0</v>
      </c>
      <c r="N23" s="156">
        <v>0</v>
      </c>
      <c r="O23" s="156">
        <v>106000</v>
      </c>
      <c r="P23" s="156">
        <v>60000</v>
      </c>
      <c r="Q23" s="156">
        <v>3267879</v>
      </c>
      <c r="R23" s="156">
        <v>7500</v>
      </c>
      <c r="S23" s="156">
        <v>0</v>
      </c>
      <c r="T23" s="156">
        <v>60000</v>
      </c>
      <c r="U23" s="156">
        <v>703000</v>
      </c>
      <c r="V23" s="156">
        <v>2000</v>
      </c>
      <c r="W23" s="156">
        <v>701000</v>
      </c>
      <c r="X23" s="156">
        <v>0</v>
      </c>
      <c r="Y23" s="156">
        <v>0</v>
      </c>
      <c r="Z23" s="156">
        <v>0</v>
      </c>
      <c r="AA23" s="157" t="s">
        <v>940</v>
      </c>
      <c r="AB23" s="38">
        <f t="shared" si="1"/>
        <v>6274264</v>
      </c>
      <c r="AC23" s="158">
        <v>2354309</v>
      </c>
      <c r="AD23" s="158">
        <v>136445</v>
      </c>
      <c r="AE23" s="158">
        <v>140</v>
      </c>
      <c r="AF23" s="158">
        <v>136305</v>
      </c>
      <c r="AG23" s="158">
        <v>0</v>
      </c>
      <c r="AH23" s="158">
        <v>0</v>
      </c>
      <c r="AI23" s="158">
        <v>0</v>
      </c>
      <c r="AJ23" s="158">
        <v>0</v>
      </c>
      <c r="AK23" s="158">
        <v>62856</v>
      </c>
      <c r="AL23" s="158">
        <v>5186</v>
      </c>
      <c r="AM23" s="158">
        <v>3706941</v>
      </c>
      <c r="AN23" s="158">
        <v>0</v>
      </c>
      <c r="AO23" s="158">
        <v>0</v>
      </c>
      <c r="AP23" s="158">
        <v>144972</v>
      </c>
      <c r="AQ23" s="158">
        <v>1312352</v>
      </c>
      <c r="AR23" s="158">
        <v>4687</v>
      </c>
      <c r="AS23" s="158">
        <v>1307665</v>
      </c>
      <c r="AT23" s="158">
        <v>0</v>
      </c>
      <c r="AU23" s="158">
        <v>0</v>
      </c>
      <c r="AV23" s="158">
        <v>0</v>
      </c>
    </row>
    <row r="24" spans="1:48" x14ac:dyDescent="0.25">
      <c r="A24" s="154">
        <v>3202</v>
      </c>
      <c r="B24" s="154" t="s">
        <v>354</v>
      </c>
      <c r="C24" s="54" t="s">
        <v>918</v>
      </c>
      <c r="D24" s="37" t="s">
        <v>939</v>
      </c>
      <c r="E24" s="54">
        <v>4</v>
      </c>
      <c r="F24" s="155">
        <f t="shared" si="0"/>
        <v>4831770</v>
      </c>
      <c r="G24" s="156">
        <v>2301270</v>
      </c>
      <c r="H24" s="156">
        <v>32000</v>
      </c>
      <c r="I24" s="156">
        <v>0</v>
      </c>
      <c r="J24" s="156">
        <v>32000</v>
      </c>
      <c r="K24" s="156">
        <v>0</v>
      </c>
      <c r="L24" s="156">
        <v>0</v>
      </c>
      <c r="M24" s="156">
        <v>0</v>
      </c>
      <c r="N24" s="156">
        <v>0</v>
      </c>
      <c r="O24" s="156">
        <v>26000</v>
      </c>
      <c r="P24" s="156">
        <v>500</v>
      </c>
      <c r="Q24" s="156">
        <v>2342100</v>
      </c>
      <c r="R24" s="156">
        <v>0</v>
      </c>
      <c r="S24" s="156">
        <v>0</v>
      </c>
      <c r="T24" s="156">
        <v>161900</v>
      </c>
      <c r="U24" s="156">
        <v>1694000</v>
      </c>
      <c r="V24" s="156">
        <v>0</v>
      </c>
      <c r="W24" s="156">
        <v>1694000</v>
      </c>
      <c r="X24" s="156">
        <v>0</v>
      </c>
      <c r="Y24" s="156">
        <v>0</v>
      </c>
      <c r="Z24" s="156">
        <v>0</v>
      </c>
      <c r="AA24" s="157" t="s">
        <v>940</v>
      </c>
      <c r="AB24" s="38">
        <f t="shared" si="1"/>
        <v>6332945</v>
      </c>
      <c r="AC24" s="158">
        <v>2305645</v>
      </c>
      <c r="AD24" s="158">
        <v>1779729</v>
      </c>
      <c r="AE24" s="158">
        <v>0</v>
      </c>
      <c r="AF24" s="158">
        <v>1779729</v>
      </c>
      <c r="AG24" s="158">
        <v>0</v>
      </c>
      <c r="AH24" s="158">
        <v>0</v>
      </c>
      <c r="AI24" s="158">
        <v>0</v>
      </c>
      <c r="AJ24" s="158">
        <v>0</v>
      </c>
      <c r="AK24" s="158">
        <v>44254</v>
      </c>
      <c r="AL24" s="158">
        <v>0</v>
      </c>
      <c r="AM24" s="158">
        <v>3574855</v>
      </c>
      <c r="AN24" s="158">
        <v>0</v>
      </c>
      <c r="AO24" s="158">
        <v>0</v>
      </c>
      <c r="AP24" s="158">
        <v>408191</v>
      </c>
      <c r="AQ24" s="158">
        <v>3103361</v>
      </c>
      <c r="AR24" s="158">
        <v>0</v>
      </c>
      <c r="AS24" s="158">
        <v>3103361</v>
      </c>
      <c r="AT24" s="158">
        <v>0</v>
      </c>
      <c r="AU24" s="158">
        <v>0</v>
      </c>
      <c r="AV24" s="158">
        <v>0</v>
      </c>
    </row>
    <row r="25" spans="1:48" x14ac:dyDescent="0.25">
      <c r="A25" s="154">
        <v>3301</v>
      </c>
      <c r="B25" s="154" t="s">
        <v>355</v>
      </c>
      <c r="C25" s="54" t="s">
        <v>918</v>
      </c>
      <c r="D25" s="37" t="s">
        <v>939</v>
      </c>
      <c r="E25" s="54">
        <v>4</v>
      </c>
      <c r="F25" s="155">
        <f t="shared" si="0"/>
        <v>11579302</v>
      </c>
      <c r="G25" s="156">
        <v>3243306</v>
      </c>
      <c r="H25" s="156">
        <v>50</v>
      </c>
      <c r="I25" s="156">
        <v>10</v>
      </c>
      <c r="J25" s="156">
        <v>30</v>
      </c>
      <c r="K25" s="156">
        <v>0</v>
      </c>
      <c r="L25" s="156">
        <v>0</v>
      </c>
      <c r="M25" s="156">
        <v>10</v>
      </c>
      <c r="N25" s="156">
        <v>0</v>
      </c>
      <c r="O25" s="156">
        <v>235060</v>
      </c>
      <c r="P25" s="156">
        <v>130</v>
      </c>
      <c r="Q25" s="156">
        <v>8081483</v>
      </c>
      <c r="R25" s="156">
        <v>80</v>
      </c>
      <c r="S25" s="156">
        <v>20</v>
      </c>
      <c r="T25" s="156">
        <v>19213</v>
      </c>
      <c r="U25" s="156">
        <v>871849</v>
      </c>
      <c r="V25" s="156">
        <v>20</v>
      </c>
      <c r="W25" s="156">
        <v>871829</v>
      </c>
      <c r="X25" s="156">
        <v>0</v>
      </c>
      <c r="Y25" s="156">
        <v>0</v>
      </c>
      <c r="Z25" s="156">
        <v>10</v>
      </c>
      <c r="AA25" s="157" t="s">
        <v>940</v>
      </c>
      <c r="AB25" s="38">
        <f t="shared" si="1"/>
        <v>16081162</v>
      </c>
      <c r="AC25" s="158">
        <v>5021851</v>
      </c>
      <c r="AD25" s="158">
        <v>629262</v>
      </c>
      <c r="AE25" s="158">
        <v>411501</v>
      </c>
      <c r="AF25" s="158">
        <v>217761</v>
      </c>
      <c r="AG25" s="158">
        <v>0</v>
      </c>
      <c r="AH25" s="158">
        <v>0</v>
      </c>
      <c r="AI25" s="158">
        <v>0</v>
      </c>
      <c r="AJ25" s="158">
        <v>0</v>
      </c>
      <c r="AK25" s="158">
        <v>474226</v>
      </c>
      <c r="AL25" s="158">
        <v>700</v>
      </c>
      <c r="AM25" s="158">
        <v>10499755</v>
      </c>
      <c r="AN25" s="158">
        <v>0</v>
      </c>
      <c r="AO25" s="158">
        <v>0</v>
      </c>
      <c r="AP25" s="158">
        <v>84630</v>
      </c>
      <c r="AQ25" s="158">
        <v>1841463</v>
      </c>
      <c r="AR25" s="158">
        <v>0</v>
      </c>
      <c r="AS25" s="158">
        <v>1841463</v>
      </c>
      <c r="AT25" s="158">
        <v>0</v>
      </c>
      <c r="AU25" s="158">
        <v>0</v>
      </c>
      <c r="AV25" s="158">
        <v>0</v>
      </c>
    </row>
    <row r="26" spans="1:48" x14ac:dyDescent="0.25">
      <c r="A26" s="154">
        <v>3302</v>
      </c>
      <c r="B26" s="154" t="s">
        <v>356</v>
      </c>
      <c r="C26" s="54" t="s">
        <v>918</v>
      </c>
      <c r="D26" s="37" t="s">
        <v>939</v>
      </c>
      <c r="E26" s="54">
        <v>4</v>
      </c>
      <c r="F26" s="155">
        <f t="shared" si="0"/>
        <v>3232530</v>
      </c>
      <c r="G26" s="156">
        <v>552050</v>
      </c>
      <c r="H26" s="156">
        <v>36000</v>
      </c>
      <c r="I26" s="156">
        <v>1000</v>
      </c>
      <c r="J26" s="156">
        <v>35000</v>
      </c>
      <c r="K26" s="156">
        <v>0</v>
      </c>
      <c r="L26" s="156">
        <v>0</v>
      </c>
      <c r="M26" s="156">
        <v>0</v>
      </c>
      <c r="N26" s="156">
        <v>0</v>
      </c>
      <c r="O26" s="156">
        <v>65620</v>
      </c>
      <c r="P26" s="156">
        <v>20</v>
      </c>
      <c r="Q26" s="156">
        <v>2614740</v>
      </c>
      <c r="R26" s="156">
        <v>70</v>
      </c>
      <c r="S26" s="156">
        <v>0</v>
      </c>
      <c r="T26" s="156">
        <v>10</v>
      </c>
      <c r="U26" s="156">
        <v>750120</v>
      </c>
      <c r="V26" s="156">
        <v>20</v>
      </c>
      <c r="W26" s="156">
        <v>750090</v>
      </c>
      <c r="X26" s="156">
        <v>0</v>
      </c>
      <c r="Y26" s="156">
        <v>10</v>
      </c>
      <c r="Z26" s="156">
        <v>20</v>
      </c>
      <c r="AA26" s="157" t="s">
        <v>940</v>
      </c>
      <c r="AB26" s="38">
        <f t="shared" si="1"/>
        <v>3700158</v>
      </c>
      <c r="AC26" s="158">
        <v>635495</v>
      </c>
      <c r="AD26" s="158">
        <v>143113</v>
      </c>
      <c r="AE26" s="158">
        <v>2000</v>
      </c>
      <c r="AF26" s="158">
        <v>141113</v>
      </c>
      <c r="AG26" s="158">
        <v>0</v>
      </c>
      <c r="AH26" s="158">
        <v>0</v>
      </c>
      <c r="AI26" s="158">
        <v>0</v>
      </c>
      <c r="AJ26" s="158">
        <v>0</v>
      </c>
      <c r="AK26" s="158">
        <v>91580</v>
      </c>
      <c r="AL26" s="158">
        <v>0</v>
      </c>
      <c r="AM26" s="158">
        <v>2961457</v>
      </c>
      <c r="AN26" s="158">
        <v>6205</v>
      </c>
      <c r="AO26" s="158">
        <v>0</v>
      </c>
      <c r="AP26" s="158">
        <v>5421</v>
      </c>
      <c r="AQ26" s="158">
        <v>2434188</v>
      </c>
      <c r="AR26" s="158">
        <v>0</v>
      </c>
      <c r="AS26" s="158">
        <v>2434188</v>
      </c>
      <c r="AT26" s="158">
        <v>0</v>
      </c>
      <c r="AU26" s="158">
        <v>0</v>
      </c>
      <c r="AV26" s="158">
        <v>0</v>
      </c>
    </row>
    <row r="27" spans="1:48" x14ac:dyDescent="0.25">
      <c r="A27" s="154">
        <v>3303</v>
      </c>
      <c r="B27" s="154" t="s">
        <v>357</v>
      </c>
      <c r="C27" s="54" t="s">
        <v>918</v>
      </c>
      <c r="D27" s="37" t="s">
        <v>939</v>
      </c>
      <c r="E27" s="54">
        <v>4</v>
      </c>
      <c r="F27" s="155">
        <f t="shared" si="0"/>
        <v>3884307</v>
      </c>
      <c r="G27" s="156">
        <v>644906</v>
      </c>
      <c r="H27" s="156">
        <v>58554</v>
      </c>
      <c r="I27" s="156">
        <v>0</v>
      </c>
      <c r="J27" s="156">
        <v>58554</v>
      </c>
      <c r="K27" s="156">
        <v>0</v>
      </c>
      <c r="L27" s="156">
        <v>0</v>
      </c>
      <c r="M27" s="156">
        <v>0</v>
      </c>
      <c r="N27" s="156">
        <v>0</v>
      </c>
      <c r="O27" s="156">
        <v>42224</v>
      </c>
      <c r="P27" s="156">
        <v>75387</v>
      </c>
      <c r="Q27" s="156">
        <v>3049638</v>
      </c>
      <c r="R27" s="156">
        <v>15000</v>
      </c>
      <c r="S27" s="156">
        <v>0</v>
      </c>
      <c r="T27" s="156">
        <v>57152</v>
      </c>
      <c r="U27" s="156">
        <v>2003610</v>
      </c>
      <c r="V27" s="156">
        <v>0</v>
      </c>
      <c r="W27" s="156">
        <v>2003610</v>
      </c>
      <c r="X27" s="156">
        <v>0</v>
      </c>
      <c r="Y27" s="156">
        <v>0</v>
      </c>
      <c r="Z27" s="156">
        <v>0</v>
      </c>
      <c r="AA27" s="157" t="s">
        <v>940</v>
      </c>
      <c r="AB27" s="38">
        <f t="shared" si="1"/>
        <v>4133803</v>
      </c>
      <c r="AC27" s="158">
        <v>713003</v>
      </c>
      <c r="AD27" s="158">
        <v>277338</v>
      </c>
      <c r="AE27" s="158">
        <v>0</v>
      </c>
      <c r="AF27" s="158">
        <v>277338</v>
      </c>
      <c r="AG27" s="158">
        <v>0</v>
      </c>
      <c r="AH27" s="158">
        <v>0</v>
      </c>
      <c r="AI27" s="158">
        <v>0</v>
      </c>
      <c r="AJ27" s="158">
        <v>0</v>
      </c>
      <c r="AK27" s="158">
        <v>48085</v>
      </c>
      <c r="AL27" s="158">
        <v>132411</v>
      </c>
      <c r="AM27" s="158">
        <v>3225012</v>
      </c>
      <c r="AN27" s="158">
        <v>0</v>
      </c>
      <c r="AO27" s="158">
        <v>0</v>
      </c>
      <c r="AP27" s="158">
        <v>15292</v>
      </c>
      <c r="AQ27" s="158">
        <v>1508120</v>
      </c>
      <c r="AR27" s="158">
        <v>0</v>
      </c>
      <c r="AS27" s="158">
        <v>1508120</v>
      </c>
      <c r="AT27" s="158">
        <v>0</v>
      </c>
      <c r="AU27" s="158">
        <v>0</v>
      </c>
      <c r="AV27" s="158">
        <v>0</v>
      </c>
    </row>
    <row r="28" spans="1:48" x14ac:dyDescent="0.25">
      <c r="A28" s="154">
        <v>3304</v>
      </c>
      <c r="B28" s="154" t="s">
        <v>358</v>
      </c>
      <c r="C28" s="54" t="s">
        <v>918</v>
      </c>
      <c r="D28" s="37" t="s">
        <v>939</v>
      </c>
      <c r="E28" s="54">
        <v>4</v>
      </c>
      <c r="F28" s="155">
        <f t="shared" si="0"/>
        <v>5476111</v>
      </c>
      <c r="G28" s="156">
        <v>2279500</v>
      </c>
      <c r="H28" s="156">
        <v>117004</v>
      </c>
      <c r="I28" s="156">
        <v>1500</v>
      </c>
      <c r="J28" s="156">
        <v>115504</v>
      </c>
      <c r="K28" s="156">
        <v>0</v>
      </c>
      <c r="L28" s="156">
        <v>0</v>
      </c>
      <c r="M28" s="156">
        <v>0</v>
      </c>
      <c r="N28" s="156">
        <v>0</v>
      </c>
      <c r="O28" s="156">
        <v>5301</v>
      </c>
      <c r="P28" s="156">
        <v>1000</v>
      </c>
      <c r="Q28" s="156">
        <v>3173800</v>
      </c>
      <c r="R28" s="156">
        <v>15504</v>
      </c>
      <c r="S28" s="156">
        <v>1002</v>
      </c>
      <c r="T28" s="156">
        <v>3</v>
      </c>
      <c r="U28" s="156">
        <v>514203</v>
      </c>
      <c r="V28" s="156">
        <v>501</v>
      </c>
      <c r="W28" s="156">
        <v>513702</v>
      </c>
      <c r="X28" s="156">
        <v>0</v>
      </c>
      <c r="Y28" s="156">
        <v>0</v>
      </c>
      <c r="Z28" s="156">
        <v>1</v>
      </c>
      <c r="AA28" s="157" t="s">
        <v>940</v>
      </c>
      <c r="AB28" s="38">
        <f t="shared" si="1"/>
        <v>6595156</v>
      </c>
      <c r="AC28" s="158">
        <v>2450240</v>
      </c>
      <c r="AD28" s="158">
        <v>164171</v>
      </c>
      <c r="AE28" s="158">
        <v>0</v>
      </c>
      <c r="AF28" s="158">
        <v>164171</v>
      </c>
      <c r="AG28" s="158">
        <v>0</v>
      </c>
      <c r="AH28" s="158">
        <v>0</v>
      </c>
      <c r="AI28" s="158">
        <v>0</v>
      </c>
      <c r="AJ28" s="158">
        <v>0</v>
      </c>
      <c r="AK28" s="158">
        <v>33993</v>
      </c>
      <c r="AL28" s="158">
        <v>0</v>
      </c>
      <c r="AM28" s="158">
        <v>4107929</v>
      </c>
      <c r="AN28" s="158">
        <v>0</v>
      </c>
      <c r="AO28" s="158">
        <v>0</v>
      </c>
      <c r="AP28" s="158">
        <v>2994</v>
      </c>
      <c r="AQ28" s="158">
        <v>687290</v>
      </c>
      <c r="AR28" s="158">
        <v>0</v>
      </c>
      <c r="AS28" s="158">
        <v>687290</v>
      </c>
      <c r="AT28" s="158">
        <v>0</v>
      </c>
      <c r="AU28" s="158">
        <v>0</v>
      </c>
      <c r="AV28" s="158">
        <v>0</v>
      </c>
    </row>
    <row r="29" spans="1:48" x14ac:dyDescent="0.25">
      <c r="A29" s="154">
        <v>4101</v>
      </c>
      <c r="B29" s="154" t="s">
        <v>359</v>
      </c>
      <c r="C29" s="54" t="s">
        <v>918</v>
      </c>
      <c r="D29" s="37" t="s">
        <v>939</v>
      </c>
      <c r="E29" s="54">
        <v>4</v>
      </c>
      <c r="F29" s="155">
        <f t="shared" si="0"/>
        <v>77668331</v>
      </c>
      <c r="G29" s="156">
        <v>37513200</v>
      </c>
      <c r="H29" s="156">
        <v>41130000</v>
      </c>
      <c r="I29" s="156">
        <v>0</v>
      </c>
      <c r="J29" s="156">
        <v>41130000</v>
      </c>
      <c r="K29" s="156">
        <v>0</v>
      </c>
      <c r="L29" s="156">
        <v>0</v>
      </c>
      <c r="M29" s="156">
        <v>0</v>
      </c>
      <c r="N29" s="156">
        <v>0</v>
      </c>
      <c r="O29" s="156">
        <v>0</v>
      </c>
      <c r="P29" s="156">
        <v>0</v>
      </c>
      <c r="Q29" s="156">
        <v>17875700</v>
      </c>
      <c r="R29" s="156">
        <v>21137431</v>
      </c>
      <c r="S29" s="156">
        <v>0</v>
      </c>
      <c r="T29" s="156">
        <v>1142000</v>
      </c>
      <c r="U29" s="156">
        <v>260000</v>
      </c>
      <c r="V29" s="156">
        <v>0</v>
      </c>
      <c r="W29" s="156">
        <v>260000</v>
      </c>
      <c r="X29" s="156">
        <v>0</v>
      </c>
      <c r="Y29" s="156">
        <v>0</v>
      </c>
      <c r="Z29" s="156">
        <v>0</v>
      </c>
      <c r="AA29" s="157" t="s">
        <v>940</v>
      </c>
      <c r="AB29" s="38">
        <f t="shared" si="1"/>
        <v>63868126</v>
      </c>
      <c r="AC29" s="158">
        <v>42415421</v>
      </c>
      <c r="AD29" s="158">
        <v>43658867</v>
      </c>
      <c r="AE29" s="158">
        <v>0</v>
      </c>
      <c r="AF29" s="158">
        <v>43658867</v>
      </c>
      <c r="AG29" s="158">
        <v>0</v>
      </c>
      <c r="AH29" s="158">
        <v>0</v>
      </c>
      <c r="AI29" s="158">
        <v>0</v>
      </c>
      <c r="AJ29" s="158">
        <v>0</v>
      </c>
      <c r="AK29" s="158">
        <v>0</v>
      </c>
      <c r="AL29" s="158">
        <v>0</v>
      </c>
      <c r="AM29" s="158">
        <v>19496134</v>
      </c>
      <c r="AN29" s="158">
        <v>0</v>
      </c>
      <c r="AO29" s="158">
        <v>0</v>
      </c>
      <c r="AP29" s="158">
        <v>1956571</v>
      </c>
      <c r="AQ29" s="158">
        <v>1243625</v>
      </c>
      <c r="AR29" s="158">
        <v>0</v>
      </c>
      <c r="AS29" s="158">
        <v>1243625</v>
      </c>
      <c r="AT29" s="158">
        <v>0</v>
      </c>
      <c r="AU29" s="158">
        <v>0</v>
      </c>
      <c r="AV29" s="158">
        <v>0</v>
      </c>
    </row>
    <row r="30" spans="1:48" x14ac:dyDescent="0.25">
      <c r="A30" s="154">
        <v>4102</v>
      </c>
      <c r="B30" s="154" t="s">
        <v>360</v>
      </c>
      <c r="C30" s="54" t="s">
        <v>918</v>
      </c>
      <c r="D30" s="37" t="s">
        <v>939</v>
      </c>
      <c r="E30" s="54">
        <v>4</v>
      </c>
      <c r="F30" s="155">
        <f t="shared" si="0"/>
        <v>69440601</v>
      </c>
      <c r="G30" s="156">
        <v>31914824</v>
      </c>
      <c r="H30" s="156">
        <v>2591859</v>
      </c>
      <c r="I30" s="156">
        <v>76868</v>
      </c>
      <c r="J30" s="156">
        <v>2514991</v>
      </c>
      <c r="K30" s="156">
        <v>0</v>
      </c>
      <c r="L30" s="156">
        <v>0</v>
      </c>
      <c r="M30" s="156">
        <v>0</v>
      </c>
      <c r="N30" s="156">
        <v>0</v>
      </c>
      <c r="O30" s="156">
        <v>1074256</v>
      </c>
      <c r="P30" s="156">
        <v>1092345</v>
      </c>
      <c r="Q30" s="156">
        <v>33281710</v>
      </c>
      <c r="R30" s="156">
        <v>0</v>
      </c>
      <c r="S30" s="156">
        <v>0</v>
      </c>
      <c r="T30" s="156">
        <v>2077466</v>
      </c>
      <c r="U30" s="156">
        <v>26536708</v>
      </c>
      <c r="V30" s="156">
        <v>0</v>
      </c>
      <c r="W30" s="156">
        <v>26536708</v>
      </c>
      <c r="X30" s="156">
        <v>0</v>
      </c>
      <c r="Y30" s="156">
        <v>0</v>
      </c>
      <c r="Z30" s="156">
        <v>0</v>
      </c>
      <c r="AA30" s="157" t="s">
        <v>940</v>
      </c>
      <c r="AB30" s="38">
        <f t="shared" si="1"/>
        <v>67561638</v>
      </c>
      <c r="AC30" s="158">
        <v>28717310</v>
      </c>
      <c r="AD30" s="158">
        <v>1505997</v>
      </c>
      <c r="AE30" s="158">
        <v>89305</v>
      </c>
      <c r="AF30" s="158">
        <v>1416692</v>
      </c>
      <c r="AG30" s="158">
        <v>0</v>
      </c>
      <c r="AH30" s="158">
        <v>0</v>
      </c>
      <c r="AI30" s="158">
        <v>0</v>
      </c>
      <c r="AJ30" s="158">
        <v>0</v>
      </c>
      <c r="AK30" s="158">
        <v>1333876</v>
      </c>
      <c r="AL30" s="158">
        <v>910533</v>
      </c>
      <c r="AM30" s="158">
        <v>35126371</v>
      </c>
      <c r="AN30" s="158">
        <v>0</v>
      </c>
      <c r="AO30" s="158">
        <v>0</v>
      </c>
      <c r="AP30" s="158">
        <v>1473548</v>
      </c>
      <c r="AQ30" s="158">
        <v>21215639</v>
      </c>
      <c r="AR30" s="158">
        <v>0</v>
      </c>
      <c r="AS30" s="158">
        <v>21215639</v>
      </c>
      <c r="AT30" s="158">
        <v>0</v>
      </c>
      <c r="AU30" s="158">
        <v>0</v>
      </c>
      <c r="AV30" s="158">
        <v>0</v>
      </c>
    </row>
    <row r="31" spans="1:48" x14ac:dyDescent="0.25">
      <c r="A31" s="154">
        <v>4103</v>
      </c>
      <c r="B31" s="154" t="s">
        <v>361</v>
      </c>
      <c r="C31" s="54" t="s">
        <v>918</v>
      </c>
      <c r="D31" s="37" t="s">
        <v>939</v>
      </c>
      <c r="E31" s="54">
        <v>4</v>
      </c>
      <c r="F31" s="155">
        <f t="shared" si="0"/>
        <v>4732872</v>
      </c>
      <c r="G31" s="156">
        <v>1674119</v>
      </c>
      <c r="H31" s="156">
        <v>46612</v>
      </c>
      <c r="I31" s="156">
        <v>0</v>
      </c>
      <c r="J31" s="156">
        <v>46612</v>
      </c>
      <c r="K31" s="156">
        <v>0</v>
      </c>
      <c r="L31" s="156">
        <v>0</v>
      </c>
      <c r="M31" s="156">
        <v>0</v>
      </c>
      <c r="N31" s="156">
        <v>0</v>
      </c>
      <c r="O31" s="156">
        <v>30100</v>
      </c>
      <c r="P31" s="156">
        <v>23151</v>
      </c>
      <c r="Q31" s="156">
        <v>2964452</v>
      </c>
      <c r="R31" s="156">
        <v>50</v>
      </c>
      <c r="S31" s="156">
        <v>0</v>
      </c>
      <c r="T31" s="156">
        <v>41000</v>
      </c>
      <c r="U31" s="156">
        <v>99741</v>
      </c>
      <c r="V31" s="156">
        <v>0</v>
      </c>
      <c r="W31" s="156">
        <v>99741</v>
      </c>
      <c r="X31" s="156">
        <v>0</v>
      </c>
      <c r="Y31" s="156">
        <v>0</v>
      </c>
      <c r="Z31" s="156">
        <v>0</v>
      </c>
      <c r="AA31" s="157" t="s">
        <v>940</v>
      </c>
      <c r="AB31" s="38">
        <f t="shared" si="1"/>
        <v>6265429</v>
      </c>
      <c r="AC31" s="158">
        <v>1659592</v>
      </c>
      <c r="AD31" s="158">
        <v>131113</v>
      </c>
      <c r="AE31" s="158">
        <v>0</v>
      </c>
      <c r="AF31" s="158">
        <v>131113</v>
      </c>
      <c r="AG31" s="158">
        <v>0</v>
      </c>
      <c r="AH31" s="158">
        <v>0</v>
      </c>
      <c r="AI31" s="158">
        <v>0</v>
      </c>
      <c r="AJ31" s="158">
        <v>0</v>
      </c>
      <c r="AK31" s="158">
        <v>62782</v>
      </c>
      <c r="AL31" s="158">
        <v>32368</v>
      </c>
      <c r="AM31" s="158">
        <v>4484162</v>
      </c>
      <c r="AN31" s="158">
        <v>2</v>
      </c>
      <c r="AO31" s="158">
        <v>0</v>
      </c>
      <c r="AP31" s="158">
        <v>26523</v>
      </c>
      <c r="AQ31" s="158">
        <v>449866</v>
      </c>
      <c r="AR31" s="158">
        <v>0</v>
      </c>
      <c r="AS31" s="158">
        <v>449866</v>
      </c>
      <c r="AT31" s="158">
        <v>0</v>
      </c>
      <c r="AU31" s="158">
        <v>0</v>
      </c>
      <c r="AV31" s="158">
        <v>0</v>
      </c>
    </row>
    <row r="32" spans="1:48" x14ac:dyDescent="0.25">
      <c r="A32" s="154">
        <v>4104</v>
      </c>
      <c r="B32" s="154" t="s">
        <v>362</v>
      </c>
      <c r="C32" s="54" t="s">
        <v>918</v>
      </c>
      <c r="D32" s="37" t="s">
        <v>939</v>
      </c>
      <c r="E32" s="54">
        <v>4</v>
      </c>
      <c r="F32" s="155">
        <f t="shared" si="0"/>
        <v>7075100</v>
      </c>
      <c r="G32" s="156">
        <v>3486000</v>
      </c>
      <c r="H32" s="156">
        <v>88000</v>
      </c>
      <c r="I32" s="156">
        <v>0</v>
      </c>
      <c r="J32" s="156">
        <v>88000</v>
      </c>
      <c r="K32" s="156">
        <v>0</v>
      </c>
      <c r="L32" s="156">
        <v>0</v>
      </c>
      <c r="M32" s="156">
        <v>0</v>
      </c>
      <c r="N32" s="156">
        <v>0</v>
      </c>
      <c r="O32" s="156">
        <v>45000</v>
      </c>
      <c r="P32" s="156">
        <v>3000</v>
      </c>
      <c r="Q32" s="156">
        <v>3535100</v>
      </c>
      <c r="R32" s="156">
        <v>0</v>
      </c>
      <c r="S32" s="156">
        <v>0</v>
      </c>
      <c r="T32" s="156">
        <v>6000</v>
      </c>
      <c r="U32" s="156">
        <v>400000</v>
      </c>
      <c r="V32" s="156">
        <v>0</v>
      </c>
      <c r="W32" s="156">
        <v>400000</v>
      </c>
      <c r="X32" s="156">
        <v>0</v>
      </c>
      <c r="Y32" s="156">
        <v>0</v>
      </c>
      <c r="Z32" s="156">
        <v>0</v>
      </c>
      <c r="AA32" s="157" t="s">
        <v>940</v>
      </c>
      <c r="AB32" s="38">
        <f t="shared" si="1"/>
        <v>6747276</v>
      </c>
      <c r="AC32" s="158">
        <v>2934050</v>
      </c>
      <c r="AD32" s="158">
        <v>303997</v>
      </c>
      <c r="AE32" s="158">
        <v>23800</v>
      </c>
      <c r="AF32" s="158">
        <v>280197</v>
      </c>
      <c r="AG32" s="158">
        <v>0</v>
      </c>
      <c r="AH32" s="158">
        <v>0</v>
      </c>
      <c r="AI32" s="158">
        <v>0</v>
      </c>
      <c r="AJ32" s="158">
        <v>0</v>
      </c>
      <c r="AK32" s="158">
        <v>30973</v>
      </c>
      <c r="AL32" s="158">
        <v>335</v>
      </c>
      <c r="AM32" s="158">
        <v>3781049</v>
      </c>
      <c r="AN32" s="158">
        <v>0</v>
      </c>
      <c r="AO32" s="158">
        <v>0</v>
      </c>
      <c r="AP32" s="158">
        <v>869</v>
      </c>
      <c r="AQ32" s="158">
        <v>894654</v>
      </c>
      <c r="AR32" s="158">
        <v>0</v>
      </c>
      <c r="AS32" s="158">
        <v>894654</v>
      </c>
      <c r="AT32" s="158">
        <v>0</v>
      </c>
      <c r="AU32" s="158">
        <v>0</v>
      </c>
      <c r="AV32" s="158">
        <v>0</v>
      </c>
    </row>
    <row r="33" spans="1:48" x14ac:dyDescent="0.25">
      <c r="A33" s="154">
        <v>4105</v>
      </c>
      <c r="B33" s="154" t="s">
        <v>363</v>
      </c>
      <c r="C33" s="54" t="s">
        <v>918</v>
      </c>
      <c r="D33" s="37" t="s">
        <v>939</v>
      </c>
      <c r="E33" s="54">
        <v>4</v>
      </c>
      <c r="F33" s="155">
        <f t="shared" si="0"/>
        <v>7658357</v>
      </c>
      <c r="G33" s="156">
        <v>3592032</v>
      </c>
      <c r="H33" s="156">
        <v>34485</v>
      </c>
      <c r="I33" s="156">
        <v>0</v>
      </c>
      <c r="J33" s="156">
        <v>34485</v>
      </c>
      <c r="K33" s="156">
        <v>0</v>
      </c>
      <c r="L33" s="156">
        <v>0</v>
      </c>
      <c r="M33" s="156">
        <v>0</v>
      </c>
      <c r="N33" s="156">
        <v>0</v>
      </c>
      <c r="O33" s="156">
        <v>16512</v>
      </c>
      <c r="P33" s="156">
        <v>0</v>
      </c>
      <c r="Q33" s="156">
        <v>3225144</v>
      </c>
      <c r="R33" s="156">
        <v>655000</v>
      </c>
      <c r="S33" s="156">
        <v>0</v>
      </c>
      <c r="T33" s="156">
        <v>169669</v>
      </c>
      <c r="U33" s="156">
        <v>2991027</v>
      </c>
      <c r="V33" s="156">
        <v>0</v>
      </c>
      <c r="W33" s="156">
        <v>2991027</v>
      </c>
      <c r="X33" s="156">
        <v>0</v>
      </c>
      <c r="Y33" s="156">
        <v>0</v>
      </c>
      <c r="Z33" s="156">
        <v>0</v>
      </c>
      <c r="AA33" s="157" t="s">
        <v>940</v>
      </c>
      <c r="AB33" s="38">
        <f t="shared" si="1"/>
        <v>7778292</v>
      </c>
      <c r="AC33" s="158">
        <v>3988552</v>
      </c>
      <c r="AD33" s="158">
        <v>118519</v>
      </c>
      <c r="AE33" s="158">
        <v>0</v>
      </c>
      <c r="AF33" s="158">
        <v>118519</v>
      </c>
      <c r="AG33" s="158">
        <v>0</v>
      </c>
      <c r="AH33" s="158">
        <v>0</v>
      </c>
      <c r="AI33" s="158">
        <v>0</v>
      </c>
      <c r="AJ33" s="158">
        <v>0</v>
      </c>
      <c r="AK33" s="158">
        <v>36352</v>
      </c>
      <c r="AL33" s="158">
        <v>0</v>
      </c>
      <c r="AM33" s="158">
        <v>3738633</v>
      </c>
      <c r="AN33" s="158">
        <v>0</v>
      </c>
      <c r="AO33" s="158">
        <v>0</v>
      </c>
      <c r="AP33" s="158">
        <v>14755</v>
      </c>
      <c r="AQ33" s="158">
        <v>1207333</v>
      </c>
      <c r="AR33" s="158">
        <v>0</v>
      </c>
      <c r="AS33" s="158">
        <v>1207333</v>
      </c>
      <c r="AT33" s="158">
        <v>0</v>
      </c>
      <c r="AU33" s="158">
        <v>0</v>
      </c>
      <c r="AV33" s="158">
        <v>0</v>
      </c>
    </row>
    <row r="34" spans="1:48" x14ac:dyDescent="0.25">
      <c r="A34" s="154">
        <v>4106</v>
      </c>
      <c r="B34" s="154" t="s">
        <v>364</v>
      </c>
      <c r="C34" s="54" t="s">
        <v>918</v>
      </c>
      <c r="D34" s="37" t="s">
        <v>939</v>
      </c>
      <c r="E34" s="54">
        <v>4</v>
      </c>
      <c r="F34" s="155">
        <f t="shared" si="0"/>
        <v>11445142</v>
      </c>
      <c r="G34" s="156">
        <v>2594597</v>
      </c>
      <c r="H34" s="156">
        <v>316000</v>
      </c>
      <c r="I34" s="156">
        <v>35000</v>
      </c>
      <c r="J34" s="156">
        <v>281000</v>
      </c>
      <c r="K34" s="156">
        <v>0</v>
      </c>
      <c r="L34" s="156">
        <v>0</v>
      </c>
      <c r="M34" s="156">
        <v>0</v>
      </c>
      <c r="N34" s="156">
        <v>0</v>
      </c>
      <c r="O34" s="156">
        <v>253848</v>
      </c>
      <c r="P34" s="156">
        <v>35000</v>
      </c>
      <c r="Q34" s="156">
        <v>8401697</v>
      </c>
      <c r="R34" s="156">
        <v>31000</v>
      </c>
      <c r="S34" s="156">
        <v>0</v>
      </c>
      <c r="T34" s="156">
        <v>129000</v>
      </c>
      <c r="U34" s="156">
        <v>1423851</v>
      </c>
      <c r="V34" s="156">
        <v>5000</v>
      </c>
      <c r="W34" s="156">
        <v>1418851</v>
      </c>
      <c r="X34" s="156">
        <v>0</v>
      </c>
      <c r="Y34" s="156">
        <v>0</v>
      </c>
      <c r="Z34" s="156">
        <v>0</v>
      </c>
      <c r="AA34" s="157" t="s">
        <v>940</v>
      </c>
      <c r="AB34" s="38">
        <f t="shared" si="1"/>
        <v>12483022</v>
      </c>
      <c r="AC34" s="158">
        <v>2694690</v>
      </c>
      <c r="AD34" s="158">
        <v>211602</v>
      </c>
      <c r="AE34" s="158">
        <v>7170</v>
      </c>
      <c r="AF34" s="158">
        <v>204432</v>
      </c>
      <c r="AG34" s="158">
        <v>0</v>
      </c>
      <c r="AH34" s="158">
        <v>0</v>
      </c>
      <c r="AI34" s="158">
        <v>0</v>
      </c>
      <c r="AJ34" s="158">
        <v>0</v>
      </c>
      <c r="AK34" s="158">
        <v>315783</v>
      </c>
      <c r="AL34" s="158">
        <v>0</v>
      </c>
      <c r="AM34" s="158">
        <v>9446523</v>
      </c>
      <c r="AN34" s="158">
        <v>0</v>
      </c>
      <c r="AO34" s="158">
        <v>0</v>
      </c>
      <c r="AP34" s="158">
        <v>26026</v>
      </c>
      <c r="AQ34" s="158">
        <v>1180999</v>
      </c>
      <c r="AR34" s="158">
        <v>0</v>
      </c>
      <c r="AS34" s="158">
        <v>1180999</v>
      </c>
      <c r="AT34" s="158">
        <v>0</v>
      </c>
      <c r="AU34" s="158">
        <v>0</v>
      </c>
      <c r="AV34" s="158">
        <v>0</v>
      </c>
    </row>
    <row r="35" spans="1:48" x14ac:dyDescent="0.25">
      <c r="A35" s="154">
        <v>4201</v>
      </c>
      <c r="B35" s="154" t="s">
        <v>365</v>
      </c>
      <c r="C35" s="54" t="s">
        <v>918</v>
      </c>
      <c r="D35" s="37" t="s">
        <v>939</v>
      </c>
      <c r="E35" s="54">
        <v>4</v>
      </c>
      <c r="F35" s="155">
        <f t="shared" si="0"/>
        <v>8768668</v>
      </c>
      <c r="G35" s="156">
        <v>2328900</v>
      </c>
      <c r="H35" s="156">
        <v>124000</v>
      </c>
      <c r="I35" s="156">
        <v>0</v>
      </c>
      <c r="J35" s="156">
        <v>124000</v>
      </c>
      <c r="K35" s="156">
        <v>0</v>
      </c>
      <c r="L35" s="156">
        <v>0</v>
      </c>
      <c r="M35" s="156">
        <v>0</v>
      </c>
      <c r="N35" s="156">
        <v>0</v>
      </c>
      <c r="O35" s="156">
        <v>200500</v>
      </c>
      <c r="P35" s="156">
        <v>0</v>
      </c>
      <c r="Q35" s="156">
        <v>6200268</v>
      </c>
      <c r="R35" s="156">
        <v>0</v>
      </c>
      <c r="S35" s="156">
        <v>0</v>
      </c>
      <c r="T35" s="156">
        <v>39000</v>
      </c>
      <c r="U35" s="156">
        <v>325000</v>
      </c>
      <c r="V35" s="156">
        <v>0</v>
      </c>
      <c r="W35" s="156">
        <v>325000</v>
      </c>
      <c r="X35" s="156">
        <v>0</v>
      </c>
      <c r="Y35" s="156">
        <v>0</v>
      </c>
      <c r="Z35" s="156">
        <v>0</v>
      </c>
      <c r="AA35" s="157" t="s">
        <v>940</v>
      </c>
      <c r="AB35" s="38">
        <f t="shared" si="1"/>
        <v>10956146</v>
      </c>
      <c r="AC35" s="158">
        <v>2776093</v>
      </c>
      <c r="AD35" s="158">
        <v>72454</v>
      </c>
      <c r="AE35" s="158">
        <v>18672</v>
      </c>
      <c r="AF35" s="158">
        <v>53782</v>
      </c>
      <c r="AG35" s="158">
        <v>0</v>
      </c>
      <c r="AH35" s="158">
        <v>0</v>
      </c>
      <c r="AI35" s="158">
        <v>0</v>
      </c>
      <c r="AJ35" s="158">
        <v>0</v>
      </c>
      <c r="AK35" s="158">
        <v>188290</v>
      </c>
      <c r="AL35" s="158">
        <v>0</v>
      </c>
      <c r="AM35" s="158">
        <v>7955687</v>
      </c>
      <c r="AN35" s="158">
        <v>0</v>
      </c>
      <c r="AO35" s="158">
        <v>0</v>
      </c>
      <c r="AP35" s="158">
        <v>36076</v>
      </c>
      <c r="AQ35" s="158">
        <v>935079</v>
      </c>
      <c r="AR35" s="158">
        <v>0</v>
      </c>
      <c r="AS35" s="158">
        <v>935079</v>
      </c>
      <c r="AT35" s="158">
        <v>0</v>
      </c>
      <c r="AU35" s="158">
        <v>0</v>
      </c>
      <c r="AV35" s="158">
        <v>0</v>
      </c>
    </row>
    <row r="36" spans="1:48" x14ac:dyDescent="0.25">
      <c r="A36" s="154">
        <v>4202</v>
      </c>
      <c r="B36" s="154" t="s">
        <v>366</v>
      </c>
      <c r="C36" s="54" t="s">
        <v>918</v>
      </c>
      <c r="D36" s="37" t="s">
        <v>939</v>
      </c>
      <c r="E36" s="54">
        <v>4</v>
      </c>
      <c r="F36" s="155">
        <f t="shared" si="0"/>
        <v>3792000</v>
      </c>
      <c r="G36" s="156">
        <v>949100</v>
      </c>
      <c r="H36" s="156">
        <v>148000</v>
      </c>
      <c r="I36" s="156">
        <v>2000</v>
      </c>
      <c r="J36" s="156">
        <v>146000</v>
      </c>
      <c r="K36" s="156">
        <v>0</v>
      </c>
      <c r="L36" s="156">
        <v>0</v>
      </c>
      <c r="M36" s="156">
        <v>0</v>
      </c>
      <c r="N36" s="156">
        <v>0</v>
      </c>
      <c r="O36" s="156">
        <v>0</v>
      </c>
      <c r="P36" s="156">
        <v>0</v>
      </c>
      <c r="Q36" s="156">
        <v>2821100</v>
      </c>
      <c r="R36" s="156">
        <v>7000</v>
      </c>
      <c r="S36" s="156">
        <v>0</v>
      </c>
      <c r="T36" s="156">
        <v>14800</v>
      </c>
      <c r="U36" s="156">
        <v>200000</v>
      </c>
      <c r="V36" s="156">
        <v>0</v>
      </c>
      <c r="W36" s="156">
        <v>200000</v>
      </c>
      <c r="X36" s="156">
        <v>0</v>
      </c>
      <c r="Y36" s="156">
        <v>0</v>
      </c>
      <c r="Z36" s="156">
        <v>0</v>
      </c>
      <c r="AA36" s="157" t="s">
        <v>940</v>
      </c>
      <c r="AB36" s="38">
        <f t="shared" si="1"/>
        <v>4731148</v>
      </c>
      <c r="AC36" s="158">
        <v>1119568</v>
      </c>
      <c r="AD36" s="158">
        <v>155282</v>
      </c>
      <c r="AE36" s="158">
        <v>5390</v>
      </c>
      <c r="AF36" s="158">
        <v>149892</v>
      </c>
      <c r="AG36" s="158">
        <v>0</v>
      </c>
      <c r="AH36" s="158">
        <v>0</v>
      </c>
      <c r="AI36" s="158">
        <v>0</v>
      </c>
      <c r="AJ36" s="158">
        <v>0</v>
      </c>
      <c r="AK36" s="158">
        <v>0</v>
      </c>
      <c r="AL36" s="158">
        <v>11223</v>
      </c>
      <c r="AM36" s="158">
        <v>3575874</v>
      </c>
      <c r="AN36" s="158">
        <v>0</v>
      </c>
      <c r="AO36" s="158">
        <v>0</v>
      </c>
      <c r="AP36" s="158">
        <v>24483</v>
      </c>
      <c r="AQ36" s="158">
        <v>233184</v>
      </c>
      <c r="AR36" s="158">
        <v>0</v>
      </c>
      <c r="AS36" s="158">
        <v>233184</v>
      </c>
      <c r="AT36" s="158">
        <v>0</v>
      </c>
      <c r="AU36" s="158">
        <v>0</v>
      </c>
      <c r="AV36" s="158">
        <v>0</v>
      </c>
    </row>
    <row r="37" spans="1:48" x14ac:dyDescent="0.25">
      <c r="A37" s="154">
        <v>4203</v>
      </c>
      <c r="B37" s="154" t="s">
        <v>367</v>
      </c>
      <c r="C37" s="54" t="s">
        <v>918</v>
      </c>
      <c r="D37" s="37" t="s">
        <v>939</v>
      </c>
      <c r="E37" s="54">
        <v>4</v>
      </c>
      <c r="F37" s="155">
        <f t="shared" si="0"/>
        <v>13324500</v>
      </c>
      <c r="G37" s="156">
        <v>2961000</v>
      </c>
      <c r="H37" s="156">
        <v>176500</v>
      </c>
      <c r="I37" s="156">
        <v>0</v>
      </c>
      <c r="J37" s="156">
        <v>176500</v>
      </c>
      <c r="K37" s="156">
        <v>0</v>
      </c>
      <c r="L37" s="156">
        <v>0</v>
      </c>
      <c r="M37" s="156">
        <v>0</v>
      </c>
      <c r="N37" s="156">
        <v>0</v>
      </c>
      <c r="O37" s="156">
        <v>404000</v>
      </c>
      <c r="P37" s="156">
        <v>0</v>
      </c>
      <c r="Q37" s="156">
        <v>9859500</v>
      </c>
      <c r="R37" s="156">
        <v>0</v>
      </c>
      <c r="S37" s="156">
        <v>0</v>
      </c>
      <c r="T37" s="156">
        <v>100000</v>
      </c>
      <c r="U37" s="156">
        <v>200000</v>
      </c>
      <c r="V37" s="156">
        <v>0</v>
      </c>
      <c r="W37" s="156">
        <v>200000</v>
      </c>
      <c r="X37" s="156">
        <v>0</v>
      </c>
      <c r="Y37" s="156">
        <v>0</v>
      </c>
      <c r="Z37" s="156">
        <v>0</v>
      </c>
      <c r="AA37" s="157" t="s">
        <v>940</v>
      </c>
      <c r="AB37" s="38">
        <f t="shared" si="1"/>
        <v>16036945</v>
      </c>
      <c r="AC37" s="158">
        <v>3293356</v>
      </c>
      <c r="AD37" s="158">
        <v>380443</v>
      </c>
      <c r="AE37" s="158">
        <v>0</v>
      </c>
      <c r="AF37" s="158">
        <v>380443</v>
      </c>
      <c r="AG37" s="158">
        <v>0</v>
      </c>
      <c r="AH37" s="158">
        <v>0</v>
      </c>
      <c r="AI37" s="158">
        <v>0</v>
      </c>
      <c r="AJ37" s="158">
        <v>0</v>
      </c>
      <c r="AK37" s="158">
        <v>542315</v>
      </c>
      <c r="AL37" s="158">
        <v>117</v>
      </c>
      <c r="AM37" s="158">
        <v>12056406</v>
      </c>
      <c r="AN37" s="158">
        <v>0</v>
      </c>
      <c r="AO37" s="158">
        <v>0</v>
      </c>
      <c r="AP37" s="158">
        <v>144751</v>
      </c>
      <c r="AQ37" s="158">
        <v>1963543</v>
      </c>
      <c r="AR37" s="158">
        <v>0</v>
      </c>
      <c r="AS37" s="158">
        <v>1963543</v>
      </c>
      <c r="AT37" s="158">
        <v>0</v>
      </c>
      <c r="AU37" s="158">
        <v>0</v>
      </c>
      <c r="AV37" s="158">
        <v>0</v>
      </c>
    </row>
    <row r="38" spans="1:48" x14ac:dyDescent="0.25">
      <c r="A38" s="154">
        <v>4204</v>
      </c>
      <c r="B38" s="154" t="s">
        <v>368</v>
      </c>
      <c r="C38" s="54" t="s">
        <v>918</v>
      </c>
      <c r="D38" s="37" t="s">
        <v>939</v>
      </c>
      <c r="E38" s="54">
        <v>4</v>
      </c>
      <c r="F38" s="155">
        <f t="shared" si="0"/>
        <v>10070938</v>
      </c>
      <c r="G38" s="156">
        <v>4752163</v>
      </c>
      <c r="H38" s="156">
        <v>1154106</v>
      </c>
      <c r="I38" s="156">
        <v>350000</v>
      </c>
      <c r="J38" s="156">
        <v>804106</v>
      </c>
      <c r="K38" s="156">
        <v>0</v>
      </c>
      <c r="L38" s="156">
        <v>0</v>
      </c>
      <c r="M38" s="156">
        <v>0</v>
      </c>
      <c r="N38" s="156">
        <v>0</v>
      </c>
      <c r="O38" s="156">
        <v>0</v>
      </c>
      <c r="P38" s="156">
        <v>221</v>
      </c>
      <c r="Q38" s="156">
        <v>4511015</v>
      </c>
      <c r="R38" s="156">
        <v>83285</v>
      </c>
      <c r="S38" s="156">
        <v>0</v>
      </c>
      <c r="T38" s="156">
        <v>724254</v>
      </c>
      <c r="U38" s="156">
        <v>652211</v>
      </c>
      <c r="V38" s="156">
        <v>0</v>
      </c>
      <c r="W38" s="156">
        <v>652211</v>
      </c>
      <c r="X38" s="156">
        <v>0</v>
      </c>
      <c r="Y38" s="156">
        <v>0</v>
      </c>
      <c r="Z38" s="156">
        <v>0</v>
      </c>
      <c r="AA38" s="157" t="s">
        <v>940</v>
      </c>
      <c r="AB38" s="38">
        <f t="shared" si="1"/>
        <v>10918483</v>
      </c>
      <c r="AC38" s="158">
        <v>4524806</v>
      </c>
      <c r="AD38" s="158">
        <v>230933</v>
      </c>
      <c r="AE38" s="158">
        <v>0</v>
      </c>
      <c r="AF38" s="158">
        <v>230933</v>
      </c>
      <c r="AG38" s="158">
        <v>0</v>
      </c>
      <c r="AH38" s="158">
        <v>0</v>
      </c>
      <c r="AI38" s="158">
        <v>0</v>
      </c>
      <c r="AJ38" s="158">
        <v>0</v>
      </c>
      <c r="AK38" s="158">
        <v>0</v>
      </c>
      <c r="AL38" s="158">
        <v>612</v>
      </c>
      <c r="AM38" s="158">
        <v>6333934</v>
      </c>
      <c r="AN38" s="158">
        <v>0</v>
      </c>
      <c r="AO38" s="158">
        <v>0</v>
      </c>
      <c r="AP38" s="158">
        <v>59131</v>
      </c>
      <c r="AQ38" s="158">
        <v>1400549</v>
      </c>
      <c r="AR38" s="158">
        <v>2162</v>
      </c>
      <c r="AS38" s="158">
        <v>1398387</v>
      </c>
      <c r="AT38" s="158">
        <v>0</v>
      </c>
      <c r="AU38" s="158">
        <v>0</v>
      </c>
      <c r="AV38" s="158">
        <v>0</v>
      </c>
    </row>
    <row r="39" spans="1:48" x14ac:dyDescent="0.25">
      <c r="A39" s="154">
        <v>4301</v>
      </c>
      <c r="B39" s="154" t="s">
        <v>369</v>
      </c>
      <c r="C39" s="54" t="s">
        <v>918</v>
      </c>
      <c r="D39" s="37" t="s">
        <v>939</v>
      </c>
      <c r="E39" s="54">
        <v>4</v>
      </c>
      <c r="F39" s="155">
        <f t="shared" si="0"/>
        <v>30356143</v>
      </c>
      <c r="G39" s="156">
        <v>9772104</v>
      </c>
      <c r="H39" s="156">
        <v>11010</v>
      </c>
      <c r="I39" s="156">
        <v>11000</v>
      </c>
      <c r="J39" s="156">
        <v>10</v>
      </c>
      <c r="K39" s="156">
        <v>0</v>
      </c>
      <c r="L39" s="156">
        <v>0</v>
      </c>
      <c r="M39" s="156">
        <v>0</v>
      </c>
      <c r="N39" s="156">
        <v>0</v>
      </c>
      <c r="O39" s="156">
        <v>905003</v>
      </c>
      <c r="P39" s="156">
        <v>177006</v>
      </c>
      <c r="Q39" s="156">
        <v>19302011</v>
      </c>
      <c r="R39" s="156">
        <v>8</v>
      </c>
      <c r="S39" s="156">
        <v>6</v>
      </c>
      <c r="T39" s="156">
        <v>200003</v>
      </c>
      <c r="U39" s="156">
        <v>850006</v>
      </c>
      <c r="V39" s="156">
        <v>2</v>
      </c>
      <c r="W39" s="156">
        <v>850004</v>
      </c>
      <c r="X39" s="156">
        <v>0</v>
      </c>
      <c r="Y39" s="156">
        <v>0</v>
      </c>
      <c r="Z39" s="156">
        <v>2</v>
      </c>
      <c r="AA39" s="157" t="s">
        <v>940</v>
      </c>
      <c r="AB39" s="38">
        <f t="shared" si="1"/>
        <v>33867680</v>
      </c>
      <c r="AC39" s="158">
        <v>10617827</v>
      </c>
      <c r="AD39" s="158">
        <v>1383440</v>
      </c>
      <c r="AE39" s="158">
        <v>25244</v>
      </c>
      <c r="AF39" s="158">
        <v>1358196</v>
      </c>
      <c r="AG39" s="158">
        <v>0</v>
      </c>
      <c r="AH39" s="158">
        <v>0</v>
      </c>
      <c r="AI39" s="158">
        <v>0</v>
      </c>
      <c r="AJ39" s="158">
        <v>0</v>
      </c>
      <c r="AK39" s="158">
        <v>866817</v>
      </c>
      <c r="AL39" s="158">
        <v>303716</v>
      </c>
      <c r="AM39" s="158">
        <v>21103070</v>
      </c>
      <c r="AN39" s="158">
        <v>0</v>
      </c>
      <c r="AO39" s="158">
        <v>0</v>
      </c>
      <c r="AP39" s="158">
        <v>976250</v>
      </c>
      <c r="AQ39" s="158">
        <v>4925572</v>
      </c>
      <c r="AR39" s="158">
        <v>0</v>
      </c>
      <c r="AS39" s="158">
        <v>4925572</v>
      </c>
      <c r="AT39" s="158">
        <v>0</v>
      </c>
      <c r="AU39" s="158">
        <v>0</v>
      </c>
      <c r="AV39" s="158">
        <v>0</v>
      </c>
    </row>
    <row r="40" spans="1:48" x14ac:dyDescent="0.25">
      <c r="A40" s="154">
        <v>4302</v>
      </c>
      <c r="B40" s="154" t="s">
        <v>370</v>
      </c>
      <c r="C40" s="54" t="s">
        <v>918</v>
      </c>
      <c r="D40" s="37" t="s">
        <v>939</v>
      </c>
      <c r="E40" s="54">
        <v>4</v>
      </c>
      <c r="F40" s="155">
        <f t="shared" si="0"/>
        <v>4251184</v>
      </c>
      <c r="G40" s="156">
        <v>693851</v>
      </c>
      <c r="H40" s="156">
        <v>133515</v>
      </c>
      <c r="I40" s="156">
        <v>1</v>
      </c>
      <c r="J40" s="156">
        <v>133514</v>
      </c>
      <c r="K40" s="156">
        <v>0</v>
      </c>
      <c r="L40" s="156">
        <v>0</v>
      </c>
      <c r="M40" s="156">
        <v>0</v>
      </c>
      <c r="N40" s="156">
        <v>0</v>
      </c>
      <c r="O40" s="156">
        <v>0</v>
      </c>
      <c r="P40" s="156">
        <v>0</v>
      </c>
      <c r="Q40" s="156">
        <v>3553328</v>
      </c>
      <c r="R40" s="156">
        <v>4003</v>
      </c>
      <c r="S40" s="156">
        <v>1</v>
      </c>
      <c r="T40" s="156">
        <v>1</v>
      </c>
      <c r="U40" s="156">
        <v>200001</v>
      </c>
      <c r="V40" s="156">
        <v>1</v>
      </c>
      <c r="W40" s="156">
        <v>200000</v>
      </c>
      <c r="X40" s="156">
        <v>0</v>
      </c>
      <c r="Y40" s="156">
        <v>0</v>
      </c>
      <c r="Z40" s="156">
        <v>0</v>
      </c>
      <c r="AA40" s="157" t="s">
        <v>940</v>
      </c>
      <c r="AB40" s="38">
        <f t="shared" si="1"/>
        <v>6560186</v>
      </c>
      <c r="AC40" s="158">
        <v>954661</v>
      </c>
      <c r="AD40" s="158">
        <v>176043</v>
      </c>
      <c r="AE40" s="158">
        <v>0</v>
      </c>
      <c r="AF40" s="158">
        <v>176043</v>
      </c>
      <c r="AG40" s="158">
        <v>0</v>
      </c>
      <c r="AH40" s="158">
        <v>0</v>
      </c>
      <c r="AI40" s="158">
        <v>0</v>
      </c>
      <c r="AJ40" s="158">
        <v>0</v>
      </c>
      <c r="AK40" s="158">
        <v>0</v>
      </c>
      <c r="AL40" s="158">
        <v>0</v>
      </c>
      <c r="AM40" s="158">
        <v>5582321</v>
      </c>
      <c r="AN40" s="158">
        <v>492</v>
      </c>
      <c r="AO40" s="158">
        <v>0</v>
      </c>
      <c r="AP40" s="158">
        <v>22712</v>
      </c>
      <c r="AQ40" s="158">
        <v>482885</v>
      </c>
      <c r="AR40" s="158">
        <v>0</v>
      </c>
      <c r="AS40" s="158">
        <v>482885</v>
      </c>
      <c r="AT40" s="158">
        <v>0</v>
      </c>
      <c r="AU40" s="158">
        <v>0</v>
      </c>
      <c r="AV40" s="158">
        <v>0</v>
      </c>
    </row>
    <row r="41" spans="1:48" x14ac:dyDescent="0.25">
      <c r="A41" s="154">
        <v>4303</v>
      </c>
      <c r="B41" s="154" t="s">
        <v>371</v>
      </c>
      <c r="C41" s="54" t="s">
        <v>918</v>
      </c>
      <c r="D41" s="37" t="s">
        <v>939</v>
      </c>
      <c r="E41" s="54">
        <v>4</v>
      </c>
      <c r="F41" s="155">
        <f t="shared" si="0"/>
        <v>9987264</v>
      </c>
      <c r="G41" s="156">
        <v>1386158</v>
      </c>
      <c r="H41" s="156">
        <v>269193</v>
      </c>
      <c r="I41" s="156">
        <v>59193</v>
      </c>
      <c r="J41" s="156">
        <v>210000</v>
      </c>
      <c r="K41" s="156">
        <v>0</v>
      </c>
      <c r="L41" s="156">
        <v>0</v>
      </c>
      <c r="M41" s="156">
        <v>0</v>
      </c>
      <c r="N41" s="156">
        <v>0</v>
      </c>
      <c r="O41" s="156">
        <v>265600</v>
      </c>
      <c r="P41" s="156">
        <v>24700</v>
      </c>
      <c r="Q41" s="156">
        <v>8204306</v>
      </c>
      <c r="R41" s="156">
        <v>0</v>
      </c>
      <c r="S41" s="156">
        <v>0</v>
      </c>
      <c r="T41" s="156">
        <v>106500</v>
      </c>
      <c r="U41" s="156">
        <v>360000</v>
      </c>
      <c r="V41" s="156">
        <v>0</v>
      </c>
      <c r="W41" s="156">
        <v>360000</v>
      </c>
      <c r="X41" s="156">
        <v>0</v>
      </c>
      <c r="Y41" s="156">
        <v>0</v>
      </c>
      <c r="Z41" s="156">
        <v>0</v>
      </c>
      <c r="AA41" s="157" t="s">
        <v>940</v>
      </c>
      <c r="AB41" s="38">
        <f t="shared" si="1"/>
        <v>10981651</v>
      </c>
      <c r="AC41" s="158">
        <v>1571584</v>
      </c>
      <c r="AD41" s="158">
        <v>375278</v>
      </c>
      <c r="AE41" s="158">
        <v>64381</v>
      </c>
      <c r="AF41" s="158">
        <v>310897</v>
      </c>
      <c r="AG41" s="158">
        <v>0</v>
      </c>
      <c r="AH41" s="158">
        <v>0</v>
      </c>
      <c r="AI41" s="158">
        <v>0</v>
      </c>
      <c r="AJ41" s="158">
        <v>0</v>
      </c>
      <c r="AK41" s="158">
        <v>302176</v>
      </c>
      <c r="AL41" s="158">
        <v>34847</v>
      </c>
      <c r="AM41" s="158">
        <v>9035507</v>
      </c>
      <c r="AN41" s="158">
        <v>5650</v>
      </c>
      <c r="AO41" s="158">
        <v>0</v>
      </c>
      <c r="AP41" s="158">
        <v>31887</v>
      </c>
      <c r="AQ41" s="158">
        <v>776647</v>
      </c>
      <c r="AR41" s="158">
        <v>0</v>
      </c>
      <c r="AS41" s="158">
        <v>776647</v>
      </c>
      <c r="AT41" s="158">
        <v>0</v>
      </c>
      <c r="AU41" s="158">
        <v>0</v>
      </c>
      <c r="AV41" s="158">
        <v>0</v>
      </c>
    </row>
    <row r="42" spans="1:48" x14ac:dyDescent="0.25">
      <c r="A42" s="154">
        <v>4304</v>
      </c>
      <c r="B42" s="154" t="s">
        <v>372</v>
      </c>
      <c r="C42" s="54" t="s">
        <v>918</v>
      </c>
      <c r="D42" s="37" t="s">
        <v>939</v>
      </c>
      <c r="E42" s="54">
        <v>4</v>
      </c>
      <c r="F42" s="155">
        <f t="shared" si="0"/>
        <v>4510419</v>
      </c>
      <c r="G42" s="156">
        <v>919343</v>
      </c>
      <c r="H42" s="156">
        <v>98632</v>
      </c>
      <c r="I42" s="156">
        <v>0</v>
      </c>
      <c r="J42" s="156">
        <v>98632</v>
      </c>
      <c r="K42" s="156">
        <v>0</v>
      </c>
      <c r="L42" s="156">
        <v>0</v>
      </c>
      <c r="M42" s="156">
        <v>0</v>
      </c>
      <c r="N42" s="156">
        <v>0</v>
      </c>
      <c r="O42" s="156">
        <v>60731</v>
      </c>
      <c r="P42" s="156">
        <v>0</v>
      </c>
      <c r="Q42" s="156">
        <v>3525493</v>
      </c>
      <c r="R42" s="156">
        <v>0</v>
      </c>
      <c r="S42" s="156">
        <v>0</v>
      </c>
      <c r="T42" s="156">
        <v>4852</v>
      </c>
      <c r="U42" s="156">
        <v>133900</v>
      </c>
      <c r="V42" s="156">
        <v>0</v>
      </c>
      <c r="W42" s="156">
        <v>133900</v>
      </c>
      <c r="X42" s="156">
        <v>0</v>
      </c>
      <c r="Y42" s="156">
        <v>0</v>
      </c>
      <c r="Z42" s="156">
        <v>0</v>
      </c>
      <c r="AA42" s="157" t="s">
        <v>940</v>
      </c>
      <c r="AB42" s="38">
        <f t="shared" si="1"/>
        <v>5580942</v>
      </c>
      <c r="AC42" s="158">
        <v>989743</v>
      </c>
      <c r="AD42" s="158">
        <v>150099</v>
      </c>
      <c r="AE42" s="158">
        <v>0</v>
      </c>
      <c r="AF42" s="158">
        <v>150099</v>
      </c>
      <c r="AG42" s="158">
        <v>0</v>
      </c>
      <c r="AH42" s="158">
        <v>0</v>
      </c>
      <c r="AI42" s="158">
        <v>0</v>
      </c>
      <c r="AJ42" s="158">
        <v>0</v>
      </c>
      <c r="AK42" s="158">
        <v>105186</v>
      </c>
      <c r="AL42" s="158">
        <v>0</v>
      </c>
      <c r="AM42" s="158">
        <v>4480745</v>
      </c>
      <c r="AN42" s="158">
        <v>0</v>
      </c>
      <c r="AO42" s="158">
        <v>0</v>
      </c>
      <c r="AP42" s="158">
        <v>5268</v>
      </c>
      <c r="AQ42" s="158">
        <v>248205</v>
      </c>
      <c r="AR42" s="158">
        <v>0</v>
      </c>
      <c r="AS42" s="158">
        <v>248205</v>
      </c>
      <c r="AT42" s="158">
        <v>0</v>
      </c>
      <c r="AU42" s="158">
        <v>0</v>
      </c>
      <c r="AV42" s="158">
        <v>0</v>
      </c>
    </row>
    <row r="43" spans="1:48" x14ac:dyDescent="0.25">
      <c r="A43" s="154">
        <v>4305</v>
      </c>
      <c r="B43" s="154" t="s">
        <v>373</v>
      </c>
      <c r="C43" s="54" t="s">
        <v>918</v>
      </c>
      <c r="D43" s="37" t="s">
        <v>939</v>
      </c>
      <c r="E43" s="54">
        <v>4</v>
      </c>
      <c r="F43" s="155">
        <f t="shared" si="0"/>
        <v>2887286</v>
      </c>
      <c r="G43" s="156">
        <v>601492</v>
      </c>
      <c r="H43" s="156">
        <v>57127</v>
      </c>
      <c r="I43" s="156">
        <v>2883</v>
      </c>
      <c r="J43" s="156">
        <v>54244</v>
      </c>
      <c r="K43" s="156">
        <v>0</v>
      </c>
      <c r="L43" s="156">
        <v>0</v>
      </c>
      <c r="M43" s="156">
        <v>0</v>
      </c>
      <c r="N43" s="156">
        <v>0</v>
      </c>
      <c r="O43" s="156">
        <v>19704</v>
      </c>
      <c r="P43" s="156">
        <v>0</v>
      </c>
      <c r="Q43" s="156">
        <v>2199690</v>
      </c>
      <c r="R43" s="156">
        <v>20000</v>
      </c>
      <c r="S43" s="156">
        <v>0</v>
      </c>
      <c r="T43" s="156">
        <v>46400</v>
      </c>
      <c r="U43" s="156">
        <v>130000</v>
      </c>
      <c r="V43" s="156">
        <v>0</v>
      </c>
      <c r="W43" s="156">
        <v>130000</v>
      </c>
      <c r="X43" s="156">
        <v>0</v>
      </c>
      <c r="Y43" s="156">
        <v>0</v>
      </c>
      <c r="Z43" s="156">
        <v>0</v>
      </c>
      <c r="AA43" s="157" t="s">
        <v>940</v>
      </c>
      <c r="AB43" s="38">
        <f t="shared" si="1"/>
        <v>3792248</v>
      </c>
      <c r="AC43" s="158">
        <v>803962</v>
      </c>
      <c r="AD43" s="158">
        <v>113998</v>
      </c>
      <c r="AE43" s="158">
        <v>2973</v>
      </c>
      <c r="AF43" s="158">
        <v>111025</v>
      </c>
      <c r="AG43" s="158">
        <v>0</v>
      </c>
      <c r="AH43" s="158">
        <v>0</v>
      </c>
      <c r="AI43" s="158">
        <v>0</v>
      </c>
      <c r="AJ43" s="158">
        <v>0</v>
      </c>
      <c r="AK43" s="158">
        <v>20257</v>
      </c>
      <c r="AL43" s="158">
        <v>0</v>
      </c>
      <c r="AM43" s="158">
        <v>2911777</v>
      </c>
      <c r="AN43" s="158">
        <v>4354</v>
      </c>
      <c r="AO43" s="158">
        <v>0</v>
      </c>
      <c r="AP43" s="158">
        <v>51898</v>
      </c>
      <c r="AQ43" s="158">
        <v>521904</v>
      </c>
      <c r="AR43" s="158">
        <v>0</v>
      </c>
      <c r="AS43" s="158">
        <v>521904</v>
      </c>
      <c r="AT43" s="158">
        <v>0</v>
      </c>
      <c r="AU43" s="158">
        <v>0</v>
      </c>
      <c r="AV43" s="158">
        <v>0</v>
      </c>
    </row>
    <row r="44" spans="1:48" x14ac:dyDescent="0.25">
      <c r="A44" s="154">
        <v>5101</v>
      </c>
      <c r="B44" s="154" t="s">
        <v>375</v>
      </c>
      <c r="C44" s="54" t="s">
        <v>918</v>
      </c>
      <c r="D44" s="37" t="s">
        <v>939</v>
      </c>
      <c r="E44" s="54">
        <v>4</v>
      </c>
      <c r="F44" s="155">
        <f t="shared" si="0"/>
        <v>74747635</v>
      </c>
      <c r="G44" s="156">
        <v>34842000</v>
      </c>
      <c r="H44" s="156">
        <v>47590000</v>
      </c>
      <c r="I44" s="156">
        <v>0</v>
      </c>
      <c r="J44" s="156">
        <v>47590000</v>
      </c>
      <c r="K44" s="156">
        <v>0</v>
      </c>
      <c r="L44" s="156">
        <v>0</v>
      </c>
      <c r="M44" s="156">
        <v>0</v>
      </c>
      <c r="N44" s="156">
        <v>0</v>
      </c>
      <c r="O44" s="156">
        <v>451750</v>
      </c>
      <c r="P44" s="156">
        <v>0</v>
      </c>
      <c r="Q44" s="156">
        <v>37935800</v>
      </c>
      <c r="R44" s="156">
        <v>1750</v>
      </c>
      <c r="S44" s="156">
        <v>0</v>
      </c>
      <c r="T44" s="156">
        <v>1516335</v>
      </c>
      <c r="U44" s="156">
        <v>429000</v>
      </c>
      <c r="V44" s="156">
        <v>0</v>
      </c>
      <c r="W44" s="156">
        <v>429000</v>
      </c>
      <c r="X44" s="156">
        <v>0</v>
      </c>
      <c r="Y44" s="156">
        <v>0</v>
      </c>
      <c r="Z44" s="156">
        <v>0</v>
      </c>
      <c r="AA44" s="157" t="s">
        <v>940</v>
      </c>
      <c r="AB44" s="38">
        <f t="shared" si="1"/>
        <v>81373333</v>
      </c>
      <c r="AC44" s="158">
        <v>36031886</v>
      </c>
      <c r="AD44" s="158">
        <v>49380567</v>
      </c>
      <c r="AE44" s="158">
        <v>0</v>
      </c>
      <c r="AF44" s="158">
        <v>49380567</v>
      </c>
      <c r="AG44" s="158">
        <v>0</v>
      </c>
      <c r="AH44" s="158">
        <v>0</v>
      </c>
      <c r="AI44" s="158">
        <v>0</v>
      </c>
      <c r="AJ44" s="158">
        <v>0</v>
      </c>
      <c r="AK44" s="158">
        <v>441346</v>
      </c>
      <c r="AL44" s="158">
        <v>0</v>
      </c>
      <c r="AM44" s="158">
        <v>43163665</v>
      </c>
      <c r="AN44" s="158">
        <v>1923</v>
      </c>
      <c r="AO44" s="158">
        <v>0</v>
      </c>
      <c r="AP44" s="158">
        <v>1734513</v>
      </c>
      <c r="AQ44" s="158">
        <v>481363</v>
      </c>
      <c r="AR44" s="158">
        <v>0</v>
      </c>
      <c r="AS44" s="158">
        <v>481363</v>
      </c>
      <c r="AT44" s="158">
        <v>0</v>
      </c>
      <c r="AU44" s="158">
        <v>0</v>
      </c>
      <c r="AV44" s="158">
        <v>0</v>
      </c>
    </row>
    <row r="45" spans="1:48" x14ac:dyDescent="0.25">
      <c r="A45" s="154">
        <v>5102</v>
      </c>
      <c r="B45" s="154" t="s">
        <v>376</v>
      </c>
      <c r="C45" s="54" t="s">
        <v>918</v>
      </c>
      <c r="D45" s="37" t="s">
        <v>939</v>
      </c>
      <c r="E45" s="54">
        <v>4</v>
      </c>
      <c r="F45" s="155">
        <f t="shared" si="0"/>
        <v>15798710</v>
      </c>
      <c r="G45" s="156">
        <v>11576583</v>
      </c>
      <c r="H45" s="156">
        <v>353500</v>
      </c>
      <c r="I45" s="156">
        <v>0</v>
      </c>
      <c r="J45" s="156">
        <v>353500</v>
      </c>
      <c r="K45" s="156">
        <v>0</v>
      </c>
      <c r="L45" s="156">
        <v>0</v>
      </c>
      <c r="M45" s="156">
        <v>0</v>
      </c>
      <c r="N45" s="156">
        <v>0</v>
      </c>
      <c r="O45" s="156">
        <v>0</v>
      </c>
      <c r="P45" s="156">
        <v>0</v>
      </c>
      <c r="Q45" s="156">
        <v>4022127</v>
      </c>
      <c r="R45" s="156">
        <v>0</v>
      </c>
      <c r="S45" s="156">
        <v>0</v>
      </c>
      <c r="T45" s="156">
        <v>200000</v>
      </c>
      <c r="U45" s="156">
        <v>522109</v>
      </c>
      <c r="V45" s="156">
        <v>0</v>
      </c>
      <c r="W45" s="156">
        <v>522109</v>
      </c>
      <c r="X45" s="156">
        <v>0</v>
      </c>
      <c r="Y45" s="156">
        <v>0</v>
      </c>
      <c r="Z45" s="156">
        <v>0</v>
      </c>
      <c r="AA45" s="157" t="s">
        <v>940</v>
      </c>
      <c r="AB45" s="38">
        <f t="shared" si="1"/>
        <v>15475005</v>
      </c>
      <c r="AC45" s="158">
        <v>10888651</v>
      </c>
      <c r="AD45" s="158">
        <v>581473</v>
      </c>
      <c r="AE45" s="158">
        <v>0</v>
      </c>
      <c r="AF45" s="158">
        <v>581473</v>
      </c>
      <c r="AG45" s="158">
        <v>0</v>
      </c>
      <c r="AH45" s="158">
        <v>0</v>
      </c>
      <c r="AI45" s="158">
        <v>0</v>
      </c>
      <c r="AJ45" s="158">
        <v>0</v>
      </c>
      <c r="AK45" s="158">
        <v>0</v>
      </c>
      <c r="AL45" s="158">
        <v>0</v>
      </c>
      <c r="AM45" s="158">
        <v>4307582</v>
      </c>
      <c r="AN45" s="158">
        <v>0</v>
      </c>
      <c r="AO45" s="158">
        <v>0</v>
      </c>
      <c r="AP45" s="158">
        <v>278772</v>
      </c>
      <c r="AQ45" s="158">
        <v>891324</v>
      </c>
      <c r="AR45" s="158">
        <v>0</v>
      </c>
      <c r="AS45" s="158">
        <v>891324</v>
      </c>
      <c r="AT45" s="158">
        <v>0</v>
      </c>
      <c r="AU45" s="158">
        <v>0</v>
      </c>
      <c r="AV45" s="158">
        <v>0</v>
      </c>
    </row>
    <row r="46" spans="1:48" x14ac:dyDescent="0.25">
      <c r="A46" s="154">
        <v>5103</v>
      </c>
      <c r="B46" s="154" t="s">
        <v>377</v>
      </c>
      <c r="C46" s="54" t="s">
        <v>918</v>
      </c>
      <c r="D46" s="37" t="s">
        <v>939</v>
      </c>
      <c r="E46" s="54">
        <v>4</v>
      </c>
      <c r="F46" s="155">
        <f t="shared" si="0"/>
        <v>21050232</v>
      </c>
      <c r="G46" s="156">
        <v>17064053</v>
      </c>
      <c r="H46" s="156">
        <v>196861</v>
      </c>
      <c r="I46" s="156">
        <v>0</v>
      </c>
      <c r="J46" s="156">
        <v>196861</v>
      </c>
      <c r="K46" s="156">
        <v>0</v>
      </c>
      <c r="L46" s="156">
        <v>0</v>
      </c>
      <c r="M46" s="156">
        <v>0</v>
      </c>
      <c r="N46" s="156">
        <v>0</v>
      </c>
      <c r="O46" s="156">
        <v>250000</v>
      </c>
      <c r="P46" s="156">
        <v>60</v>
      </c>
      <c r="Q46" s="156">
        <v>3486119</v>
      </c>
      <c r="R46" s="156">
        <v>0</v>
      </c>
      <c r="S46" s="156">
        <v>0</v>
      </c>
      <c r="T46" s="156">
        <v>250000</v>
      </c>
      <c r="U46" s="156">
        <v>3800</v>
      </c>
      <c r="V46" s="156">
        <v>0</v>
      </c>
      <c r="W46" s="156">
        <v>3800</v>
      </c>
      <c r="X46" s="156">
        <v>0</v>
      </c>
      <c r="Y46" s="156">
        <v>0</v>
      </c>
      <c r="Z46" s="156">
        <v>0</v>
      </c>
      <c r="AA46" s="157" t="s">
        <v>940</v>
      </c>
      <c r="AB46" s="38">
        <f t="shared" si="1"/>
        <v>21013935</v>
      </c>
      <c r="AC46" s="158">
        <v>17063887</v>
      </c>
      <c r="AD46" s="158">
        <v>397087</v>
      </c>
      <c r="AE46" s="158">
        <v>0</v>
      </c>
      <c r="AF46" s="158">
        <v>397087</v>
      </c>
      <c r="AG46" s="158">
        <v>0</v>
      </c>
      <c r="AH46" s="158">
        <v>0</v>
      </c>
      <c r="AI46" s="158">
        <v>0</v>
      </c>
      <c r="AJ46" s="158">
        <v>0</v>
      </c>
      <c r="AK46" s="158">
        <v>336907</v>
      </c>
      <c r="AL46" s="158">
        <v>509</v>
      </c>
      <c r="AM46" s="158">
        <v>3422352</v>
      </c>
      <c r="AN46" s="158">
        <v>0</v>
      </c>
      <c r="AO46" s="158">
        <v>0</v>
      </c>
      <c r="AP46" s="158">
        <v>190280</v>
      </c>
      <c r="AQ46" s="158">
        <v>609127</v>
      </c>
      <c r="AR46" s="158">
        <v>0</v>
      </c>
      <c r="AS46" s="158">
        <v>609127</v>
      </c>
      <c r="AT46" s="158">
        <v>0</v>
      </c>
      <c r="AU46" s="158">
        <v>0</v>
      </c>
      <c r="AV46" s="158">
        <v>0</v>
      </c>
    </row>
    <row r="47" spans="1:48" x14ac:dyDescent="0.25">
      <c r="A47" s="154">
        <v>5104</v>
      </c>
      <c r="B47" s="154" t="s">
        <v>378</v>
      </c>
      <c r="C47" s="54" t="s">
        <v>918</v>
      </c>
      <c r="D47" s="37" t="s">
        <v>939</v>
      </c>
      <c r="E47" s="54">
        <v>4</v>
      </c>
      <c r="F47" s="155">
        <f t="shared" si="0"/>
        <v>2360300</v>
      </c>
      <c r="G47" s="156">
        <v>23000</v>
      </c>
      <c r="H47" s="156">
        <v>185519</v>
      </c>
      <c r="I47" s="156">
        <v>0</v>
      </c>
      <c r="J47" s="156">
        <v>185519</v>
      </c>
      <c r="K47" s="156">
        <v>0</v>
      </c>
      <c r="L47" s="156">
        <v>0</v>
      </c>
      <c r="M47" s="156">
        <v>0</v>
      </c>
      <c r="N47" s="156">
        <v>0</v>
      </c>
      <c r="O47" s="156">
        <v>63800</v>
      </c>
      <c r="P47" s="156">
        <v>175000</v>
      </c>
      <c r="Q47" s="156">
        <v>2098500</v>
      </c>
      <c r="R47" s="156">
        <v>0</v>
      </c>
      <c r="S47" s="156">
        <v>0</v>
      </c>
      <c r="T47" s="156">
        <v>0</v>
      </c>
      <c r="U47" s="156">
        <v>0</v>
      </c>
      <c r="V47" s="156">
        <v>0</v>
      </c>
      <c r="W47" s="156">
        <v>0</v>
      </c>
      <c r="X47" s="156">
        <v>0</v>
      </c>
      <c r="Y47" s="156">
        <v>0</v>
      </c>
      <c r="Z47" s="156">
        <v>0</v>
      </c>
      <c r="AA47" s="157" t="s">
        <v>940</v>
      </c>
      <c r="AB47" s="38">
        <f t="shared" si="1"/>
        <v>2673450</v>
      </c>
      <c r="AC47" s="158">
        <v>153637</v>
      </c>
      <c r="AD47" s="158">
        <v>213186</v>
      </c>
      <c r="AE47" s="158">
        <v>8000</v>
      </c>
      <c r="AF47" s="158">
        <v>205186</v>
      </c>
      <c r="AG47" s="158">
        <v>0</v>
      </c>
      <c r="AH47" s="158">
        <v>0</v>
      </c>
      <c r="AI47" s="158">
        <v>0</v>
      </c>
      <c r="AJ47" s="158">
        <v>0</v>
      </c>
      <c r="AK47" s="158">
        <v>63215</v>
      </c>
      <c r="AL47" s="158">
        <v>210840</v>
      </c>
      <c r="AM47" s="158">
        <v>2245758</v>
      </c>
      <c r="AN47" s="158">
        <v>0</v>
      </c>
      <c r="AO47" s="158">
        <v>0</v>
      </c>
      <c r="AP47" s="158">
        <v>0</v>
      </c>
      <c r="AQ47" s="158">
        <v>758299</v>
      </c>
      <c r="AR47" s="158">
        <v>0</v>
      </c>
      <c r="AS47" s="158">
        <v>758299</v>
      </c>
      <c r="AT47" s="158">
        <v>0</v>
      </c>
      <c r="AU47" s="158">
        <v>0</v>
      </c>
      <c r="AV47" s="158">
        <v>0</v>
      </c>
    </row>
    <row r="48" spans="1:48" x14ac:dyDescent="0.25">
      <c r="A48" s="154">
        <v>5105</v>
      </c>
      <c r="B48" s="154" t="s">
        <v>379</v>
      </c>
      <c r="C48" s="54" t="s">
        <v>918</v>
      </c>
      <c r="D48" s="37" t="s">
        <v>939</v>
      </c>
      <c r="E48" s="54">
        <v>4</v>
      </c>
      <c r="F48" s="155">
        <f t="shared" si="0"/>
        <v>12769439</v>
      </c>
      <c r="G48" s="156">
        <v>9221333</v>
      </c>
      <c r="H48" s="156">
        <v>6756</v>
      </c>
      <c r="I48" s="156">
        <v>1328</v>
      </c>
      <c r="J48" s="156">
        <v>5428</v>
      </c>
      <c r="K48" s="156">
        <v>0</v>
      </c>
      <c r="L48" s="156">
        <v>0</v>
      </c>
      <c r="M48" s="156">
        <v>0</v>
      </c>
      <c r="N48" s="156">
        <v>0</v>
      </c>
      <c r="O48" s="156">
        <v>2656</v>
      </c>
      <c r="P48" s="156">
        <v>2656</v>
      </c>
      <c r="Q48" s="156">
        <v>3510794</v>
      </c>
      <c r="R48" s="156">
        <v>2000</v>
      </c>
      <c r="S48" s="156">
        <v>0</v>
      </c>
      <c r="T48" s="156">
        <v>30000</v>
      </c>
      <c r="U48" s="156">
        <v>31993</v>
      </c>
      <c r="V48" s="156">
        <v>0</v>
      </c>
      <c r="W48" s="156">
        <v>31993</v>
      </c>
      <c r="X48" s="156">
        <v>0</v>
      </c>
      <c r="Y48" s="156">
        <v>0</v>
      </c>
      <c r="Z48" s="156">
        <v>0</v>
      </c>
      <c r="AA48" s="157" t="s">
        <v>940</v>
      </c>
      <c r="AB48" s="38">
        <f t="shared" si="1"/>
        <v>15494857</v>
      </c>
      <c r="AC48" s="158">
        <v>10599662</v>
      </c>
      <c r="AD48" s="158">
        <v>454635</v>
      </c>
      <c r="AE48" s="158">
        <v>0</v>
      </c>
      <c r="AF48" s="158">
        <v>454635</v>
      </c>
      <c r="AG48" s="158">
        <v>0</v>
      </c>
      <c r="AH48" s="158">
        <v>0</v>
      </c>
      <c r="AI48" s="158">
        <v>0</v>
      </c>
      <c r="AJ48" s="158">
        <v>0</v>
      </c>
      <c r="AK48" s="158">
        <v>113302</v>
      </c>
      <c r="AL48" s="158">
        <v>0</v>
      </c>
      <c r="AM48" s="158">
        <v>4633751</v>
      </c>
      <c r="AN48" s="158">
        <v>0</v>
      </c>
      <c r="AO48" s="158">
        <v>0</v>
      </c>
      <c r="AP48" s="158">
        <v>148142</v>
      </c>
      <c r="AQ48" s="158">
        <v>165381</v>
      </c>
      <c r="AR48" s="158">
        <v>0</v>
      </c>
      <c r="AS48" s="158">
        <v>165381</v>
      </c>
      <c r="AT48" s="158">
        <v>0</v>
      </c>
      <c r="AU48" s="158">
        <v>0</v>
      </c>
      <c r="AV48" s="158">
        <v>0</v>
      </c>
    </row>
    <row r="49" spans="1:48" x14ac:dyDescent="0.25">
      <c r="A49" s="154">
        <v>5107</v>
      </c>
      <c r="B49" s="154" t="s">
        <v>380</v>
      </c>
      <c r="C49" s="54" t="s">
        <v>918</v>
      </c>
      <c r="D49" s="37" t="s">
        <v>939</v>
      </c>
      <c r="E49" s="54">
        <v>4</v>
      </c>
      <c r="F49" s="155">
        <f t="shared" si="0"/>
        <v>20737000</v>
      </c>
      <c r="G49" s="156">
        <v>5022000</v>
      </c>
      <c r="H49" s="156">
        <v>295000</v>
      </c>
      <c r="I49" s="156">
        <v>0</v>
      </c>
      <c r="J49" s="156">
        <v>295000</v>
      </c>
      <c r="K49" s="156">
        <v>0</v>
      </c>
      <c r="L49" s="156">
        <v>0</v>
      </c>
      <c r="M49" s="156">
        <v>0</v>
      </c>
      <c r="N49" s="156">
        <v>0</v>
      </c>
      <c r="O49" s="156">
        <v>24000</v>
      </c>
      <c r="P49" s="156">
        <v>0</v>
      </c>
      <c r="Q49" s="156">
        <v>15676000</v>
      </c>
      <c r="R49" s="156">
        <v>15000</v>
      </c>
      <c r="S49" s="156">
        <v>0</v>
      </c>
      <c r="T49" s="156">
        <v>0</v>
      </c>
      <c r="U49" s="156">
        <v>280000</v>
      </c>
      <c r="V49" s="156">
        <v>0</v>
      </c>
      <c r="W49" s="156">
        <v>280000</v>
      </c>
      <c r="X49" s="156">
        <v>0</v>
      </c>
      <c r="Y49" s="156">
        <v>0</v>
      </c>
      <c r="Z49" s="156">
        <v>0</v>
      </c>
      <c r="AA49" s="157" t="s">
        <v>940</v>
      </c>
      <c r="AB49" s="38">
        <f t="shared" si="1"/>
        <v>23877714</v>
      </c>
      <c r="AC49" s="158">
        <v>5107524</v>
      </c>
      <c r="AD49" s="158">
        <v>22786</v>
      </c>
      <c r="AE49" s="158">
        <v>0</v>
      </c>
      <c r="AF49" s="158">
        <v>22786</v>
      </c>
      <c r="AG49" s="158">
        <v>0</v>
      </c>
      <c r="AH49" s="158">
        <v>0</v>
      </c>
      <c r="AI49" s="158">
        <v>0</v>
      </c>
      <c r="AJ49" s="158">
        <v>0</v>
      </c>
      <c r="AK49" s="158">
        <v>23940</v>
      </c>
      <c r="AL49" s="158">
        <v>0</v>
      </c>
      <c r="AM49" s="158">
        <v>18746250</v>
      </c>
      <c r="AN49" s="158">
        <v>0</v>
      </c>
      <c r="AO49" s="158">
        <v>0</v>
      </c>
      <c r="AP49" s="158">
        <v>0</v>
      </c>
      <c r="AQ49" s="158">
        <v>120922</v>
      </c>
      <c r="AR49" s="158">
        <v>0</v>
      </c>
      <c r="AS49" s="158">
        <v>120922</v>
      </c>
      <c r="AT49" s="158">
        <v>0</v>
      </c>
      <c r="AU49" s="158">
        <v>0</v>
      </c>
      <c r="AV49" s="158">
        <v>0</v>
      </c>
    </row>
    <row r="50" spans="1:48" x14ac:dyDescent="0.25">
      <c r="A50" s="154">
        <v>5109</v>
      </c>
      <c r="B50" s="154" t="s">
        <v>381</v>
      </c>
      <c r="C50" s="54" t="s">
        <v>918</v>
      </c>
      <c r="D50" s="37" t="s">
        <v>939</v>
      </c>
      <c r="E50" s="54">
        <v>4</v>
      </c>
      <c r="F50" s="155">
        <f t="shared" si="0"/>
        <v>94225924</v>
      </c>
      <c r="G50" s="156">
        <v>70442000</v>
      </c>
      <c r="H50" s="156">
        <v>950000</v>
      </c>
      <c r="I50" s="156">
        <v>0</v>
      </c>
      <c r="J50" s="156">
        <v>950000</v>
      </c>
      <c r="K50" s="156">
        <v>0</v>
      </c>
      <c r="L50" s="156">
        <v>0</v>
      </c>
      <c r="M50" s="156">
        <v>0</v>
      </c>
      <c r="N50" s="156">
        <v>0</v>
      </c>
      <c r="O50" s="156">
        <v>1926624</v>
      </c>
      <c r="P50" s="156">
        <v>5000</v>
      </c>
      <c r="Q50" s="156">
        <v>19712300</v>
      </c>
      <c r="R50" s="156">
        <v>0</v>
      </c>
      <c r="S50" s="156">
        <v>0</v>
      </c>
      <c r="T50" s="156">
        <v>2140000</v>
      </c>
      <c r="U50" s="156">
        <v>36426776</v>
      </c>
      <c r="V50" s="156">
        <v>0</v>
      </c>
      <c r="W50" s="156">
        <v>36426776</v>
      </c>
      <c r="X50" s="156">
        <v>0</v>
      </c>
      <c r="Y50" s="156">
        <v>0</v>
      </c>
      <c r="Z50" s="156">
        <v>0</v>
      </c>
      <c r="AA50" s="157" t="s">
        <v>940</v>
      </c>
      <c r="AB50" s="38">
        <f t="shared" si="1"/>
        <v>114728516</v>
      </c>
      <c r="AC50" s="158">
        <v>72343671</v>
      </c>
      <c r="AD50" s="158">
        <v>2940148</v>
      </c>
      <c r="AE50" s="158">
        <v>0</v>
      </c>
      <c r="AF50" s="158">
        <v>2940148</v>
      </c>
      <c r="AG50" s="158">
        <v>0</v>
      </c>
      <c r="AH50" s="158">
        <v>0</v>
      </c>
      <c r="AI50" s="158">
        <v>0</v>
      </c>
      <c r="AJ50" s="158">
        <v>0</v>
      </c>
      <c r="AK50" s="158">
        <v>1540327</v>
      </c>
      <c r="AL50" s="158">
        <v>13503</v>
      </c>
      <c r="AM50" s="158">
        <v>21937020</v>
      </c>
      <c r="AN50" s="158">
        <v>17517806</v>
      </c>
      <c r="AO50" s="158">
        <v>0</v>
      </c>
      <c r="AP50" s="158">
        <v>1376189</v>
      </c>
      <c r="AQ50" s="158">
        <v>35196675</v>
      </c>
      <c r="AR50" s="158">
        <v>0</v>
      </c>
      <c r="AS50" s="158">
        <v>35196675</v>
      </c>
      <c r="AT50" s="158">
        <v>0</v>
      </c>
      <c r="AU50" s="158">
        <v>0</v>
      </c>
      <c r="AV50" s="158">
        <v>0</v>
      </c>
    </row>
    <row r="51" spans="1:48" x14ac:dyDescent="0.25">
      <c r="A51" s="154">
        <v>5201</v>
      </c>
      <c r="B51" s="154" t="s">
        <v>382</v>
      </c>
      <c r="C51" s="54" t="s">
        <v>918</v>
      </c>
      <c r="D51" s="37" t="s">
        <v>939</v>
      </c>
      <c r="E51" s="54">
        <v>4</v>
      </c>
      <c r="F51" s="155">
        <f t="shared" si="0"/>
        <v>24474700</v>
      </c>
      <c r="G51" s="156">
        <v>129000</v>
      </c>
      <c r="H51" s="156">
        <v>7500</v>
      </c>
      <c r="I51" s="156">
        <v>0</v>
      </c>
      <c r="J51" s="156">
        <v>7500</v>
      </c>
      <c r="K51" s="156">
        <v>0</v>
      </c>
      <c r="L51" s="156">
        <v>0</v>
      </c>
      <c r="M51" s="156">
        <v>0</v>
      </c>
      <c r="N51" s="156">
        <v>0</v>
      </c>
      <c r="O51" s="156">
        <v>50000</v>
      </c>
      <c r="P51" s="156">
        <v>200</v>
      </c>
      <c r="Q51" s="156">
        <v>24280500</v>
      </c>
      <c r="R51" s="156">
        <v>0</v>
      </c>
      <c r="S51" s="156">
        <v>0</v>
      </c>
      <c r="T51" s="156">
        <v>15000</v>
      </c>
      <c r="U51" s="156">
        <v>255200</v>
      </c>
      <c r="V51" s="156">
        <v>0</v>
      </c>
      <c r="W51" s="156">
        <v>255200</v>
      </c>
      <c r="X51" s="156">
        <v>0</v>
      </c>
      <c r="Y51" s="156">
        <v>0</v>
      </c>
      <c r="Z51" s="156">
        <v>0</v>
      </c>
      <c r="AA51" s="157" t="s">
        <v>940</v>
      </c>
      <c r="AB51" s="38">
        <f t="shared" si="1"/>
        <v>25515989</v>
      </c>
      <c r="AC51" s="158">
        <v>138720</v>
      </c>
      <c r="AD51" s="158">
        <v>9744</v>
      </c>
      <c r="AE51" s="158">
        <v>0</v>
      </c>
      <c r="AF51" s="158">
        <v>9744</v>
      </c>
      <c r="AG51" s="158">
        <v>0</v>
      </c>
      <c r="AH51" s="158">
        <v>0</v>
      </c>
      <c r="AI51" s="158">
        <v>0</v>
      </c>
      <c r="AJ51" s="158">
        <v>0</v>
      </c>
      <c r="AK51" s="158">
        <v>28185</v>
      </c>
      <c r="AL51" s="158">
        <v>0</v>
      </c>
      <c r="AM51" s="158">
        <v>25331642</v>
      </c>
      <c r="AN51" s="158">
        <v>0</v>
      </c>
      <c r="AO51" s="158">
        <v>0</v>
      </c>
      <c r="AP51" s="158">
        <v>17442</v>
      </c>
      <c r="AQ51" s="158">
        <v>295797</v>
      </c>
      <c r="AR51" s="158">
        <v>0</v>
      </c>
      <c r="AS51" s="158">
        <v>295797</v>
      </c>
      <c r="AT51" s="158">
        <v>0</v>
      </c>
      <c r="AU51" s="158">
        <v>0</v>
      </c>
      <c r="AV51" s="158">
        <v>0</v>
      </c>
    </row>
    <row r="52" spans="1:48" x14ac:dyDescent="0.25">
      <c r="A52" s="154">
        <v>5301</v>
      </c>
      <c r="B52" s="154" t="s">
        <v>383</v>
      </c>
      <c r="C52" s="54" t="s">
        <v>918</v>
      </c>
      <c r="D52" s="37" t="s">
        <v>939</v>
      </c>
      <c r="E52" s="54">
        <v>4</v>
      </c>
      <c r="F52" s="155">
        <f t="shared" si="0"/>
        <v>18426840</v>
      </c>
      <c r="G52" s="156">
        <v>7849144</v>
      </c>
      <c r="H52" s="156">
        <v>898546</v>
      </c>
      <c r="I52" s="156">
        <v>444454</v>
      </c>
      <c r="J52" s="156">
        <v>454092</v>
      </c>
      <c r="K52" s="156">
        <v>0</v>
      </c>
      <c r="L52" s="156">
        <v>0</v>
      </c>
      <c r="M52" s="156">
        <v>0</v>
      </c>
      <c r="N52" s="156">
        <v>0</v>
      </c>
      <c r="O52" s="156">
        <v>0</v>
      </c>
      <c r="P52" s="156">
        <v>0</v>
      </c>
      <c r="Q52" s="156">
        <v>10038782</v>
      </c>
      <c r="R52" s="156">
        <v>0</v>
      </c>
      <c r="S52" s="156">
        <v>0</v>
      </c>
      <c r="T52" s="156">
        <v>538914</v>
      </c>
      <c r="U52" s="156">
        <v>839349</v>
      </c>
      <c r="V52" s="156">
        <v>0</v>
      </c>
      <c r="W52" s="156">
        <v>839349</v>
      </c>
      <c r="X52" s="156">
        <v>0</v>
      </c>
      <c r="Y52" s="156">
        <v>0</v>
      </c>
      <c r="Z52" s="156">
        <v>0</v>
      </c>
      <c r="AA52" s="157" t="s">
        <v>940</v>
      </c>
      <c r="AB52" s="38">
        <f t="shared" si="1"/>
        <v>19833675</v>
      </c>
      <c r="AC52" s="158">
        <v>7909000</v>
      </c>
      <c r="AD52" s="158">
        <v>1129498</v>
      </c>
      <c r="AE52" s="158">
        <v>440744</v>
      </c>
      <c r="AF52" s="158">
        <v>688754</v>
      </c>
      <c r="AG52" s="158">
        <v>0</v>
      </c>
      <c r="AH52" s="158">
        <v>0</v>
      </c>
      <c r="AI52" s="158">
        <v>0</v>
      </c>
      <c r="AJ52" s="158">
        <v>0</v>
      </c>
      <c r="AK52" s="158">
        <v>0</v>
      </c>
      <c r="AL52" s="158">
        <v>0</v>
      </c>
      <c r="AM52" s="158">
        <v>11523869</v>
      </c>
      <c r="AN52" s="158">
        <v>0</v>
      </c>
      <c r="AO52" s="158">
        <v>0</v>
      </c>
      <c r="AP52" s="158">
        <v>400806</v>
      </c>
      <c r="AQ52" s="158">
        <v>590870</v>
      </c>
      <c r="AR52" s="158">
        <v>0</v>
      </c>
      <c r="AS52" s="158">
        <v>590870</v>
      </c>
      <c r="AT52" s="158">
        <v>0</v>
      </c>
      <c r="AU52" s="158">
        <v>0</v>
      </c>
      <c r="AV52" s="158">
        <v>0</v>
      </c>
    </row>
    <row r="53" spans="1:48" x14ac:dyDescent="0.25">
      <c r="A53" s="154">
        <v>5302</v>
      </c>
      <c r="B53" s="154" t="s">
        <v>384</v>
      </c>
      <c r="C53" s="54" t="s">
        <v>918</v>
      </c>
      <c r="D53" s="37" t="s">
        <v>939</v>
      </c>
      <c r="E53" s="54">
        <v>4</v>
      </c>
      <c r="F53" s="155">
        <f t="shared" si="0"/>
        <v>13014227</v>
      </c>
      <c r="G53" s="156">
        <v>10671966</v>
      </c>
      <c r="H53" s="156">
        <v>134635</v>
      </c>
      <c r="I53" s="156">
        <v>0</v>
      </c>
      <c r="J53" s="156">
        <v>134635</v>
      </c>
      <c r="K53" s="156">
        <v>0</v>
      </c>
      <c r="L53" s="156">
        <v>0</v>
      </c>
      <c r="M53" s="156">
        <v>0</v>
      </c>
      <c r="N53" s="156">
        <v>0</v>
      </c>
      <c r="O53" s="156">
        <v>144000</v>
      </c>
      <c r="P53" s="156">
        <v>0</v>
      </c>
      <c r="Q53" s="156">
        <v>2082186</v>
      </c>
      <c r="R53" s="156">
        <v>50</v>
      </c>
      <c r="S53" s="156">
        <v>0</v>
      </c>
      <c r="T53" s="156">
        <v>116025</v>
      </c>
      <c r="U53" s="156">
        <v>38000</v>
      </c>
      <c r="V53" s="156">
        <v>0</v>
      </c>
      <c r="W53" s="156">
        <v>38000</v>
      </c>
      <c r="X53" s="156">
        <v>0</v>
      </c>
      <c r="Y53" s="156">
        <v>0</v>
      </c>
      <c r="Z53" s="156">
        <v>0</v>
      </c>
      <c r="AA53" s="157" t="s">
        <v>940</v>
      </c>
      <c r="AB53" s="38">
        <f t="shared" si="1"/>
        <v>10148335</v>
      </c>
      <c r="AC53" s="158">
        <v>6086572</v>
      </c>
      <c r="AD53" s="158">
        <v>97469</v>
      </c>
      <c r="AE53" s="158">
        <v>0</v>
      </c>
      <c r="AF53" s="158">
        <v>97469</v>
      </c>
      <c r="AG53" s="158">
        <v>0</v>
      </c>
      <c r="AH53" s="158">
        <v>0</v>
      </c>
      <c r="AI53" s="158">
        <v>0</v>
      </c>
      <c r="AJ53" s="158">
        <v>0</v>
      </c>
      <c r="AK53" s="158">
        <v>100178</v>
      </c>
      <c r="AL53" s="158">
        <v>0</v>
      </c>
      <c r="AM53" s="158">
        <v>3545016</v>
      </c>
      <c r="AN53" s="158">
        <v>0</v>
      </c>
      <c r="AO53" s="158">
        <v>0</v>
      </c>
      <c r="AP53" s="158">
        <v>416569</v>
      </c>
      <c r="AQ53" s="158">
        <v>398568</v>
      </c>
      <c r="AR53" s="158">
        <v>0</v>
      </c>
      <c r="AS53" s="158">
        <v>398568</v>
      </c>
      <c r="AT53" s="158">
        <v>0</v>
      </c>
      <c r="AU53" s="158">
        <v>0</v>
      </c>
      <c r="AV53" s="158">
        <v>0</v>
      </c>
    </row>
    <row r="54" spans="1:48" x14ac:dyDescent="0.25">
      <c r="A54" s="154">
        <v>5303</v>
      </c>
      <c r="B54" s="154" t="s">
        <v>385</v>
      </c>
      <c r="C54" s="54" t="s">
        <v>918</v>
      </c>
      <c r="D54" s="37" t="s">
        <v>939</v>
      </c>
      <c r="E54" s="54">
        <v>4</v>
      </c>
      <c r="F54" s="155">
        <f t="shared" si="0"/>
        <v>4043093</v>
      </c>
      <c r="G54" s="156">
        <v>1881247</v>
      </c>
      <c r="H54" s="156">
        <v>5</v>
      </c>
      <c r="I54" s="156">
        <v>0</v>
      </c>
      <c r="J54" s="156">
        <v>5</v>
      </c>
      <c r="K54" s="156">
        <v>0</v>
      </c>
      <c r="L54" s="156">
        <v>0</v>
      </c>
      <c r="M54" s="156">
        <v>0</v>
      </c>
      <c r="N54" s="156">
        <v>0</v>
      </c>
      <c r="O54" s="156">
        <v>5</v>
      </c>
      <c r="P54" s="156">
        <v>11866</v>
      </c>
      <c r="Q54" s="156">
        <v>2149960</v>
      </c>
      <c r="R54" s="156">
        <v>8</v>
      </c>
      <c r="S54" s="156">
        <v>3</v>
      </c>
      <c r="T54" s="156">
        <v>4</v>
      </c>
      <c r="U54" s="156">
        <v>3411876</v>
      </c>
      <c r="V54" s="156">
        <v>2</v>
      </c>
      <c r="W54" s="156">
        <v>3411874</v>
      </c>
      <c r="X54" s="156">
        <v>0</v>
      </c>
      <c r="Y54" s="156">
        <v>0</v>
      </c>
      <c r="Z54" s="156">
        <v>0</v>
      </c>
      <c r="AA54" s="157" t="s">
        <v>940</v>
      </c>
      <c r="AB54" s="38">
        <f t="shared" si="1"/>
        <v>5814970</v>
      </c>
      <c r="AC54" s="158">
        <v>1815061</v>
      </c>
      <c r="AD54" s="158">
        <v>142199</v>
      </c>
      <c r="AE54" s="158">
        <v>0</v>
      </c>
      <c r="AF54" s="158">
        <v>142199</v>
      </c>
      <c r="AG54" s="158">
        <v>0</v>
      </c>
      <c r="AH54" s="158">
        <v>0</v>
      </c>
      <c r="AI54" s="158">
        <v>0</v>
      </c>
      <c r="AJ54" s="158">
        <v>0</v>
      </c>
      <c r="AK54" s="158">
        <v>20</v>
      </c>
      <c r="AL54" s="158">
        <v>43324</v>
      </c>
      <c r="AM54" s="158">
        <v>3956565</v>
      </c>
      <c r="AN54" s="158">
        <v>0</v>
      </c>
      <c r="AO54" s="158">
        <v>0</v>
      </c>
      <c r="AP54" s="158">
        <v>0</v>
      </c>
      <c r="AQ54" s="158">
        <v>6414940</v>
      </c>
      <c r="AR54" s="158">
        <v>0</v>
      </c>
      <c r="AS54" s="158">
        <v>6414940</v>
      </c>
      <c r="AT54" s="158">
        <v>0</v>
      </c>
      <c r="AU54" s="158">
        <v>0</v>
      </c>
      <c r="AV54" s="158">
        <v>0</v>
      </c>
    </row>
    <row r="55" spans="1:48" x14ac:dyDescent="0.25">
      <c r="A55" s="154">
        <v>5304</v>
      </c>
      <c r="B55" s="154" t="s">
        <v>386</v>
      </c>
      <c r="C55" s="54" t="s">
        <v>918</v>
      </c>
      <c r="D55" s="37" t="s">
        <v>939</v>
      </c>
      <c r="E55" s="54">
        <v>4</v>
      </c>
      <c r="F55" s="155">
        <f t="shared" si="0"/>
        <v>6678000</v>
      </c>
      <c r="G55" s="156">
        <v>2233000</v>
      </c>
      <c r="H55" s="156">
        <v>110000</v>
      </c>
      <c r="I55" s="156">
        <v>0</v>
      </c>
      <c r="J55" s="156">
        <v>110000</v>
      </c>
      <c r="K55" s="156">
        <v>0</v>
      </c>
      <c r="L55" s="156">
        <v>0</v>
      </c>
      <c r="M55" s="156">
        <v>0</v>
      </c>
      <c r="N55" s="156">
        <v>0</v>
      </c>
      <c r="O55" s="156">
        <v>160000</v>
      </c>
      <c r="P55" s="156">
        <v>0</v>
      </c>
      <c r="Q55" s="156">
        <v>4285000</v>
      </c>
      <c r="R55" s="156">
        <v>0</v>
      </c>
      <c r="S55" s="156">
        <v>0</v>
      </c>
      <c r="T55" s="156">
        <v>0</v>
      </c>
      <c r="U55" s="156">
        <v>170000</v>
      </c>
      <c r="V55" s="156">
        <v>0</v>
      </c>
      <c r="W55" s="156">
        <v>170000</v>
      </c>
      <c r="X55" s="156">
        <v>0</v>
      </c>
      <c r="Y55" s="156">
        <v>0</v>
      </c>
      <c r="Z55" s="156">
        <v>0</v>
      </c>
      <c r="AA55" s="157" t="s">
        <v>940</v>
      </c>
      <c r="AB55" s="38">
        <f t="shared" si="1"/>
        <v>7327563</v>
      </c>
      <c r="AC55" s="158">
        <v>2508745</v>
      </c>
      <c r="AD55" s="158">
        <v>156696</v>
      </c>
      <c r="AE55" s="158">
        <v>0</v>
      </c>
      <c r="AF55" s="158">
        <v>156696</v>
      </c>
      <c r="AG55" s="158">
        <v>0</v>
      </c>
      <c r="AH55" s="158">
        <v>0</v>
      </c>
      <c r="AI55" s="158">
        <v>0</v>
      </c>
      <c r="AJ55" s="158">
        <v>0</v>
      </c>
      <c r="AK55" s="158">
        <v>139185</v>
      </c>
      <c r="AL55" s="158">
        <v>0</v>
      </c>
      <c r="AM55" s="158">
        <v>4679633</v>
      </c>
      <c r="AN55" s="158">
        <v>0</v>
      </c>
      <c r="AO55" s="158">
        <v>0</v>
      </c>
      <c r="AP55" s="158">
        <v>0</v>
      </c>
      <c r="AQ55" s="158">
        <v>715265</v>
      </c>
      <c r="AR55" s="158">
        <v>0</v>
      </c>
      <c r="AS55" s="158">
        <v>715265</v>
      </c>
      <c r="AT55" s="158">
        <v>0</v>
      </c>
      <c r="AU55" s="158">
        <v>0</v>
      </c>
      <c r="AV55" s="158">
        <v>0</v>
      </c>
    </row>
    <row r="56" spans="1:48" x14ac:dyDescent="0.25">
      <c r="A56" s="154">
        <v>5401</v>
      </c>
      <c r="B56" s="154" t="s">
        <v>387</v>
      </c>
      <c r="C56" s="54" t="s">
        <v>918</v>
      </c>
      <c r="D56" s="37" t="s">
        <v>939</v>
      </c>
      <c r="E56" s="54">
        <v>4</v>
      </c>
      <c r="F56" s="155">
        <f t="shared" si="0"/>
        <v>10853800</v>
      </c>
      <c r="G56" s="156">
        <v>3430750</v>
      </c>
      <c r="H56" s="156">
        <v>0</v>
      </c>
      <c r="I56" s="156">
        <v>0</v>
      </c>
      <c r="J56" s="156">
        <v>0</v>
      </c>
      <c r="K56" s="156">
        <v>0</v>
      </c>
      <c r="L56" s="156">
        <v>0</v>
      </c>
      <c r="M56" s="156">
        <v>0</v>
      </c>
      <c r="N56" s="156">
        <v>0</v>
      </c>
      <c r="O56" s="156">
        <v>0</v>
      </c>
      <c r="P56" s="156">
        <v>0</v>
      </c>
      <c r="Q56" s="156">
        <v>7363050</v>
      </c>
      <c r="R56" s="156">
        <v>0</v>
      </c>
      <c r="S56" s="156">
        <v>0</v>
      </c>
      <c r="T56" s="156">
        <v>60000</v>
      </c>
      <c r="U56" s="156">
        <v>70000</v>
      </c>
      <c r="V56" s="156">
        <v>0</v>
      </c>
      <c r="W56" s="156">
        <v>70000</v>
      </c>
      <c r="X56" s="156">
        <v>0</v>
      </c>
      <c r="Y56" s="156">
        <v>0</v>
      </c>
      <c r="Z56" s="156">
        <v>0</v>
      </c>
      <c r="AA56" s="157" t="s">
        <v>940</v>
      </c>
      <c r="AB56" s="38">
        <f t="shared" si="1"/>
        <v>14068020</v>
      </c>
      <c r="AC56" s="158">
        <v>4186639</v>
      </c>
      <c r="AD56" s="158">
        <v>255265</v>
      </c>
      <c r="AE56" s="158">
        <v>0</v>
      </c>
      <c r="AF56" s="158">
        <v>255265</v>
      </c>
      <c r="AG56" s="158">
        <v>0</v>
      </c>
      <c r="AH56" s="158">
        <v>0</v>
      </c>
      <c r="AI56" s="158">
        <v>0</v>
      </c>
      <c r="AJ56" s="158">
        <v>0</v>
      </c>
      <c r="AK56" s="158">
        <v>0</v>
      </c>
      <c r="AL56" s="158">
        <v>0</v>
      </c>
      <c r="AM56" s="158">
        <v>9823005</v>
      </c>
      <c r="AN56" s="158">
        <v>0</v>
      </c>
      <c r="AO56" s="158">
        <v>0</v>
      </c>
      <c r="AP56" s="158">
        <v>58376</v>
      </c>
      <c r="AQ56" s="158">
        <v>324700</v>
      </c>
      <c r="AR56" s="158">
        <v>0</v>
      </c>
      <c r="AS56" s="158">
        <v>324700</v>
      </c>
      <c r="AT56" s="158">
        <v>0</v>
      </c>
      <c r="AU56" s="158">
        <v>0</v>
      </c>
      <c r="AV56" s="158">
        <v>0</v>
      </c>
    </row>
    <row r="57" spans="1:48" x14ac:dyDescent="0.25">
      <c r="A57" s="154">
        <v>5402</v>
      </c>
      <c r="B57" s="154" t="s">
        <v>388</v>
      </c>
      <c r="C57" s="54" t="s">
        <v>918</v>
      </c>
      <c r="D57" s="37" t="s">
        <v>939</v>
      </c>
      <c r="E57" s="54">
        <v>4</v>
      </c>
      <c r="F57" s="155">
        <f t="shared" si="0"/>
        <v>6221400</v>
      </c>
      <c r="G57" s="156">
        <v>1664000</v>
      </c>
      <c r="H57" s="156">
        <v>158000</v>
      </c>
      <c r="I57" s="156">
        <v>0</v>
      </c>
      <c r="J57" s="156">
        <v>158000</v>
      </c>
      <c r="K57" s="156">
        <v>0</v>
      </c>
      <c r="L57" s="156">
        <v>0</v>
      </c>
      <c r="M57" s="156">
        <v>0</v>
      </c>
      <c r="N57" s="156">
        <v>0</v>
      </c>
      <c r="O57" s="156">
        <v>180000</v>
      </c>
      <c r="P57" s="156">
        <v>28400</v>
      </c>
      <c r="Q57" s="156">
        <v>4284000</v>
      </c>
      <c r="R57" s="156">
        <v>15000</v>
      </c>
      <c r="S57" s="156">
        <v>0</v>
      </c>
      <c r="T57" s="156">
        <v>50000</v>
      </c>
      <c r="U57" s="156">
        <v>220000</v>
      </c>
      <c r="V57" s="156">
        <v>0</v>
      </c>
      <c r="W57" s="156">
        <v>220000</v>
      </c>
      <c r="X57" s="156">
        <v>0</v>
      </c>
      <c r="Y57" s="156">
        <v>0</v>
      </c>
      <c r="Z57" s="156">
        <v>0</v>
      </c>
      <c r="AA57" s="157" t="s">
        <v>940</v>
      </c>
      <c r="AB57" s="38">
        <f t="shared" si="1"/>
        <v>7288470</v>
      </c>
      <c r="AC57" s="158">
        <v>1881608</v>
      </c>
      <c r="AD57" s="158">
        <v>121662</v>
      </c>
      <c r="AE57" s="158">
        <v>0</v>
      </c>
      <c r="AF57" s="158">
        <v>121662</v>
      </c>
      <c r="AG57" s="158">
        <v>0</v>
      </c>
      <c r="AH57" s="158">
        <v>0</v>
      </c>
      <c r="AI57" s="158">
        <v>0</v>
      </c>
      <c r="AJ57" s="158">
        <v>0</v>
      </c>
      <c r="AK57" s="158">
        <v>205169</v>
      </c>
      <c r="AL57" s="158">
        <v>21948</v>
      </c>
      <c r="AM57" s="158">
        <v>5173965</v>
      </c>
      <c r="AN57" s="158">
        <v>0</v>
      </c>
      <c r="AO57" s="158">
        <v>0</v>
      </c>
      <c r="AP57" s="158">
        <v>5780</v>
      </c>
      <c r="AQ57" s="158">
        <v>409087</v>
      </c>
      <c r="AR57" s="158">
        <v>0</v>
      </c>
      <c r="AS57" s="158">
        <v>409087</v>
      </c>
      <c r="AT57" s="158">
        <v>0</v>
      </c>
      <c r="AU57" s="158">
        <v>0</v>
      </c>
      <c r="AV57" s="158">
        <v>0</v>
      </c>
    </row>
    <row r="58" spans="1:48" x14ac:dyDescent="0.25">
      <c r="A58" s="154">
        <v>5403</v>
      </c>
      <c r="B58" s="154" t="s">
        <v>389</v>
      </c>
      <c r="C58" s="54" t="s">
        <v>918</v>
      </c>
      <c r="D58" s="37" t="s">
        <v>939</v>
      </c>
      <c r="E58" s="54">
        <v>4</v>
      </c>
      <c r="F58" s="155">
        <f t="shared" si="0"/>
        <v>8199597</v>
      </c>
      <c r="G58" s="156">
        <v>5377978</v>
      </c>
      <c r="H58" s="156">
        <v>75000</v>
      </c>
      <c r="I58" s="156">
        <v>0</v>
      </c>
      <c r="J58" s="156">
        <v>75000</v>
      </c>
      <c r="K58" s="156">
        <v>0</v>
      </c>
      <c r="L58" s="156">
        <v>0</v>
      </c>
      <c r="M58" s="156">
        <v>0</v>
      </c>
      <c r="N58" s="156">
        <v>0</v>
      </c>
      <c r="O58" s="156">
        <v>39321</v>
      </c>
      <c r="P58" s="156">
        <v>0</v>
      </c>
      <c r="Q58" s="156">
        <v>2782298</v>
      </c>
      <c r="R58" s="156">
        <v>0</v>
      </c>
      <c r="S58" s="156">
        <v>0</v>
      </c>
      <c r="T58" s="156">
        <v>0</v>
      </c>
      <c r="U58" s="156">
        <v>12000</v>
      </c>
      <c r="V58" s="156">
        <v>0</v>
      </c>
      <c r="W58" s="156">
        <v>12000</v>
      </c>
      <c r="X58" s="156">
        <v>0</v>
      </c>
      <c r="Y58" s="156">
        <v>0</v>
      </c>
      <c r="Z58" s="156">
        <v>0</v>
      </c>
      <c r="AA58" s="157" t="s">
        <v>940</v>
      </c>
      <c r="AB58" s="38">
        <f t="shared" si="1"/>
        <v>7758216</v>
      </c>
      <c r="AC58" s="158">
        <v>4829586</v>
      </c>
      <c r="AD58" s="158">
        <v>167448</v>
      </c>
      <c r="AE58" s="158">
        <v>0</v>
      </c>
      <c r="AF58" s="158">
        <v>167448</v>
      </c>
      <c r="AG58" s="158">
        <v>0</v>
      </c>
      <c r="AH58" s="158">
        <v>0</v>
      </c>
      <c r="AI58" s="158">
        <v>0</v>
      </c>
      <c r="AJ58" s="158">
        <v>0</v>
      </c>
      <c r="AK58" s="158">
        <v>119315</v>
      </c>
      <c r="AL58" s="158">
        <v>0</v>
      </c>
      <c r="AM58" s="158">
        <v>2797396</v>
      </c>
      <c r="AN58" s="158">
        <v>11919</v>
      </c>
      <c r="AO58" s="158">
        <v>0</v>
      </c>
      <c r="AP58" s="158">
        <v>0</v>
      </c>
      <c r="AQ58" s="158">
        <v>289030</v>
      </c>
      <c r="AR58" s="158">
        <v>0</v>
      </c>
      <c r="AS58" s="158">
        <v>289030</v>
      </c>
      <c r="AT58" s="158">
        <v>0</v>
      </c>
      <c r="AU58" s="158">
        <v>0</v>
      </c>
      <c r="AV58" s="158">
        <v>0</v>
      </c>
    </row>
    <row r="59" spans="1:48" x14ac:dyDescent="0.25">
      <c r="A59" s="154">
        <v>5404</v>
      </c>
      <c r="B59" s="154" t="s">
        <v>390</v>
      </c>
      <c r="C59" s="54" t="s">
        <v>918</v>
      </c>
      <c r="D59" s="37" t="s">
        <v>939</v>
      </c>
      <c r="E59" s="54">
        <v>4</v>
      </c>
      <c r="F59" s="155">
        <f t="shared" si="0"/>
        <v>5285970</v>
      </c>
      <c r="G59" s="156">
        <v>2139470</v>
      </c>
      <c r="H59" s="156">
        <v>168000</v>
      </c>
      <c r="I59" s="156">
        <v>0</v>
      </c>
      <c r="J59" s="156">
        <v>168000</v>
      </c>
      <c r="K59" s="156">
        <v>0</v>
      </c>
      <c r="L59" s="156">
        <v>0</v>
      </c>
      <c r="M59" s="156">
        <v>0</v>
      </c>
      <c r="N59" s="156">
        <v>0</v>
      </c>
      <c r="O59" s="156">
        <v>184900</v>
      </c>
      <c r="P59" s="156">
        <v>0</v>
      </c>
      <c r="Q59" s="156">
        <v>2960100</v>
      </c>
      <c r="R59" s="156">
        <v>1500</v>
      </c>
      <c r="S59" s="156">
        <v>0</v>
      </c>
      <c r="T59" s="156">
        <v>0</v>
      </c>
      <c r="U59" s="156">
        <v>160000</v>
      </c>
      <c r="V59" s="156">
        <v>0</v>
      </c>
      <c r="W59" s="156">
        <v>160000</v>
      </c>
      <c r="X59" s="156">
        <v>0</v>
      </c>
      <c r="Y59" s="156">
        <v>0</v>
      </c>
      <c r="Z59" s="156">
        <v>0</v>
      </c>
      <c r="AA59" s="157" t="s">
        <v>940</v>
      </c>
      <c r="AB59" s="38">
        <f t="shared" si="1"/>
        <v>6635362</v>
      </c>
      <c r="AC59" s="158">
        <v>2847548</v>
      </c>
      <c r="AD59" s="158">
        <v>117664</v>
      </c>
      <c r="AE59" s="158">
        <v>0</v>
      </c>
      <c r="AF59" s="158">
        <v>117664</v>
      </c>
      <c r="AG59" s="158">
        <v>0</v>
      </c>
      <c r="AH59" s="158">
        <v>0</v>
      </c>
      <c r="AI59" s="158">
        <v>0</v>
      </c>
      <c r="AJ59" s="158">
        <v>0</v>
      </c>
      <c r="AK59" s="158">
        <v>163058</v>
      </c>
      <c r="AL59" s="158">
        <v>0</v>
      </c>
      <c r="AM59" s="158">
        <v>3617486</v>
      </c>
      <c r="AN59" s="158">
        <v>3454</v>
      </c>
      <c r="AO59" s="158">
        <v>0</v>
      </c>
      <c r="AP59" s="158">
        <v>3816</v>
      </c>
      <c r="AQ59" s="158">
        <v>345852</v>
      </c>
      <c r="AR59" s="158">
        <v>0</v>
      </c>
      <c r="AS59" s="158">
        <v>345852</v>
      </c>
      <c r="AT59" s="158">
        <v>0</v>
      </c>
      <c r="AU59" s="158">
        <v>0</v>
      </c>
      <c r="AV59" s="158">
        <v>0</v>
      </c>
    </row>
    <row r="60" spans="1:48" x14ac:dyDescent="0.25">
      <c r="A60" s="154">
        <v>5405</v>
      </c>
      <c r="B60" s="154" t="s">
        <v>391</v>
      </c>
      <c r="C60" s="54" t="s">
        <v>918</v>
      </c>
      <c r="D60" s="37" t="s">
        <v>939</v>
      </c>
      <c r="E60" s="54">
        <v>4</v>
      </c>
      <c r="F60" s="155">
        <f t="shared" si="0"/>
        <v>28259734</v>
      </c>
      <c r="G60" s="156">
        <v>24074796</v>
      </c>
      <c r="H60" s="156">
        <v>195000</v>
      </c>
      <c r="I60" s="156">
        <v>80000</v>
      </c>
      <c r="J60" s="156">
        <v>115000</v>
      </c>
      <c r="K60" s="156">
        <v>0</v>
      </c>
      <c r="L60" s="156">
        <v>0</v>
      </c>
      <c r="M60" s="156">
        <v>0</v>
      </c>
      <c r="N60" s="156">
        <v>0</v>
      </c>
      <c r="O60" s="156">
        <v>4000</v>
      </c>
      <c r="P60" s="156">
        <v>0</v>
      </c>
      <c r="Q60" s="156">
        <v>3585937</v>
      </c>
      <c r="R60" s="156">
        <v>0</v>
      </c>
      <c r="S60" s="156">
        <v>0</v>
      </c>
      <c r="T60" s="156">
        <v>595001</v>
      </c>
      <c r="U60" s="156">
        <v>30000</v>
      </c>
      <c r="V60" s="156">
        <v>0</v>
      </c>
      <c r="W60" s="156">
        <v>30000</v>
      </c>
      <c r="X60" s="156">
        <v>0</v>
      </c>
      <c r="Y60" s="156">
        <v>0</v>
      </c>
      <c r="Z60" s="156">
        <v>0</v>
      </c>
      <c r="AA60" s="157" t="s">
        <v>940</v>
      </c>
      <c r="AB60" s="38">
        <f t="shared" si="1"/>
        <v>28331778</v>
      </c>
      <c r="AC60" s="158">
        <v>24228901</v>
      </c>
      <c r="AD60" s="158">
        <v>198634</v>
      </c>
      <c r="AE60" s="158">
        <v>68000</v>
      </c>
      <c r="AF60" s="158">
        <v>130634</v>
      </c>
      <c r="AG60" s="158">
        <v>0</v>
      </c>
      <c r="AH60" s="158">
        <v>0</v>
      </c>
      <c r="AI60" s="158">
        <v>0</v>
      </c>
      <c r="AJ60" s="158">
        <v>0</v>
      </c>
      <c r="AK60" s="158">
        <v>3409</v>
      </c>
      <c r="AL60" s="158">
        <v>0</v>
      </c>
      <c r="AM60" s="158">
        <v>3757322</v>
      </c>
      <c r="AN60" s="158">
        <v>0</v>
      </c>
      <c r="AO60" s="158">
        <v>0</v>
      </c>
      <c r="AP60" s="158">
        <v>342146</v>
      </c>
      <c r="AQ60" s="158">
        <v>184620</v>
      </c>
      <c r="AR60" s="158">
        <v>0</v>
      </c>
      <c r="AS60" s="158">
        <v>184620</v>
      </c>
      <c r="AT60" s="158">
        <v>0</v>
      </c>
      <c r="AU60" s="158">
        <v>0</v>
      </c>
      <c r="AV60" s="158">
        <v>0</v>
      </c>
    </row>
    <row r="61" spans="1:48" x14ac:dyDescent="0.25">
      <c r="A61" s="154">
        <v>5501</v>
      </c>
      <c r="B61" s="154" t="s">
        <v>392</v>
      </c>
      <c r="C61" s="54" t="s">
        <v>918</v>
      </c>
      <c r="D61" s="37" t="s">
        <v>939</v>
      </c>
      <c r="E61" s="54">
        <v>4</v>
      </c>
      <c r="F61" s="155">
        <f t="shared" si="0"/>
        <v>26374020</v>
      </c>
      <c r="G61" s="156">
        <v>10399892</v>
      </c>
      <c r="H61" s="156">
        <v>348038</v>
      </c>
      <c r="I61" s="156">
        <v>0</v>
      </c>
      <c r="J61" s="156">
        <v>348038</v>
      </c>
      <c r="K61" s="156">
        <v>0</v>
      </c>
      <c r="L61" s="156">
        <v>0</v>
      </c>
      <c r="M61" s="156">
        <v>0</v>
      </c>
      <c r="N61" s="156">
        <v>0</v>
      </c>
      <c r="O61" s="156">
        <v>247250</v>
      </c>
      <c r="P61" s="156">
        <v>512100</v>
      </c>
      <c r="Q61" s="156">
        <v>14561920</v>
      </c>
      <c r="R61" s="156">
        <v>5000</v>
      </c>
      <c r="S61" s="156">
        <v>0</v>
      </c>
      <c r="T61" s="156">
        <v>647858</v>
      </c>
      <c r="U61" s="156">
        <v>18047</v>
      </c>
      <c r="V61" s="156">
        <v>0</v>
      </c>
      <c r="W61" s="156">
        <v>18047</v>
      </c>
      <c r="X61" s="156">
        <v>0</v>
      </c>
      <c r="Y61" s="156">
        <v>0</v>
      </c>
      <c r="Z61" s="156">
        <v>0</v>
      </c>
      <c r="AA61" s="157" t="s">
        <v>940</v>
      </c>
      <c r="AB61" s="38">
        <f t="shared" si="1"/>
        <v>26512148</v>
      </c>
      <c r="AC61" s="158">
        <v>10281592</v>
      </c>
      <c r="AD61" s="158">
        <v>756730</v>
      </c>
      <c r="AE61" s="158">
        <v>44700</v>
      </c>
      <c r="AF61" s="158">
        <v>712030</v>
      </c>
      <c r="AG61" s="158">
        <v>0</v>
      </c>
      <c r="AH61" s="158">
        <v>0</v>
      </c>
      <c r="AI61" s="158">
        <v>0</v>
      </c>
      <c r="AJ61" s="158">
        <v>0</v>
      </c>
      <c r="AK61" s="158">
        <v>454610</v>
      </c>
      <c r="AL61" s="158">
        <v>492640</v>
      </c>
      <c r="AM61" s="158">
        <v>14431364</v>
      </c>
      <c r="AN61" s="158">
        <v>25980</v>
      </c>
      <c r="AO61" s="158">
        <v>0</v>
      </c>
      <c r="AP61" s="158">
        <v>825962</v>
      </c>
      <c r="AQ61" s="158">
        <v>482715</v>
      </c>
      <c r="AR61" s="158">
        <v>0</v>
      </c>
      <c r="AS61" s="158">
        <v>482715</v>
      </c>
      <c r="AT61" s="158">
        <v>0</v>
      </c>
      <c r="AU61" s="158">
        <v>0</v>
      </c>
      <c r="AV61" s="158">
        <v>0</v>
      </c>
    </row>
    <row r="62" spans="1:48" x14ac:dyDescent="0.25">
      <c r="A62" s="154">
        <v>5502</v>
      </c>
      <c r="B62" s="154" t="s">
        <v>374</v>
      </c>
      <c r="C62" s="54" t="s">
        <v>918</v>
      </c>
      <c r="D62" s="37" t="s">
        <v>939</v>
      </c>
      <c r="E62" s="54">
        <v>4</v>
      </c>
      <c r="F62" s="155">
        <f t="shared" si="0"/>
        <v>12915000</v>
      </c>
      <c r="G62" s="156">
        <v>4636000</v>
      </c>
      <c r="H62" s="156">
        <v>145000</v>
      </c>
      <c r="I62" s="156">
        <v>0</v>
      </c>
      <c r="J62" s="156">
        <v>145000</v>
      </c>
      <c r="K62" s="156">
        <v>0</v>
      </c>
      <c r="L62" s="156">
        <v>0</v>
      </c>
      <c r="M62" s="156">
        <v>0</v>
      </c>
      <c r="N62" s="156">
        <v>0</v>
      </c>
      <c r="O62" s="156">
        <v>171000</v>
      </c>
      <c r="P62" s="156">
        <v>0</v>
      </c>
      <c r="Q62" s="156">
        <v>8048000</v>
      </c>
      <c r="R62" s="156">
        <v>0</v>
      </c>
      <c r="S62" s="156">
        <v>0</v>
      </c>
      <c r="T62" s="156">
        <v>60000</v>
      </c>
      <c r="U62" s="156">
        <v>7000</v>
      </c>
      <c r="V62" s="156">
        <v>0</v>
      </c>
      <c r="W62" s="156">
        <v>7000</v>
      </c>
      <c r="X62" s="156">
        <v>0</v>
      </c>
      <c r="Y62" s="156">
        <v>0</v>
      </c>
      <c r="Z62" s="156">
        <v>0</v>
      </c>
      <c r="AA62" s="157" t="s">
        <v>940</v>
      </c>
      <c r="AB62" s="38">
        <f t="shared" si="1"/>
        <v>14739536</v>
      </c>
      <c r="AC62" s="158">
        <v>5180123</v>
      </c>
      <c r="AD62" s="158">
        <v>388597</v>
      </c>
      <c r="AE62" s="158">
        <v>0</v>
      </c>
      <c r="AF62" s="158">
        <v>388597</v>
      </c>
      <c r="AG62" s="158">
        <v>0</v>
      </c>
      <c r="AH62" s="158">
        <v>0</v>
      </c>
      <c r="AI62" s="158">
        <v>0</v>
      </c>
      <c r="AJ62" s="158">
        <v>0</v>
      </c>
      <c r="AK62" s="158">
        <v>167235</v>
      </c>
      <c r="AL62" s="158">
        <v>0</v>
      </c>
      <c r="AM62" s="158">
        <v>9329439</v>
      </c>
      <c r="AN62" s="158">
        <v>0</v>
      </c>
      <c r="AO62" s="158">
        <v>0</v>
      </c>
      <c r="AP62" s="158">
        <v>62739</v>
      </c>
      <c r="AQ62" s="158">
        <v>778083</v>
      </c>
      <c r="AR62" s="158">
        <v>0</v>
      </c>
      <c r="AS62" s="158">
        <v>778083</v>
      </c>
      <c r="AT62" s="158">
        <v>0</v>
      </c>
      <c r="AU62" s="158">
        <v>0</v>
      </c>
      <c r="AV62" s="158">
        <v>0</v>
      </c>
    </row>
    <row r="63" spans="1:48" x14ac:dyDescent="0.25">
      <c r="A63" s="154">
        <v>5503</v>
      </c>
      <c r="B63" s="154" t="s">
        <v>393</v>
      </c>
      <c r="C63" s="54" t="s">
        <v>918</v>
      </c>
      <c r="D63" s="37" t="s">
        <v>939</v>
      </c>
      <c r="E63" s="54">
        <v>4</v>
      </c>
      <c r="F63" s="155">
        <f t="shared" si="0"/>
        <v>6259843</v>
      </c>
      <c r="G63" s="156">
        <v>2867614</v>
      </c>
      <c r="H63" s="156">
        <v>39484</v>
      </c>
      <c r="I63" s="156">
        <v>0</v>
      </c>
      <c r="J63" s="156">
        <v>39484</v>
      </c>
      <c r="K63" s="156">
        <v>0</v>
      </c>
      <c r="L63" s="156">
        <v>0</v>
      </c>
      <c r="M63" s="156">
        <v>0</v>
      </c>
      <c r="N63" s="156">
        <v>0</v>
      </c>
      <c r="O63" s="156">
        <v>96149</v>
      </c>
      <c r="P63" s="156">
        <v>0</v>
      </c>
      <c r="Q63" s="156">
        <v>3246080</v>
      </c>
      <c r="R63" s="156">
        <v>0</v>
      </c>
      <c r="S63" s="156">
        <v>0</v>
      </c>
      <c r="T63" s="156">
        <v>50000</v>
      </c>
      <c r="U63" s="156">
        <v>17937</v>
      </c>
      <c r="V63" s="156">
        <v>95</v>
      </c>
      <c r="W63" s="156">
        <v>17842</v>
      </c>
      <c r="X63" s="156">
        <v>0</v>
      </c>
      <c r="Y63" s="156">
        <v>0</v>
      </c>
      <c r="Z63" s="156">
        <v>0</v>
      </c>
      <c r="AA63" s="157" t="s">
        <v>940</v>
      </c>
      <c r="AB63" s="38">
        <f t="shared" si="1"/>
        <v>7098479</v>
      </c>
      <c r="AC63" s="158">
        <v>2746625</v>
      </c>
      <c r="AD63" s="158">
        <v>74489</v>
      </c>
      <c r="AE63" s="158">
        <v>0</v>
      </c>
      <c r="AF63" s="158">
        <v>74489</v>
      </c>
      <c r="AG63" s="158">
        <v>0</v>
      </c>
      <c r="AH63" s="158">
        <v>0</v>
      </c>
      <c r="AI63" s="158">
        <v>0</v>
      </c>
      <c r="AJ63" s="158">
        <v>0</v>
      </c>
      <c r="AK63" s="158">
        <v>111478</v>
      </c>
      <c r="AL63" s="158">
        <v>0</v>
      </c>
      <c r="AM63" s="158">
        <v>4146128</v>
      </c>
      <c r="AN63" s="158">
        <v>0</v>
      </c>
      <c r="AO63" s="158">
        <v>0</v>
      </c>
      <c r="AP63" s="158">
        <v>94248</v>
      </c>
      <c r="AQ63" s="158">
        <v>246965</v>
      </c>
      <c r="AR63" s="158">
        <v>0</v>
      </c>
      <c r="AS63" s="158">
        <v>246965</v>
      </c>
      <c r="AT63" s="158">
        <v>0</v>
      </c>
      <c r="AU63" s="158">
        <v>0</v>
      </c>
      <c r="AV63" s="158">
        <v>0</v>
      </c>
    </row>
    <row r="64" spans="1:48" x14ac:dyDescent="0.25">
      <c r="A64" s="154">
        <v>5504</v>
      </c>
      <c r="B64" s="154" t="s">
        <v>394</v>
      </c>
      <c r="C64" s="54" t="s">
        <v>918</v>
      </c>
      <c r="D64" s="37" t="s">
        <v>939</v>
      </c>
      <c r="E64" s="54">
        <v>4</v>
      </c>
      <c r="F64" s="155">
        <f t="shared" si="0"/>
        <v>9171600</v>
      </c>
      <c r="G64" s="156">
        <v>4150335</v>
      </c>
      <c r="H64" s="156">
        <v>164505</v>
      </c>
      <c r="I64" s="156">
        <v>0</v>
      </c>
      <c r="J64" s="156">
        <v>164505</v>
      </c>
      <c r="K64" s="156">
        <v>0</v>
      </c>
      <c r="L64" s="156">
        <v>0</v>
      </c>
      <c r="M64" s="156">
        <v>0</v>
      </c>
      <c r="N64" s="156">
        <v>0</v>
      </c>
      <c r="O64" s="156">
        <v>10130</v>
      </c>
      <c r="P64" s="156">
        <v>0</v>
      </c>
      <c r="Q64" s="156">
        <v>3787498</v>
      </c>
      <c r="R64" s="156">
        <v>0</v>
      </c>
      <c r="S64" s="156">
        <v>0</v>
      </c>
      <c r="T64" s="156">
        <v>1223637</v>
      </c>
      <c r="U64" s="156">
        <v>58500</v>
      </c>
      <c r="V64" s="156">
        <v>0</v>
      </c>
      <c r="W64" s="156">
        <v>58500</v>
      </c>
      <c r="X64" s="156">
        <v>0</v>
      </c>
      <c r="Y64" s="156">
        <v>0</v>
      </c>
      <c r="Z64" s="156">
        <v>0</v>
      </c>
      <c r="AA64" s="157" t="s">
        <v>940</v>
      </c>
      <c r="AB64" s="38">
        <f t="shared" si="1"/>
        <v>8457981</v>
      </c>
      <c r="AC64" s="158">
        <v>3989580</v>
      </c>
      <c r="AD64" s="158">
        <v>110731</v>
      </c>
      <c r="AE64" s="158">
        <v>0</v>
      </c>
      <c r="AF64" s="158">
        <v>110731</v>
      </c>
      <c r="AG64" s="158">
        <v>0</v>
      </c>
      <c r="AH64" s="158">
        <v>0</v>
      </c>
      <c r="AI64" s="158">
        <v>0</v>
      </c>
      <c r="AJ64" s="158">
        <v>0</v>
      </c>
      <c r="AK64" s="158">
        <v>27811</v>
      </c>
      <c r="AL64" s="158">
        <v>0</v>
      </c>
      <c r="AM64" s="158">
        <v>4353043</v>
      </c>
      <c r="AN64" s="158">
        <v>0</v>
      </c>
      <c r="AO64" s="158">
        <v>0</v>
      </c>
      <c r="AP64" s="158">
        <v>87547</v>
      </c>
      <c r="AQ64" s="158">
        <v>325730</v>
      </c>
      <c r="AR64" s="158">
        <v>0</v>
      </c>
      <c r="AS64" s="158">
        <v>325730</v>
      </c>
      <c r="AT64" s="158">
        <v>0</v>
      </c>
      <c r="AU64" s="158">
        <v>0</v>
      </c>
      <c r="AV64" s="158">
        <v>0</v>
      </c>
    </row>
    <row r="65" spans="1:48" x14ac:dyDescent="0.25">
      <c r="A65" s="154">
        <v>5506</v>
      </c>
      <c r="B65" s="154" t="s">
        <v>395</v>
      </c>
      <c r="C65" s="54" t="s">
        <v>918</v>
      </c>
      <c r="D65" s="37" t="s">
        <v>939</v>
      </c>
      <c r="E65" s="54">
        <v>4</v>
      </c>
      <c r="F65" s="155">
        <f t="shared" si="0"/>
        <v>6504553</v>
      </c>
      <c r="G65" s="156">
        <v>2174567</v>
      </c>
      <c r="H65" s="156">
        <v>78041</v>
      </c>
      <c r="I65" s="156">
        <v>1</v>
      </c>
      <c r="J65" s="156">
        <v>78040</v>
      </c>
      <c r="K65" s="156">
        <v>0</v>
      </c>
      <c r="L65" s="156">
        <v>0</v>
      </c>
      <c r="M65" s="156">
        <v>0</v>
      </c>
      <c r="N65" s="156">
        <v>0</v>
      </c>
      <c r="O65" s="156">
        <v>10142</v>
      </c>
      <c r="P65" s="156">
        <v>376080</v>
      </c>
      <c r="Q65" s="156">
        <v>3943634</v>
      </c>
      <c r="R65" s="156">
        <v>80</v>
      </c>
      <c r="S65" s="156">
        <v>30</v>
      </c>
      <c r="T65" s="156">
        <v>20</v>
      </c>
      <c r="U65" s="156">
        <v>122303</v>
      </c>
      <c r="V65" s="156">
        <v>20</v>
      </c>
      <c r="W65" s="156">
        <v>122283</v>
      </c>
      <c r="X65" s="156">
        <v>0</v>
      </c>
      <c r="Y65" s="156">
        <v>0</v>
      </c>
      <c r="Z65" s="156">
        <v>0</v>
      </c>
      <c r="AA65" s="157" t="s">
        <v>940</v>
      </c>
      <c r="AB65" s="38">
        <f t="shared" si="1"/>
        <v>8170887</v>
      </c>
      <c r="AC65" s="158">
        <v>2559008</v>
      </c>
      <c r="AD65" s="158">
        <v>241953</v>
      </c>
      <c r="AE65" s="158">
        <v>0</v>
      </c>
      <c r="AF65" s="158">
        <v>241953</v>
      </c>
      <c r="AG65" s="158">
        <v>0</v>
      </c>
      <c r="AH65" s="158">
        <v>0</v>
      </c>
      <c r="AI65" s="158">
        <v>0</v>
      </c>
      <c r="AJ65" s="158">
        <v>0</v>
      </c>
      <c r="AK65" s="158">
        <v>153720</v>
      </c>
      <c r="AL65" s="158">
        <v>307642</v>
      </c>
      <c r="AM65" s="158">
        <v>5150517</v>
      </c>
      <c r="AN65" s="158">
        <v>0</v>
      </c>
      <c r="AO65" s="158">
        <v>0</v>
      </c>
      <c r="AP65" s="158">
        <v>0</v>
      </c>
      <c r="AQ65" s="158">
        <v>594411</v>
      </c>
      <c r="AR65" s="158">
        <v>0</v>
      </c>
      <c r="AS65" s="158">
        <v>594411</v>
      </c>
      <c r="AT65" s="158">
        <v>0</v>
      </c>
      <c r="AU65" s="158">
        <v>0</v>
      </c>
      <c r="AV65" s="158">
        <v>0</v>
      </c>
    </row>
    <row r="66" spans="1:48" x14ac:dyDescent="0.25">
      <c r="A66" s="154">
        <v>5601</v>
      </c>
      <c r="B66" s="154" t="s">
        <v>396</v>
      </c>
      <c r="C66" s="54" t="s">
        <v>918</v>
      </c>
      <c r="D66" s="37" t="s">
        <v>939</v>
      </c>
      <c r="E66" s="54">
        <v>4</v>
      </c>
      <c r="F66" s="155">
        <f t="shared" si="0"/>
        <v>27473548</v>
      </c>
      <c r="G66" s="156">
        <v>11158783</v>
      </c>
      <c r="H66" s="156">
        <v>1099790</v>
      </c>
      <c r="I66" s="156">
        <v>0</v>
      </c>
      <c r="J66" s="156">
        <v>1099790</v>
      </c>
      <c r="K66" s="156">
        <v>0</v>
      </c>
      <c r="L66" s="156">
        <v>0</v>
      </c>
      <c r="M66" s="156">
        <v>0</v>
      </c>
      <c r="N66" s="156">
        <v>0</v>
      </c>
      <c r="O66" s="156">
        <v>668752</v>
      </c>
      <c r="P66" s="156">
        <v>0</v>
      </c>
      <c r="Q66" s="156">
        <v>13480013</v>
      </c>
      <c r="R66" s="156">
        <v>0</v>
      </c>
      <c r="S66" s="156">
        <v>0</v>
      </c>
      <c r="T66" s="156">
        <v>2166000</v>
      </c>
      <c r="U66" s="156">
        <v>987394</v>
      </c>
      <c r="V66" s="156">
        <v>0</v>
      </c>
      <c r="W66" s="156">
        <v>987394</v>
      </c>
      <c r="X66" s="156">
        <v>0</v>
      </c>
      <c r="Y66" s="156">
        <v>0</v>
      </c>
      <c r="Z66" s="156">
        <v>0</v>
      </c>
      <c r="AA66" s="157" t="s">
        <v>940</v>
      </c>
      <c r="AB66" s="38">
        <f t="shared" si="1"/>
        <v>26149678</v>
      </c>
      <c r="AC66" s="158">
        <v>11218132</v>
      </c>
      <c r="AD66" s="158">
        <v>1107498</v>
      </c>
      <c r="AE66" s="158">
        <v>15167</v>
      </c>
      <c r="AF66" s="158">
        <v>1092331</v>
      </c>
      <c r="AG66" s="158">
        <v>0</v>
      </c>
      <c r="AH66" s="158">
        <v>0</v>
      </c>
      <c r="AI66" s="158">
        <v>0</v>
      </c>
      <c r="AJ66" s="158">
        <v>0</v>
      </c>
      <c r="AK66" s="158">
        <v>491257</v>
      </c>
      <c r="AL66" s="158">
        <v>0</v>
      </c>
      <c r="AM66" s="158">
        <v>13958809</v>
      </c>
      <c r="AN66" s="158">
        <v>0</v>
      </c>
      <c r="AO66" s="158">
        <v>0</v>
      </c>
      <c r="AP66" s="158">
        <v>481480</v>
      </c>
      <c r="AQ66" s="158">
        <v>1621315</v>
      </c>
      <c r="AR66" s="158">
        <v>0</v>
      </c>
      <c r="AS66" s="158">
        <v>1621315</v>
      </c>
      <c r="AT66" s="158">
        <v>0</v>
      </c>
      <c r="AU66" s="158">
        <v>0</v>
      </c>
      <c r="AV66" s="158">
        <v>0</v>
      </c>
    </row>
    <row r="67" spans="1:48" x14ac:dyDescent="0.25">
      <c r="A67" s="154">
        <v>5602</v>
      </c>
      <c r="B67" s="154" t="s">
        <v>397</v>
      </c>
      <c r="C67" s="54" t="s">
        <v>918</v>
      </c>
      <c r="D67" s="37" t="s">
        <v>939</v>
      </c>
      <c r="E67" s="54">
        <v>4</v>
      </c>
      <c r="F67" s="155">
        <f t="shared" si="0"/>
        <v>12190068</v>
      </c>
      <c r="G67" s="156">
        <v>9383707</v>
      </c>
      <c r="H67" s="156">
        <v>135000</v>
      </c>
      <c r="I67" s="156">
        <v>0</v>
      </c>
      <c r="J67" s="156">
        <v>135000</v>
      </c>
      <c r="K67" s="156">
        <v>0</v>
      </c>
      <c r="L67" s="156">
        <v>0</v>
      </c>
      <c r="M67" s="156">
        <v>0</v>
      </c>
      <c r="N67" s="156">
        <v>0</v>
      </c>
      <c r="O67" s="156">
        <v>0</v>
      </c>
      <c r="P67" s="156">
        <v>0</v>
      </c>
      <c r="Q67" s="156">
        <v>2806361</v>
      </c>
      <c r="R67" s="156">
        <v>0</v>
      </c>
      <c r="S67" s="156">
        <v>0</v>
      </c>
      <c r="T67" s="156">
        <v>0</v>
      </c>
      <c r="U67" s="156">
        <v>5000</v>
      </c>
      <c r="V67" s="156">
        <v>0</v>
      </c>
      <c r="W67" s="156">
        <v>5000</v>
      </c>
      <c r="X67" s="156">
        <v>0</v>
      </c>
      <c r="Y67" s="156">
        <v>0</v>
      </c>
      <c r="Z67" s="156">
        <v>0</v>
      </c>
      <c r="AA67" s="157" t="s">
        <v>940</v>
      </c>
      <c r="AB67" s="38">
        <f t="shared" si="1"/>
        <v>14836216</v>
      </c>
      <c r="AC67" s="158">
        <v>11308220</v>
      </c>
      <c r="AD67" s="158">
        <v>214731</v>
      </c>
      <c r="AE67" s="158">
        <v>0</v>
      </c>
      <c r="AF67" s="158">
        <v>214731</v>
      </c>
      <c r="AG67" s="158">
        <v>0</v>
      </c>
      <c r="AH67" s="158">
        <v>0</v>
      </c>
      <c r="AI67" s="158">
        <v>0</v>
      </c>
      <c r="AJ67" s="158">
        <v>0</v>
      </c>
      <c r="AK67" s="158">
        <v>75436</v>
      </c>
      <c r="AL67" s="158">
        <v>0</v>
      </c>
      <c r="AM67" s="158">
        <v>3441169</v>
      </c>
      <c r="AN67" s="158">
        <v>0</v>
      </c>
      <c r="AO67" s="158">
        <v>0</v>
      </c>
      <c r="AP67" s="158">
        <v>11391</v>
      </c>
      <c r="AQ67" s="158">
        <v>706194</v>
      </c>
      <c r="AR67" s="158">
        <v>0</v>
      </c>
      <c r="AS67" s="158">
        <v>706194</v>
      </c>
      <c r="AT67" s="158">
        <v>0</v>
      </c>
      <c r="AU67" s="158">
        <v>0</v>
      </c>
      <c r="AV67" s="158">
        <v>0</v>
      </c>
    </row>
    <row r="68" spans="1:48" x14ac:dyDescent="0.25">
      <c r="A68" s="154">
        <v>5603</v>
      </c>
      <c r="B68" s="154" t="s">
        <v>398</v>
      </c>
      <c r="C68" s="54" t="s">
        <v>918</v>
      </c>
      <c r="D68" s="37" t="s">
        <v>939</v>
      </c>
      <c r="E68" s="54">
        <v>4</v>
      </c>
      <c r="F68" s="155">
        <f t="shared" ref="F68:F131" si="2">SUMPRODUCT($G$1:$Z$1,G68:Z68)</f>
        <v>16250107</v>
      </c>
      <c r="G68" s="156">
        <v>2103967</v>
      </c>
      <c r="H68" s="156">
        <v>10</v>
      </c>
      <c r="I68" s="156">
        <v>0</v>
      </c>
      <c r="J68" s="156">
        <v>10</v>
      </c>
      <c r="K68" s="156">
        <v>0</v>
      </c>
      <c r="L68" s="156">
        <v>0</v>
      </c>
      <c r="M68" s="156">
        <v>0</v>
      </c>
      <c r="N68" s="156">
        <v>0</v>
      </c>
      <c r="O68" s="156">
        <v>30</v>
      </c>
      <c r="P68" s="156">
        <v>0</v>
      </c>
      <c r="Q68" s="156">
        <v>14022090</v>
      </c>
      <c r="R68" s="156">
        <v>10000</v>
      </c>
      <c r="S68" s="156">
        <v>0</v>
      </c>
      <c r="T68" s="156">
        <v>114020</v>
      </c>
      <c r="U68" s="156">
        <v>10550</v>
      </c>
      <c r="V68" s="156">
        <v>0</v>
      </c>
      <c r="W68" s="156">
        <v>10550</v>
      </c>
      <c r="X68" s="156">
        <v>0</v>
      </c>
      <c r="Y68" s="156">
        <v>0</v>
      </c>
      <c r="Z68" s="156">
        <v>0</v>
      </c>
      <c r="AA68" s="157" t="s">
        <v>940</v>
      </c>
      <c r="AB68" s="38">
        <f t="shared" ref="AB68:AB131" si="3">SUMPRODUCT($AC$1:$AV$1,AC68:AV68)</f>
        <v>19132732</v>
      </c>
      <c r="AC68" s="158">
        <v>2343361</v>
      </c>
      <c r="AD68" s="158">
        <v>359615</v>
      </c>
      <c r="AE68" s="158">
        <v>0</v>
      </c>
      <c r="AF68" s="158">
        <v>359615</v>
      </c>
      <c r="AG68" s="158">
        <v>0</v>
      </c>
      <c r="AH68" s="158">
        <v>0</v>
      </c>
      <c r="AI68" s="158">
        <v>0</v>
      </c>
      <c r="AJ68" s="158">
        <v>0</v>
      </c>
      <c r="AK68" s="158">
        <v>0</v>
      </c>
      <c r="AL68" s="158">
        <v>0</v>
      </c>
      <c r="AM68" s="158">
        <v>16582090</v>
      </c>
      <c r="AN68" s="158">
        <v>0</v>
      </c>
      <c r="AO68" s="158">
        <v>0</v>
      </c>
      <c r="AP68" s="158">
        <v>207281</v>
      </c>
      <c r="AQ68" s="158">
        <v>463566</v>
      </c>
      <c r="AR68" s="158">
        <v>16000</v>
      </c>
      <c r="AS68" s="158">
        <v>447566</v>
      </c>
      <c r="AT68" s="158">
        <v>0</v>
      </c>
      <c r="AU68" s="158">
        <v>0</v>
      </c>
      <c r="AV68" s="158">
        <v>0</v>
      </c>
    </row>
    <row r="69" spans="1:48" x14ac:dyDescent="0.25">
      <c r="A69" s="154">
        <v>5604</v>
      </c>
      <c r="B69" s="154" t="s">
        <v>399</v>
      </c>
      <c r="C69" s="54" t="s">
        <v>918</v>
      </c>
      <c r="D69" s="37" t="s">
        <v>939</v>
      </c>
      <c r="E69" s="54">
        <v>4</v>
      </c>
      <c r="F69" s="155">
        <f t="shared" si="2"/>
        <v>23222700</v>
      </c>
      <c r="G69" s="156">
        <v>4171510</v>
      </c>
      <c r="H69" s="156">
        <v>128500</v>
      </c>
      <c r="I69" s="156">
        <v>10</v>
      </c>
      <c r="J69" s="156">
        <v>128490</v>
      </c>
      <c r="K69" s="156">
        <v>0</v>
      </c>
      <c r="L69" s="156">
        <v>0</v>
      </c>
      <c r="M69" s="156">
        <v>0</v>
      </c>
      <c r="N69" s="156">
        <v>0</v>
      </c>
      <c r="O69" s="156">
        <v>350000</v>
      </c>
      <c r="P69" s="156">
        <v>0</v>
      </c>
      <c r="Q69" s="156">
        <v>17754110</v>
      </c>
      <c r="R69" s="156">
        <v>80</v>
      </c>
      <c r="S69" s="156">
        <v>0</v>
      </c>
      <c r="T69" s="156">
        <v>947000</v>
      </c>
      <c r="U69" s="156">
        <v>1355</v>
      </c>
      <c r="V69" s="156">
        <v>10</v>
      </c>
      <c r="W69" s="156">
        <v>1345</v>
      </c>
      <c r="X69" s="156">
        <v>0</v>
      </c>
      <c r="Y69" s="156">
        <v>0</v>
      </c>
      <c r="Z69" s="156">
        <v>0</v>
      </c>
      <c r="AA69" s="157" t="s">
        <v>940</v>
      </c>
      <c r="AB69" s="38">
        <f t="shared" si="3"/>
        <v>23608625</v>
      </c>
      <c r="AC69" s="158">
        <v>3593510</v>
      </c>
      <c r="AD69" s="158">
        <v>333548</v>
      </c>
      <c r="AE69" s="158">
        <v>0</v>
      </c>
      <c r="AF69" s="158">
        <v>333548</v>
      </c>
      <c r="AG69" s="158">
        <v>0</v>
      </c>
      <c r="AH69" s="158">
        <v>0</v>
      </c>
      <c r="AI69" s="158">
        <v>0</v>
      </c>
      <c r="AJ69" s="158">
        <v>0</v>
      </c>
      <c r="AK69" s="158">
        <v>202860</v>
      </c>
      <c r="AL69" s="158">
        <v>0</v>
      </c>
      <c r="AM69" s="158">
        <v>19499503</v>
      </c>
      <c r="AN69" s="158">
        <v>23950</v>
      </c>
      <c r="AO69" s="158">
        <v>0</v>
      </c>
      <c r="AP69" s="158">
        <v>288802</v>
      </c>
      <c r="AQ69" s="158">
        <v>805974</v>
      </c>
      <c r="AR69" s="158">
        <v>1700</v>
      </c>
      <c r="AS69" s="158">
        <v>804274</v>
      </c>
      <c r="AT69" s="158">
        <v>0</v>
      </c>
      <c r="AU69" s="158">
        <v>0</v>
      </c>
      <c r="AV69" s="158">
        <v>0</v>
      </c>
    </row>
    <row r="70" spans="1:48" x14ac:dyDescent="0.25">
      <c r="A70" s="154">
        <v>5605</v>
      </c>
      <c r="B70" s="154" t="s">
        <v>400</v>
      </c>
      <c r="C70" s="54" t="s">
        <v>918</v>
      </c>
      <c r="D70" s="37" t="s">
        <v>939</v>
      </c>
      <c r="E70" s="54">
        <v>4</v>
      </c>
      <c r="F70" s="155">
        <f t="shared" si="2"/>
        <v>17155329</v>
      </c>
      <c r="G70" s="156">
        <v>2047898</v>
      </c>
      <c r="H70" s="156">
        <v>432071</v>
      </c>
      <c r="I70" s="156">
        <v>0</v>
      </c>
      <c r="J70" s="156">
        <v>432071</v>
      </c>
      <c r="K70" s="156">
        <v>0</v>
      </c>
      <c r="L70" s="156">
        <v>0</v>
      </c>
      <c r="M70" s="156">
        <v>0</v>
      </c>
      <c r="N70" s="156">
        <v>0</v>
      </c>
      <c r="O70" s="156">
        <v>48300</v>
      </c>
      <c r="P70" s="156">
        <v>0</v>
      </c>
      <c r="Q70" s="156">
        <v>14864931</v>
      </c>
      <c r="R70" s="156">
        <v>70500</v>
      </c>
      <c r="S70" s="156">
        <v>0</v>
      </c>
      <c r="T70" s="156">
        <v>123700</v>
      </c>
      <c r="U70" s="156">
        <v>11000</v>
      </c>
      <c r="V70" s="156">
        <v>0</v>
      </c>
      <c r="W70" s="156">
        <v>11000</v>
      </c>
      <c r="X70" s="156">
        <v>0</v>
      </c>
      <c r="Y70" s="156">
        <v>0</v>
      </c>
      <c r="Z70" s="156">
        <v>0</v>
      </c>
      <c r="AA70" s="157" t="s">
        <v>940</v>
      </c>
      <c r="AB70" s="38">
        <f t="shared" si="3"/>
        <v>21486167</v>
      </c>
      <c r="AC70" s="158">
        <v>2975237</v>
      </c>
      <c r="AD70" s="158">
        <v>163213</v>
      </c>
      <c r="AE70" s="158">
        <v>0</v>
      </c>
      <c r="AF70" s="158">
        <v>163213</v>
      </c>
      <c r="AG70" s="158">
        <v>0</v>
      </c>
      <c r="AH70" s="158">
        <v>0</v>
      </c>
      <c r="AI70" s="158">
        <v>0</v>
      </c>
      <c r="AJ70" s="158">
        <v>0</v>
      </c>
      <c r="AK70" s="158">
        <v>27984</v>
      </c>
      <c r="AL70" s="158">
        <v>0</v>
      </c>
      <c r="AM70" s="158">
        <v>18395142</v>
      </c>
      <c r="AN70" s="158">
        <v>35582</v>
      </c>
      <c r="AO70" s="158">
        <v>0</v>
      </c>
      <c r="AP70" s="158">
        <v>52222</v>
      </c>
      <c r="AQ70" s="158">
        <v>40733</v>
      </c>
      <c r="AR70" s="158">
        <v>0</v>
      </c>
      <c r="AS70" s="158">
        <v>40733</v>
      </c>
      <c r="AT70" s="158">
        <v>0</v>
      </c>
      <c r="AU70" s="158">
        <v>0</v>
      </c>
      <c r="AV70" s="158">
        <v>0</v>
      </c>
    </row>
    <row r="71" spans="1:48" x14ac:dyDescent="0.25">
      <c r="A71" s="154">
        <v>5606</v>
      </c>
      <c r="B71" s="154" t="s">
        <v>401</v>
      </c>
      <c r="C71" s="54" t="s">
        <v>918</v>
      </c>
      <c r="D71" s="37" t="s">
        <v>939</v>
      </c>
      <c r="E71" s="54">
        <v>4</v>
      </c>
      <c r="F71" s="155">
        <f t="shared" si="2"/>
        <v>20940100</v>
      </c>
      <c r="G71" s="156">
        <v>17118300</v>
      </c>
      <c r="H71" s="156">
        <v>120000</v>
      </c>
      <c r="I71" s="156">
        <v>0</v>
      </c>
      <c r="J71" s="156">
        <v>120000</v>
      </c>
      <c r="K71" s="156">
        <v>0</v>
      </c>
      <c r="L71" s="156">
        <v>0</v>
      </c>
      <c r="M71" s="156">
        <v>0</v>
      </c>
      <c r="N71" s="156">
        <v>0</v>
      </c>
      <c r="O71" s="156">
        <v>0</v>
      </c>
      <c r="P71" s="156">
        <v>0</v>
      </c>
      <c r="Q71" s="156">
        <v>3366800</v>
      </c>
      <c r="R71" s="156">
        <v>0</v>
      </c>
      <c r="S71" s="156">
        <v>0</v>
      </c>
      <c r="T71" s="156">
        <v>455000</v>
      </c>
      <c r="U71" s="156">
        <v>2000</v>
      </c>
      <c r="V71" s="156">
        <v>0</v>
      </c>
      <c r="W71" s="156">
        <v>2000</v>
      </c>
      <c r="X71" s="156">
        <v>0</v>
      </c>
      <c r="Y71" s="156">
        <v>0</v>
      </c>
      <c r="Z71" s="156">
        <v>0</v>
      </c>
      <c r="AA71" s="157" t="s">
        <v>940</v>
      </c>
      <c r="AB71" s="38">
        <f t="shared" si="3"/>
        <v>22455321</v>
      </c>
      <c r="AC71" s="158">
        <v>18817991</v>
      </c>
      <c r="AD71" s="158">
        <v>345426</v>
      </c>
      <c r="AE71" s="158">
        <v>0</v>
      </c>
      <c r="AF71" s="158">
        <v>345426</v>
      </c>
      <c r="AG71" s="158">
        <v>0</v>
      </c>
      <c r="AH71" s="158">
        <v>0</v>
      </c>
      <c r="AI71" s="158">
        <v>0</v>
      </c>
      <c r="AJ71" s="158">
        <v>0</v>
      </c>
      <c r="AK71" s="158">
        <v>0</v>
      </c>
      <c r="AL71" s="158">
        <v>0</v>
      </c>
      <c r="AM71" s="158">
        <v>3291113</v>
      </c>
      <c r="AN71" s="158">
        <v>0</v>
      </c>
      <c r="AO71" s="158">
        <v>0</v>
      </c>
      <c r="AP71" s="158">
        <v>346217</v>
      </c>
      <c r="AQ71" s="158">
        <v>399487</v>
      </c>
      <c r="AR71" s="158">
        <v>0</v>
      </c>
      <c r="AS71" s="158">
        <v>399487</v>
      </c>
      <c r="AT71" s="158">
        <v>0</v>
      </c>
      <c r="AU71" s="158">
        <v>0</v>
      </c>
      <c r="AV71" s="158">
        <v>0</v>
      </c>
    </row>
    <row r="72" spans="1:48" x14ac:dyDescent="0.25">
      <c r="A72" s="154">
        <v>5701</v>
      </c>
      <c r="B72" s="154" t="s">
        <v>402</v>
      </c>
      <c r="C72" s="54" t="s">
        <v>918</v>
      </c>
      <c r="D72" s="37" t="s">
        <v>939</v>
      </c>
      <c r="E72" s="54">
        <v>4</v>
      </c>
      <c r="F72" s="155">
        <f t="shared" si="2"/>
        <v>20966578</v>
      </c>
      <c r="G72" s="156">
        <v>8059680</v>
      </c>
      <c r="H72" s="156">
        <v>938140</v>
      </c>
      <c r="I72" s="156">
        <v>63000</v>
      </c>
      <c r="J72" s="156">
        <v>875140</v>
      </c>
      <c r="K72" s="156">
        <v>0</v>
      </c>
      <c r="L72" s="156">
        <v>0</v>
      </c>
      <c r="M72" s="156">
        <v>0</v>
      </c>
      <c r="N72" s="156">
        <v>0</v>
      </c>
      <c r="O72" s="156">
        <v>1558086</v>
      </c>
      <c r="P72" s="156">
        <v>48100</v>
      </c>
      <c r="Q72" s="156">
        <v>10960012</v>
      </c>
      <c r="R72" s="156">
        <v>0</v>
      </c>
      <c r="S72" s="156">
        <v>0</v>
      </c>
      <c r="T72" s="156">
        <v>340700</v>
      </c>
      <c r="U72" s="156">
        <v>948454</v>
      </c>
      <c r="V72" s="156">
        <v>25100</v>
      </c>
      <c r="W72" s="156">
        <v>923354</v>
      </c>
      <c r="X72" s="156">
        <v>0</v>
      </c>
      <c r="Y72" s="156">
        <v>0</v>
      </c>
      <c r="Z72" s="156">
        <v>0</v>
      </c>
      <c r="AA72" s="157" t="s">
        <v>940</v>
      </c>
      <c r="AB72" s="38">
        <f t="shared" si="3"/>
        <v>21881555</v>
      </c>
      <c r="AC72" s="158">
        <v>7360639</v>
      </c>
      <c r="AD72" s="158">
        <v>553208</v>
      </c>
      <c r="AE72" s="158">
        <v>50288</v>
      </c>
      <c r="AF72" s="158">
        <v>502920</v>
      </c>
      <c r="AG72" s="158">
        <v>0</v>
      </c>
      <c r="AH72" s="158">
        <v>0</v>
      </c>
      <c r="AI72" s="158">
        <v>0</v>
      </c>
      <c r="AJ72" s="158">
        <v>0</v>
      </c>
      <c r="AK72" s="158">
        <v>547155</v>
      </c>
      <c r="AL72" s="158">
        <v>42760</v>
      </c>
      <c r="AM72" s="158">
        <v>13349934</v>
      </c>
      <c r="AN72" s="158">
        <v>0</v>
      </c>
      <c r="AO72" s="158">
        <v>0</v>
      </c>
      <c r="AP72" s="158">
        <v>581067</v>
      </c>
      <c r="AQ72" s="158">
        <v>647873</v>
      </c>
      <c r="AR72" s="158">
        <v>0</v>
      </c>
      <c r="AS72" s="158">
        <v>647873</v>
      </c>
      <c r="AT72" s="158">
        <v>0</v>
      </c>
      <c r="AU72" s="158">
        <v>0</v>
      </c>
      <c r="AV72" s="158">
        <v>0</v>
      </c>
    </row>
    <row r="73" spans="1:48" x14ac:dyDescent="0.25">
      <c r="A73" s="154">
        <v>5702</v>
      </c>
      <c r="B73" s="154" t="s">
        <v>403</v>
      </c>
      <c r="C73" s="54" t="s">
        <v>918</v>
      </c>
      <c r="D73" s="37" t="s">
        <v>939</v>
      </c>
      <c r="E73" s="54">
        <v>4</v>
      </c>
      <c r="F73" s="155">
        <f t="shared" si="2"/>
        <v>4472891</v>
      </c>
      <c r="G73" s="156">
        <v>1182283</v>
      </c>
      <c r="H73" s="156">
        <v>4</v>
      </c>
      <c r="I73" s="156">
        <v>1</v>
      </c>
      <c r="J73" s="156">
        <v>3</v>
      </c>
      <c r="K73" s="156">
        <v>0</v>
      </c>
      <c r="L73" s="156">
        <v>0</v>
      </c>
      <c r="M73" s="156">
        <v>0</v>
      </c>
      <c r="N73" s="156">
        <v>0</v>
      </c>
      <c r="O73" s="156">
        <v>9003</v>
      </c>
      <c r="P73" s="156">
        <v>0</v>
      </c>
      <c r="Q73" s="156">
        <v>3261100</v>
      </c>
      <c r="R73" s="156">
        <v>10003</v>
      </c>
      <c r="S73" s="156">
        <v>0</v>
      </c>
      <c r="T73" s="156">
        <v>10502</v>
      </c>
      <c r="U73" s="156">
        <v>82000</v>
      </c>
      <c r="V73" s="156">
        <v>0</v>
      </c>
      <c r="W73" s="156">
        <v>82000</v>
      </c>
      <c r="X73" s="156">
        <v>0</v>
      </c>
      <c r="Y73" s="156">
        <v>0</v>
      </c>
      <c r="Z73" s="156">
        <v>0</v>
      </c>
      <c r="AA73" s="157" t="s">
        <v>940</v>
      </c>
      <c r="AB73" s="38">
        <f t="shared" si="3"/>
        <v>6529706</v>
      </c>
      <c r="AC73" s="158">
        <v>1763714</v>
      </c>
      <c r="AD73" s="158">
        <v>178271</v>
      </c>
      <c r="AE73" s="158">
        <v>0</v>
      </c>
      <c r="AF73" s="158">
        <v>178271</v>
      </c>
      <c r="AG73" s="158">
        <v>0</v>
      </c>
      <c r="AH73" s="158">
        <v>0</v>
      </c>
      <c r="AI73" s="158">
        <v>0</v>
      </c>
      <c r="AJ73" s="158">
        <v>0</v>
      </c>
      <c r="AK73" s="158">
        <v>78644</v>
      </c>
      <c r="AL73" s="158">
        <v>0</v>
      </c>
      <c r="AM73" s="158">
        <v>4613525</v>
      </c>
      <c r="AN73" s="158">
        <v>35741</v>
      </c>
      <c r="AO73" s="158">
        <v>0</v>
      </c>
      <c r="AP73" s="158">
        <v>38082</v>
      </c>
      <c r="AQ73" s="158">
        <v>737971</v>
      </c>
      <c r="AR73" s="158">
        <v>0</v>
      </c>
      <c r="AS73" s="158">
        <v>737971</v>
      </c>
      <c r="AT73" s="158">
        <v>0</v>
      </c>
      <c r="AU73" s="158">
        <v>0</v>
      </c>
      <c r="AV73" s="158">
        <v>0</v>
      </c>
    </row>
    <row r="74" spans="1:48" x14ac:dyDescent="0.25">
      <c r="A74" s="154">
        <v>5703</v>
      </c>
      <c r="B74" s="154" t="s">
        <v>411</v>
      </c>
      <c r="C74" s="54" t="s">
        <v>918</v>
      </c>
      <c r="D74" s="37" t="s">
        <v>939</v>
      </c>
      <c r="E74" s="54">
        <v>4</v>
      </c>
      <c r="F74" s="155">
        <f t="shared" si="2"/>
        <v>8406021</v>
      </c>
      <c r="G74" s="156">
        <v>2400000</v>
      </c>
      <c r="H74" s="156">
        <v>363545</v>
      </c>
      <c r="I74" s="156">
        <v>0</v>
      </c>
      <c r="J74" s="156">
        <v>363545</v>
      </c>
      <c r="K74" s="156">
        <v>0</v>
      </c>
      <c r="L74" s="156">
        <v>0</v>
      </c>
      <c r="M74" s="156">
        <v>0</v>
      </c>
      <c r="N74" s="156">
        <v>0</v>
      </c>
      <c r="O74" s="156">
        <v>141000</v>
      </c>
      <c r="P74" s="156">
        <v>65000</v>
      </c>
      <c r="Q74" s="156">
        <v>5645021</v>
      </c>
      <c r="R74" s="156">
        <v>0</v>
      </c>
      <c r="S74" s="156">
        <v>0</v>
      </c>
      <c r="T74" s="156">
        <v>155000</v>
      </c>
      <c r="U74" s="156">
        <v>22500</v>
      </c>
      <c r="V74" s="156">
        <v>0</v>
      </c>
      <c r="W74" s="156">
        <v>22500</v>
      </c>
      <c r="X74" s="156">
        <v>0</v>
      </c>
      <c r="Y74" s="156">
        <v>0</v>
      </c>
      <c r="Z74" s="156">
        <v>0</v>
      </c>
      <c r="AA74" s="157" t="s">
        <v>940</v>
      </c>
      <c r="AB74" s="38">
        <f t="shared" si="3"/>
        <v>8264551</v>
      </c>
      <c r="AC74" s="158">
        <v>2267110</v>
      </c>
      <c r="AD74" s="158">
        <v>147317</v>
      </c>
      <c r="AE74" s="158">
        <v>13</v>
      </c>
      <c r="AF74" s="158">
        <v>147304</v>
      </c>
      <c r="AG74" s="158">
        <v>0</v>
      </c>
      <c r="AH74" s="158">
        <v>0</v>
      </c>
      <c r="AI74" s="158">
        <v>0</v>
      </c>
      <c r="AJ74" s="158">
        <v>0</v>
      </c>
      <c r="AK74" s="158">
        <v>84278</v>
      </c>
      <c r="AL74" s="158">
        <v>126131</v>
      </c>
      <c r="AM74" s="158">
        <v>5744226</v>
      </c>
      <c r="AN74" s="158">
        <v>0</v>
      </c>
      <c r="AO74" s="158">
        <v>0</v>
      </c>
      <c r="AP74" s="158">
        <v>42806</v>
      </c>
      <c r="AQ74" s="158">
        <v>1155496</v>
      </c>
      <c r="AR74" s="158">
        <v>0</v>
      </c>
      <c r="AS74" s="158">
        <v>1155496</v>
      </c>
      <c r="AT74" s="158">
        <v>0</v>
      </c>
      <c r="AU74" s="158">
        <v>0</v>
      </c>
      <c r="AV74" s="158">
        <v>0</v>
      </c>
    </row>
    <row r="75" spans="1:48" x14ac:dyDescent="0.25">
      <c r="A75" s="154">
        <v>5704</v>
      </c>
      <c r="B75" s="154" t="s">
        <v>404</v>
      </c>
      <c r="C75" s="54" t="s">
        <v>918</v>
      </c>
      <c r="D75" s="37" t="s">
        <v>939</v>
      </c>
      <c r="E75" s="54">
        <v>4</v>
      </c>
      <c r="F75" s="155">
        <f t="shared" si="2"/>
        <v>4279221</v>
      </c>
      <c r="G75" s="156">
        <v>1744140</v>
      </c>
      <c r="H75" s="156">
        <v>35161</v>
      </c>
      <c r="I75" s="156">
        <v>13580</v>
      </c>
      <c r="J75" s="156">
        <v>21581</v>
      </c>
      <c r="K75" s="156">
        <v>0</v>
      </c>
      <c r="L75" s="156">
        <v>0</v>
      </c>
      <c r="M75" s="156">
        <v>0</v>
      </c>
      <c r="N75" s="156">
        <v>0</v>
      </c>
      <c r="O75" s="156">
        <v>40942</v>
      </c>
      <c r="P75" s="156">
        <v>53614</v>
      </c>
      <c r="Q75" s="156">
        <v>2405525</v>
      </c>
      <c r="R75" s="156">
        <v>5000</v>
      </c>
      <c r="S75" s="156">
        <v>0</v>
      </c>
      <c r="T75" s="156">
        <v>30000</v>
      </c>
      <c r="U75" s="156">
        <v>18500</v>
      </c>
      <c r="V75" s="156">
        <v>3100</v>
      </c>
      <c r="W75" s="156">
        <v>15400</v>
      </c>
      <c r="X75" s="156">
        <v>0</v>
      </c>
      <c r="Y75" s="156">
        <v>0</v>
      </c>
      <c r="Z75" s="156">
        <v>0</v>
      </c>
      <c r="AA75" s="157" t="s">
        <v>940</v>
      </c>
      <c r="AB75" s="38">
        <f t="shared" si="3"/>
        <v>4448015</v>
      </c>
      <c r="AC75" s="158">
        <v>1628447</v>
      </c>
      <c r="AD75" s="158">
        <v>68561</v>
      </c>
      <c r="AE75" s="158">
        <v>24605</v>
      </c>
      <c r="AF75" s="158">
        <v>43956</v>
      </c>
      <c r="AG75" s="158">
        <v>0</v>
      </c>
      <c r="AH75" s="158">
        <v>0</v>
      </c>
      <c r="AI75" s="158">
        <v>0</v>
      </c>
      <c r="AJ75" s="158">
        <v>0</v>
      </c>
      <c r="AK75" s="158">
        <v>42366</v>
      </c>
      <c r="AL75" s="158">
        <v>65760</v>
      </c>
      <c r="AM75" s="158">
        <v>2627387</v>
      </c>
      <c r="AN75" s="158">
        <v>0</v>
      </c>
      <c r="AO75" s="158">
        <v>0</v>
      </c>
      <c r="AP75" s="158">
        <v>84055</v>
      </c>
      <c r="AQ75" s="158">
        <v>792108</v>
      </c>
      <c r="AR75" s="158">
        <v>0</v>
      </c>
      <c r="AS75" s="158">
        <v>792108</v>
      </c>
      <c r="AT75" s="158">
        <v>0</v>
      </c>
      <c r="AU75" s="158">
        <v>0</v>
      </c>
      <c r="AV75" s="158">
        <v>0</v>
      </c>
    </row>
    <row r="76" spans="1:48" x14ac:dyDescent="0.25">
      <c r="A76" s="154">
        <v>5705</v>
      </c>
      <c r="B76" s="154" t="s">
        <v>405</v>
      </c>
      <c r="C76" s="54" t="s">
        <v>918</v>
      </c>
      <c r="D76" s="37" t="s">
        <v>939</v>
      </c>
      <c r="E76" s="54">
        <v>4</v>
      </c>
      <c r="F76" s="155">
        <f t="shared" si="2"/>
        <v>5760500</v>
      </c>
      <c r="G76" s="156">
        <v>1126700</v>
      </c>
      <c r="H76" s="156">
        <v>156000</v>
      </c>
      <c r="I76" s="156">
        <v>0</v>
      </c>
      <c r="J76" s="156">
        <v>156000</v>
      </c>
      <c r="K76" s="156">
        <v>0</v>
      </c>
      <c r="L76" s="156">
        <v>0</v>
      </c>
      <c r="M76" s="156">
        <v>0</v>
      </c>
      <c r="N76" s="156">
        <v>0</v>
      </c>
      <c r="O76" s="156">
        <v>120000</v>
      </c>
      <c r="P76" s="156">
        <v>0</v>
      </c>
      <c r="Q76" s="156">
        <v>4495800</v>
      </c>
      <c r="R76" s="156">
        <v>0</v>
      </c>
      <c r="S76" s="156">
        <v>0</v>
      </c>
      <c r="T76" s="156">
        <v>18000</v>
      </c>
      <c r="U76" s="156">
        <v>550000</v>
      </c>
      <c r="V76" s="156">
        <v>0</v>
      </c>
      <c r="W76" s="156">
        <v>550000</v>
      </c>
      <c r="X76" s="156">
        <v>0</v>
      </c>
      <c r="Y76" s="156">
        <v>0</v>
      </c>
      <c r="Z76" s="156">
        <v>0</v>
      </c>
      <c r="AA76" s="157" t="s">
        <v>940</v>
      </c>
      <c r="AB76" s="38">
        <f t="shared" si="3"/>
        <v>6233855</v>
      </c>
      <c r="AC76" s="158">
        <v>1164382</v>
      </c>
      <c r="AD76" s="158">
        <v>187845</v>
      </c>
      <c r="AE76" s="158">
        <v>0</v>
      </c>
      <c r="AF76" s="158">
        <v>187845</v>
      </c>
      <c r="AG76" s="158">
        <v>0</v>
      </c>
      <c r="AH76" s="158">
        <v>0</v>
      </c>
      <c r="AI76" s="158">
        <v>0</v>
      </c>
      <c r="AJ76" s="158">
        <v>0</v>
      </c>
      <c r="AK76" s="158">
        <v>190997</v>
      </c>
      <c r="AL76" s="158">
        <v>0</v>
      </c>
      <c r="AM76" s="158">
        <v>4861315</v>
      </c>
      <c r="AN76" s="158">
        <v>0</v>
      </c>
      <c r="AO76" s="158">
        <v>0</v>
      </c>
      <c r="AP76" s="158">
        <v>17161</v>
      </c>
      <c r="AQ76" s="158">
        <v>503523</v>
      </c>
      <c r="AR76" s="158">
        <v>20</v>
      </c>
      <c r="AS76" s="158">
        <v>503503</v>
      </c>
      <c r="AT76" s="158">
        <v>0</v>
      </c>
      <c r="AU76" s="158">
        <v>0</v>
      </c>
      <c r="AV76" s="158">
        <v>0</v>
      </c>
    </row>
    <row r="77" spans="1:48" x14ac:dyDescent="0.25">
      <c r="A77" s="154">
        <v>5706</v>
      </c>
      <c r="B77" s="154" t="s">
        <v>406</v>
      </c>
      <c r="C77" s="54" t="s">
        <v>918</v>
      </c>
      <c r="D77" s="37" t="s">
        <v>939</v>
      </c>
      <c r="E77" s="54">
        <v>4</v>
      </c>
      <c r="F77" s="155">
        <f t="shared" si="2"/>
        <v>5421060</v>
      </c>
      <c r="G77" s="156">
        <v>2232890</v>
      </c>
      <c r="H77" s="156">
        <v>221170</v>
      </c>
      <c r="I77" s="156">
        <v>10</v>
      </c>
      <c r="J77" s="156">
        <v>221160</v>
      </c>
      <c r="K77" s="156">
        <v>0</v>
      </c>
      <c r="L77" s="156">
        <v>0</v>
      </c>
      <c r="M77" s="156">
        <v>0</v>
      </c>
      <c r="N77" s="156">
        <v>0</v>
      </c>
      <c r="O77" s="156">
        <v>0</v>
      </c>
      <c r="P77" s="156">
        <v>2000</v>
      </c>
      <c r="Q77" s="156">
        <v>2964170</v>
      </c>
      <c r="R77" s="156">
        <v>0</v>
      </c>
      <c r="S77" s="156">
        <v>0</v>
      </c>
      <c r="T77" s="156">
        <v>222000</v>
      </c>
      <c r="U77" s="156">
        <v>3510</v>
      </c>
      <c r="V77" s="156">
        <v>30</v>
      </c>
      <c r="W77" s="156">
        <v>3480</v>
      </c>
      <c r="X77" s="156">
        <v>0</v>
      </c>
      <c r="Y77" s="156">
        <v>0</v>
      </c>
      <c r="Z77" s="156">
        <v>0</v>
      </c>
      <c r="AA77" s="157" t="s">
        <v>940</v>
      </c>
      <c r="AB77" s="38">
        <f t="shared" si="3"/>
        <v>6902276</v>
      </c>
      <c r="AC77" s="158">
        <v>3249742</v>
      </c>
      <c r="AD77" s="158">
        <v>263030</v>
      </c>
      <c r="AE77" s="158">
        <v>0</v>
      </c>
      <c r="AF77" s="158">
        <v>263030</v>
      </c>
      <c r="AG77" s="158">
        <v>0</v>
      </c>
      <c r="AH77" s="158">
        <v>0</v>
      </c>
      <c r="AI77" s="158">
        <v>0</v>
      </c>
      <c r="AJ77" s="158">
        <v>0</v>
      </c>
      <c r="AK77" s="158">
        <v>0</v>
      </c>
      <c r="AL77" s="158">
        <v>25</v>
      </c>
      <c r="AM77" s="158">
        <v>3645485</v>
      </c>
      <c r="AN77" s="158">
        <v>0</v>
      </c>
      <c r="AO77" s="158">
        <v>0</v>
      </c>
      <c r="AP77" s="158">
        <v>7024</v>
      </c>
      <c r="AQ77" s="158">
        <v>213712</v>
      </c>
      <c r="AR77" s="158">
        <v>0</v>
      </c>
      <c r="AS77" s="158">
        <v>213712</v>
      </c>
      <c r="AT77" s="158">
        <v>0</v>
      </c>
      <c r="AU77" s="158">
        <v>0</v>
      </c>
      <c r="AV77" s="158">
        <v>0</v>
      </c>
    </row>
    <row r="78" spans="1:48" x14ac:dyDescent="0.25">
      <c r="A78" s="154">
        <v>5801</v>
      </c>
      <c r="B78" s="154" t="s">
        <v>407</v>
      </c>
      <c r="C78" s="54" t="s">
        <v>918</v>
      </c>
      <c r="D78" s="37" t="s">
        <v>939</v>
      </c>
      <c r="E78" s="54">
        <v>4</v>
      </c>
      <c r="F78" s="155">
        <f t="shared" si="2"/>
        <v>40273349</v>
      </c>
      <c r="G78" s="156">
        <v>15689155</v>
      </c>
      <c r="H78" s="156">
        <v>24563887</v>
      </c>
      <c r="I78" s="156">
        <v>0</v>
      </c>
      <c r="J78" s="156">
        <v>24563887</v>
      </c>
      <c r="K78" s="156">
        <v>0</v>
      </c>
      <c r="L78" s="156">
        <v>0</v>
      </c>
      <c r="M78" s="156">
        <v>0</v>
      </c>
      <c r="N78" s="156">
        <v>0</v>
      </c>
      <c r="O78" s="156">
        <v>634617</v>
      </c>
      <c r="P78" s="156">
        <v>67392</v>
      </c>
      <c r="Q78" s="156">
        <v>22560408</v>
      </c>
      <c r="R78" s="156">
        <v>29500</v>
      </c>
      <c r="S78" s="156">
        <v>0</v>
      </c>
      <c r="T78" s="156">
        <v>1292277</v>
      </c>
      <c r="U78" s="156">
        <v>37075</v>
      </c>
      <c r="V78" s="156">
        <v>0</v>
      </c>
      <c r="W78" s="156">
        <v>37075</v>
      </c>
      <c r="X78" s="156">
        <v>0</v>
      </c>
      <c r="Y78" s="156">
        <v>0</v>
      </c>
      <c r="Z78" s="156">
        <v>0</v>
      </c>
      <c r="AA78" s="157" t="s">
        <v>940</v>
      </c>
      <c r="AB78" s="38">
        <f t="shared" si="3"/>
        <v>40375274</v>
      </c>
      <c r="AC78" s="158">
        <v>14596033</v>
      </c>
      <c r="AD78" s="158">
        <v>26975373</v>
      </c>
      <c r="AE78" s="158">
        <v>0</v>
      </c>
      <c r="AF78" s="158">
        <v>26975373</v>
      </c>
      <c r="AG78" s="158">
        <v>0</v>
      </c>
      <c r="AH78" s="158">
        <v>0</v>
      </c>
      <c r="AI78" s="158">
        <v>0</v>
      </c>
      <c r="AJ78" s="158">
        <v>0</v>
      </c>
      <c r="AK78" s="158">
        <v>663252</v>
      </c>
      <c r="AL78" s="158">
        <v>51088</v>
      </c>
      <c r="AM78" s="158">
        <v>23981528</v>
      </c>
      <c r="AN78" s="158">
        <v>0</v>
      </c>
      <c r="AO78" s="158">
        <v>0</v>
      </c>
      <c r="AP78" s="158">
        <v>1083373</v>
      </c>
      <c r="AQ78" s="158">
        <v>1772907</v>
      </c>
      <c r="AR78" s="158">
        <v>0</v>
      </c>
      <c r="AS78" s="158">
        <v>1772907</v>
      </c>
      <c r="AT78" s="158">
        <v>0</v>
      </c>
      <c r="AU78" s="158">
        <v>0</v>
      </c>
      <c r="AV78" s="158">
        <v>0</v>
      </c>
    </row>
    <row r="79" spans="1:48" x14ac:dyDescent="0.25">
      <c r="A79" s="154">
        <v>5802</v>
      </c>
      <c r="B79" s="154" t="s">
        <v>408</v>
      </c>
      <c r="C79" s="54" t="s">
        <v>918</v>
      </c>
      <c r="D79" s="37" t="s">
        <v>939</v>
      </c>
      <c r="E79" s="54">
        <v>4</v>
      </c>
      <c r="F79" s="155">
        <f t="shared" si="2"/>
        <v>12877246</v>
      </c>
      <c r="G79" s="156">
        <v>5281840</v>
      </c>
      <c r="H79" s="156">
        <v>40</v>
      </c>
      <c r="I79" s="156">
        <v>10</v>
      </c>
      <c r="J79" s="156">
        <v>30</v>
      </c>
      <c r="K79" s="156">
        <v>0</v>
      </c>
      <c r="L79" s="156">
        <v>0</v>
      </c>
      <c r="M79" s="156">
        <v>0</v>
      </c>
      <c r="N79" s="156">
        <v>0</v>
      </c>
      <c r="O79" s="156">
        <v>1216</v>
      </c>
      <c r="P79" s="156">
        <v>0</v>
      </c>
      <c r="Q79" s="156">
        <v>7229180</v>
      </c>
      <c r="R79" s="156">
        <v>10</v>
      </c>
      <c r="S79" s="156">
        <v>0</v>
      </c>
      <c r="T79" s="156">
        <v>365000</v>
      </c>
      <c r="U79" s="156">
        <v>14010</v>
      </c>
      <c r="V79" s="156">
        <v>10</v>
      </c>
      <c r="W79" s="156">
        <v>14000</v>
      </c>
      <c r="X79" s="156">
        <v>0</v>
      </c>
      <c r="Y79" s="156">
        <v>0</v>
      </c>
      <c r="Z79" s="156">
        <v>0</v>
      </c>
      <c r="AA79" s="157" t="s">
        <v>940</v>
      </c>
      <c r="AB79" s="38">
        <f t="shared" si="3"/>
        <v>14804156</v>
      </c>
      <c r="AC79" s="158">
        <v>5637956</v>
      </c>
      <c r="AD79" s="158">
        <v>907917</v>
      </c>
      <c r="AE79" s="158">
        <v>0</v>
      </c>
      <c r="AF79" s="158">
        <v>907917</v>
      </c>
      <c r="AG79" s="158">
        <v>0</v>
      </c>
      <c r="AH79" s="158">
        <v>0</v>
      </c>
      <c r="AI79" s="158">
        <v>0</v>
      </c>
      <c r="AJ79" s="158">
        <v>0</v>
      </c>
      <c r="AK79" s="158">
        <v>2235</v>
      </c>
      <c r="AL79" s="158">
        <v>0</v>
      </c>
      <c r="AM79" s="158">
        <v>9026947</v>
      </c>
      <c r="AN79" s="158">
        <v>0</v>
      </c>
      <c r="AO79" s="158">
        <v>0</v>
      </c>
      <c r="AP79" s="158">
        <v>137018</v>
      </c>
      <c r="AQ79" s="158">
        <v>315541</v>
      </c>
      <c r="AR79" s="158">
        <v>0</v>
      </c>
      <c r="AS79" s="158">
        <v>315541</v>
      </c>
      <c r="AT79" s="158">
        <v>0</v>
      </c>
      <c r="AU79" s="158">
        <v>0</v>
      </c>
      <c r="AV79" s="158">
        <v>0</v>
      </c>
    </row>
    <row r="80" spans="1:48" x14ac:dyDescent="0.25">
      <c r="A80" s="154">
        <v>5803</v>
      </c>
      <c r="B80" s="154" t="s">
        <v>409</v>
      </c>
      <c r="C80" s="54" t="s">
        <v>918</v>
      </c>
      <c r="D80" s="37" t="s">
        <v>939</v>
      </c>
      <c r="E80" s="54">
        <v>4</v>
      </c>
      <c r="F80" s="155">
        <f t="shared" si="2"/>
        <v>6105618</v>
      </c>
      <c r="G80" s="156">
        <v>3099575</v>
      </c>
      <c r="H80" s="156">
        <v>1000</v>
      </c>
      <c r="I80" s="156">
        <v>1000</v>
      </c>
      <c r="J80" s="156">
        <v>0</v>
      </c>
      <c r="K80" s="156">
        <v>0</v>
      </c>
      <c r="L80" s="156">
        <v>0</v>
      </c>
      <c r="M80" s="156">
        <v>0</v>
      </c>
      <c r="N80" s="156">
        <v>0</v>
      </c>
      <c r="O80" s="156">
        <v>0</v>
      </c>
      <c r="P80" s="156">
        <v>3000</v>
      </c>
      <c r="Q80" s="156">
        <v>2968578</v>
      </c>
      <c r="R80" s="156">
        <v>0</v>
      </c>
      <c r="S80" s="156">
        <v>0</v>
      </c>
      <c r="T80" s="156">
        <v>34465</v>
      </c>
      <c r="U80" s="156">
        <v>7803</v>
      </c>
      <c r="V80" s="156">
        <v>0</v>
      </c>
      <c r="W80" s="156">
        <v>7803</v>
      </c>
      <c r="X80" s="156">
        <v>0</v>
      </c>
      <c r="Y80" s="156">
        <v>0</v>
      </c>
      <c r="Z80" s="156">
        <v>0</v>
      </c>
      <c r="AA80" s="157" t="s">
        <v>940</v>
      </c>
      <c r="AB80" s="38">
        <f t="shared" si="3"/>
        <v>7114826</v>
      </c>
      <c r="AC80" s="158">
        <v>3427955</v>
      </c>
      <c r="AD80" s="158">
        <v>123585</v>
      </c>
      <c r="AE80" s="158">
        <v>470</v>
      </c>
      <c r="AF80" s="158">
        <v>123115</v>
      </c>
      <c r="AG80" s="158">
        <v>0</v>
      </c>
      <c r="AH80" s="158">
        <v>0</v>
      </c>
      <c r="AI80" s="158">
        <v>0</v>
      </c>
      <c r="AJ80" s="158">
        <v>0</v>
      </c>
      <c r="AK80" s="158">
        <v>0</v>
      </c>
      <c r="AL80" s="158">
        <v>0</v>
      </c>
      <c r="AM80" s="158">
        <v>3605188</v>
      </c>
      <c r="AN80" s="158">
        <v>0</v>
      </c>
      <c r="AO80" s="158">
        <v>0</v>
      </c>
      <c r="AP80" s="158">
        <v>81683</v>
      </c>
      <c r="AQ80" s="158">
        <v>837136</v>
      </c>
      <c r="AR80" s="158">
        <v>0</v>
      </c>
      <c r="AS80" s="158">
        <v>837136</v>
      </c>
      <c r="AT80" s="158">
        <v>0</v>
      </c>
      <c r="AU80" s="158">
        <v>0</v>
      </c>
      <c r="AV80" s="158">
        <v>0</v>
      </c>
    </row>
    <row r="81" spans="1:48" x14ac:dyDescent="0.25">
      <c r="A81" s="154">
        <v>5804</v>
      </c>
      <c r="B81" s="154" t="s">
        <v>410</v>
      </c>
      <c r="C81" s="54" t="s">
        <v>918</v>
      </c>
      <c r="D81" s="37" t="s">
        <v>939</v>
      </c>
      <c r="E81" s="54">
        <v>4</v>
      </c>
      <c r="F81" s="155">
        <f t="shared" si="2"/>
        <v>26591567</v>
      </c>
      <c r="G81" s="156">
        <v>7720500</v>
      </c>
      <c r="H81" s="156">
        <v>405000</v>
      </c>
      <c r="I81" s="156">
        <v>0</v>
      </c>
      <c r="J81" s="156">
        <v>405000</v>
      </c>
      <c r="K81" s="156">
        <v>0</v>
      </c>
      <c r="L81" s="156">
        <v>0</v>
      </c>
      <c r="M81" s="156">
        <v>0</v>
      </c>
      <c r="N81" s="156">
        <v>0</v>
      </c>
      <c r="O81" s="156">
        <v>410600</v>
      </c>
      <c r="P81" s="156">
        <v>0</v>
      </c>
      <c r="Q81" s="156">
        <v>17995467</v>
      </c>
      <c r="R81" s="156">
        <v>0</v>
      </c>
      <c r="S81" s="156">
        <v>0</v>
      </c>
      <c r="T81" s="156">
        <v>465000</v>
      </c>
      <c r="U81" s="156">
        <v>600</v>
      </c>
      <c r="V81" s="156">
        <v>0</v>
      </c>
      <c r="W81" s="156">
        <v>600</v>
      </c>
      <c r="X81" s="156">
        <v>0</v>
      </c>
      <c r="Y81" s="156">
        <v>0</v>
      </c>
      <c r="Z81" s="156">
        <v>0</v>
      </c>
      <c r="AA81" s="157" t="s">
        <v>940</v>
      </c>
      <c r="AB81" s="38">
        <f t="shared" si="3"/>
        <v>33167701</v>
      </c>
      <c r="AC81" s="158">
        <v>9843097</v>
      </c>
      <c r="AD81" s="158">
        <v>1765311</v>
      </c>
      <c r="AE81" s="158">
        <v>0</v>
      </c>
      <c r="AF81" s="158">
        <v>1765311</v>
      </c>
      <c r="AG81" s="158">
        <v>0</v>
      </c>
      <c r="AH81" s="158">
        <v>0</v>
      </c>
      <c r="AI81" s="158">
        <v>0</v>
      </c>
      <c r="AJ81" s="158">
        <v>0</v>
      </c>
      <c r="AK81" s="158">
        <v>1148715</v>
      </c>
      <c r="AL81" s="158">
        <v>0</v>
      </c>
      <c r="AM81" s="158">
        <v>21562752</v>
      </c>
      <c r="AN81" s="158">
        <v>0</v>
      </c>
      <c r="AO81" s="158">
        <v>0</v>
      </c>
      <c r="AP81" s="158">
        <v>613137</v>
      </c>
      <c r="AQ81" s="158">
        <v>275080</v>
      </c>
      <c r="AR81" s="158">
        <v>0</v>
      </c>
      <c r="AS81" s="158">
        <v>275080</v>
      </c>
      <c r="AT81" s="158">
        <v>0</v>
      </c>
      <c r="AU81" s="158">
        <v>0</v>
      </c>
      <c r="AV81" s="158">
        <v>0</v>
      </c>
    </row>
    <row r="82" spans="1:48" x14ac:dyDescent="0.25">
      <c r="A82" s="154">
        <v>6101</v>
      </c>
      <c r="B82" s="154" t="s">
        <v>412</v>
      </c>
      <c r="C82" s="54" t="s">
        <v>918</v>
      </c>
      <c r="D82" s="37" t="s">
        <v>939</v>
      </c>
      <c r="E82" s="54">
        <v>4</v>
      </c>
      <c r="F82" s="155">
        <f t="shared" si="2"/>
        <v>64302340</v>
      </c>
      <c r="G82" s="156">
        <v>33185240</v>
      </c>
      <c r="H82" s="156">
        <v>33031593</v>
      </c>
      <c r="I82" s="156">
        <v>0</v>
      </c>
      <c r="J82" s="156">
        <v>33031593</v>
      </c>
      <c r="K82" s="156">
        <v>0</v>
      </c>
      <c r="L82" s="156">
        <v>0</v>
      </c>
      <c r="M82" s="156">
        <v>0</v>
      </c>
      <c r="N82" s="156">
        <v>0</v>
      </c>
      <c r="O82" s="156">
        <v>175070</v>
      </c>
      <c r="P82" s="156">
        <v>0</v>
      </c>
      <c r="Q82" s="156">
        <v>25816213</v>
      </c>
      <c r="R82" s="156">
        <v>0</v>
      </c>
      <c r="S82" s="156">
        <v>0</v>
      </c>
      <c r="T82" s="156">
        <v>1515067</v>
      </c>
      <c r="U82" s="156">
        <v>25500</v>
      </c>
      <c r="V82" s="156">
        <v>0</v>
      </c>
      <c r="W82" s="156">
        <v>25500</v>
      </c>
      <c r="X82" s="156">
        <v>0</v>
      </c>
      <c r="Y82" s="156">
        <v>0</v>
      </c>
      <c r="Z82" s="156">
        <v>3610750</v>
      </c>
      <c r="AA82" s="157" t="s">
        <v>940</v>
      </c>
      <c r="AB82" s="38">
        <f t="shared" si="3"/>
        <v>68905953</v>
      </c>
      <c r="AC82" s="158">
        <v>35841642</v>
      </c>
      <c r="AD82" s="158">
        <v>35959162</v>
      </c>
      <c r="AE82" s="158">
        <v>0</v>
      </c>
      <c r="AF82" s="158">
        <v>35959162</v>
      </c>
      <c r="AG82" s="158">
        <v>0</v>
      </c>
      <c r="AH82" s="158">
        <v>0</v>
      </c>
      <c r="AI82" s="158">
        <v>0</v>
      </c>
      <c r="AJ82" s="158">
        <v>0</v>
      </c>
      <c r="AK82" s="158">
        <v>539611</v>
      </c>
      <c r="AL82" s="158">
        <v>0</v>
      </c>
      <c r="AM82" s="158">
        <v>30895393</v>
      </c>
      <c r="AN82" s="158">
        <v>0</v>
      </c>
      <c r="AO82" s="158">
        <v>0</v>
      </c>
      <c r="AP82" s="158">
        <v>1629307</v>
      </c>
      <c r="AQ82" s="158">
        <v>391897</v>
      </c>
      <c r="AR82" s="158">
        <v>0</v>
      </c>
      <c r="AS82" s="158">
        <v>391897</v>
      </c>
      <c r="AT82" s="158">
        <v>0</v>
      </c>
      <c r="AU82" s="158">
        <v>0</v>
      </c>
      <c r="AV82" s="158">
        <v>0</v>
      </c>
    </row>
    <row r="83" spans="1:48" x14ac:dyDescent="0.25">
      <c r="A83" s="154">
        <v>6102</v>
      </c>
      <c r="B83" s="154" t="s">
        <v>413</v>
      </c>
      <c r="C83" s="54" t="s">
        <v>918</v>
      </c>
      <c r="D83" s="37" t="s">
        <v>939</v>
      </c>
      <c r="E83" s="54">
        <v>4</v>
      </c>
      <c r="F83" s="155">
        <f t="shared" si="2"/>
        <v>5150909</v>
      </c>
      <c r="G83" s="156">
        <v>1914409</v>
      </c>
      <c r="H83" s="156">
        <v>370366</v>
      </c>
      <c r="I83" s="156">
        <v>0</v>
      </c>
      <c r="J83" s="156">
        <v>370366</v>
      </c>
      <c r="K83" s="156">
        <v>0</v>
      </c>
      <c r="L83" s="156">
        <v>0</v>
      </c>
      <c r="M83" s="156">
        <v>0</v>
      </c>
      <c r="N83" s="156">
        <v>0</v>
      </c>
      <c r="O83" s="156">
        <v>0</v>
      </c>
      <c r="P83" s="156">
        <v>0</v>
      </c>
      <c r="Q83" s="156">
        <v>3026500</v>
      </c>
      <c r="R83" s="156">
        <v>10000</v>
      </c>
      <c r="S83" s="156">
        <v>0</v>
      </c>
      <c r="T83" s="156">
        <v>200000</v>
      </c>
      <c r="U83" s="156">
        <v>1175692</v>
      </c>
      <c r="V83" s="156">
        <v>0</v>
      </c>
      <c r="W83" s="156">
        <v>1175692</v>
      </c>
      <c r="X83" s="156">
        <v>0</v>
      </c>
      <c r="Y83" s="156">
        <v>0</v>
      </c>
      <c r="Z83" s="156">
        <v>0</v>
      </c>
      <c r="AA83" s="157" t="s">
        <v>940</v>
      </c>
      <c r="AB83" s="38">
        <f t="shared" si="3"/>
        <v>5432882</v>
      </c>
      <c r="AC83" s="158">
        <v>1972989</v>
      </c>
      <c r="AD83" s="158">
        <v>303758</v>
      </c>
      <c r="AE83" s="158">
        <v>20000</v>
      </c>
      <c r="AF83" s="158">
        <v>283758</v>
      </c>
      <c r="AG83" s="158">
        <v>0</v>
      </c>
      <c r="AH83" s="158">
        <v>0</v>
      </c>
      <c r="AI83" s="158">
        <v>0</v>
      </c>
      <c r="AJ83" s="158">
        <v>0</v>
      </c>
      <c r="AK83" s="158">
        <v>0</v>
      </c>
      <c r="AL83" s="158">
        <v>0</v>
      </c>
      <c r="AM83" s="158">
        <v>3384727</v>
      </c>
      <c r="AN83" s="158">
        <v>29624</v>
      </c>
      <c r="AO83" s="158">
        <v>0</v>
      </c>
      <c r="AP83" s="158">
        <v>45542</v>
      </c>
      <c r="AQ83" s="158">
        <v>682242</v>
      </c>
      <c r="AR83" s="158">
        <v>0</v>
      </c>
      <c r="AS83" s="158">
        <v>682242</v>
      </c>
      <c r="AT83" s="158">
        <v>0</v>
      </c>
      <c r="AU83" s="158">
        <v>0</v>
      </c>
      <c r="AV83" s="158">
        <v>0</v>
      </c>
    </row>
    <row r="84" spans="1:48" x14ac:dyDescent="0.25">
      <c r="A84" s="154">
        <v>6103</v>
      </c>
      <c r="B84" s="154" t="s">
        <v>414</v>
      </c>
      <c r="C84" s="54" t="s">
        <v>918</v>
      </c>
      <c r="D84" s="37" t="s">
        <v>939</v>
      </c>
      <c r="E84" s="54">
        <v>4</v>
      </c>
      <c r="F84" s="155">
        <f t="shared" si="2"/>
        <v>2606800</v>
      </c>
      <c r="G84" s="156">
        <v>771400</v>
      </c>
      <c r="H84" s="156">
        <v>159000</v>
      </c>
      <c r="I84" s="156">
        <v>0</v>
      </c>
      <c r="J84" s="156">
        <v>159000</v>
      </c>
      <c r="K84" s="156">
        <v>0</v>
      </c>
      <c r="L84" s="156">
        <v>0</v>
      </c>
      <c r="M84" s="156">
        <v>0</v>
      </c>
      <c r="N84" s="156">
        <v>0</v>
      </c>
      <c r="O84" s="156">
        <v>20200</v>
      </c>
      <c r="P84" s="156">
        <v>0</v>
      </c>
      <c r="Q84" s="156">
        <v>1805200</v>
      </c>
      <c r="R84" s="156">
        <v>0</v>
      </c>
      <c r="S84" s="156">
        <v>0</v>
      </c>
      <c r="T84" s="156">
        <v>10000</v>
      </c>
      <c r="U84" s="156">
        <v>491000</v>
      </c>
      <c r="V84" s="156">
        <v>1000</v>
      </c>
      <c r="W84" s="156">
        <v>490000</v>
      </c>
      <c r="X84" s="156">
        <v>0</v>
      </c>
      <c r="Y84" s="156">
        <v>0</v>
      </c>
      <c r="Z84" s="156">
        <v>0</v>
      </c>
      <c r="AA84" s="157" t="s">
        <v>940</v>
      </c>
      <c r="AB84" s="38">
        <f t="shared" si="3"/>
        <v>3792656</v>
      </c>
      <c r="AC84" s="158">
        <v>980380</v>
      </c>
      <c r="AD84" s="158">
        <v>93027</v>
      </c>
      <c r="AE84" s="158">
        <v>0</v>
      </c>
      <c r="AF84" s="158">
        <v>93027</v>
      </c>
      <c r="AG84" s="158">
        <v>0</v>
      </c>
      <c r="AH84" s="158">
        <v>0</v>
      </c>
      <c r="AI84" s="158">
        <v>0</v>
      </c>
      <c r="AJ84" s="158">
        <v>0</v>
      </c>
      <c r="AK84" s="158">
        <v>40645</v>
      </c>
      <c r="AL84" s="158">
        <v>0</v>
      </c>
      <c r="AM84" s="158">
        <v>2756237</v>
      </c>
      <c r="AN84" s="158">
        <v>0</v>
      </c>
      <c r="AO84" s="158">
        <v>0</v>
      </c>
      <c r="AP84" s="158">
        <v>15394</v>
      </c>
      <c r="AQ84" s="158">
        <v>165840</v>
      </c>
      <c r="AR84" s="158">
        <v>0</v>
      </c>
      <c r="AS84" s="158">
        <v>165840</v>
      </c>
      <c r="AT84" s="158">
        <v>0</v>
      </c>
      <c r="AU84" s="158">
        <v>0</v>
      </c>
      <c r="AV84" s="158">
        <v>0</v>
      </c>
    </row>
    <row r="85" spans="1:48" x14ac:dyDescent="0.25">
      <c r="A85" s="154">
        <v>6104</v>
      </c>
      <c r="B85" s="154" t="s">
        <v>415</v>
      </c>
      <c r="C85" s="54" t="s">
        <v>918</v>
      </c>
      <c r="D85" s="37" t="s">
        <v>939</v>
      </c>
      <c r="E85" s="54">
        <v>4</v>
      </c>
      <c r="F85" s="155">
        <f t="shared" si="2"/>
        <v>6407949</v>
      </c>
      <c r="G85" s="156">
        <v>1366637</v>
      </c>
      <c r="H85" s="156">
        <v>495488</v>
      </c>
      <c r="I85" s="156">
        <v>0</v>
      </c>
      <c r="J85" s="156">
        <v>495488</v>
      </c>
      <c r="K85" s="156">
        <v>0</v>
      </c>
      <c r="L85" s="156">
        <v>0</v>
      </c>
      <c r="M85" s="156">
        <v>0</v>
      </c>
      <c r="N85" s="156">
        <v>0</v>
      </c>
      <c r="O85" s="156">
        <v>21944</v>
      </c>
      <c r="P85" s="156">
        <v>0</v>
      </c>
      <c r="Q85" s="156">
        <v>4930868</v>
      </c>
      <c r="R85" s="156">
        <v>0</v>
      </c>
      <c r="S85" s="156">
        <v>0</v>
      </c>
      <c r="T85" s="156">
        <v>88500</v>
      </c>
      <c r="U85" s="156">
        <v>12602</v>
      </c>
      <c r="V85" s="156">
        <v>212</v>
      </c>
      <c r="W85" s="156">
        <v>12390</v>
      </c>
      <c r="X85" s="156">
        <v>0</v>
      </c>
      <c r="Y85" s="156">
        <v>0</v>
      </c>
      <c r="Z85" s="156">
        <v>0</v>
      </c>
      <c r="AA85" s="157" t="s">
        <v>940</v>
      </c>
      <c r="AB85" s="38">
        <f t="shared" si="3"/>
        <v>7851798</v>
      </c>
      <c r="AC85" s="158">
        <v>1569077</v>
      </c>
      <c r="AD85" s="158">
        <v>732737</v>
      </c>
      <c r="AE85" s="158">
        <v>0</v>
      </c>
      <c r="AF85" s="158">
        <v>732737</v>
      </c>
      <c r="AG85" s="158">
        <v>0</v>
      </c>
      <c r="AH85" s="158">
        <v>0</v>
      </c>
      <c r="AI85" s="158">
        <v>0</v>
      </c>
      <c r="AJ85" s="158">
        <v>0</v>
      </c>
      <c r="AK85" s="158">
        <v>193606</v>
      </c>
      <c r="AL85" s="158">
        <v>0</v>
      </c>
      <c r="AM85" s="158">
        <v>6007988</v>
      </c>
      <c r="AN85" s="158">
        <v>0</v>
      </c>
      <c r="AO85" s="158">
        <v>0</v>
      </c>
      <c r="AP85" s="158">
        <v>81127</v>
      </c>
      <c r="AQ85" s="158">
        <v>911513</v>
      </c>
      <c r="AR85" s="158">
        <v>0</v>
      </c>
      <c r="AS85" s="158">
        <v>911513</v>
      </c>
      <c r="AT85" s="158">
        <v>0</v>
      </c>
      <c r="AU85" s="158">
        <v>0</v>
      </c>
      <c r="AV85" s="158">
        <v>0</v>
      </c>
    </row>
    <row r="86" spans="1:48" x14ac:dyDescent="0.25">
      <c r="A86" s="154">
        <v>6105</v>
      </c>
      <c r="B86" s="154" t="s">
        <v>416</v>
      </c>
      <c r="C86" s="54" t="s">
        <v>918</v>
      </c>
      <c r="D86" s="37" t="s">
        <v>939</v>
      </c>
      <c r="E86" s="54">
        <v>4</v>
      </c>
      <c r="F86" s="155">
        <f t="shared" si="2"/>
        <v>7967000</v>
      </c>
      <c r="G86" s="156">
        <v>3588000</v>
      </c>
      <c r="H86" s="156">
        <v>342000</v>
      </c>
      <c r="I86" s="156">
        <v>0</v>
      </c>
      <c r="J86" s="156">
        <v>342000</v>
      </c>
      <c r="K86" s="156">
        <v>0</v>
      </c>
      <c r="L86" s="156">
        <v>0</v>
      </c>
      <c r="M86" s="156">
        <v>0</v>
      </c>
      <c r="N86" s="156">
        <v>0</v>
      </c>
      <c r="O86" s="156">
        <v>1000</v>
      </c>
      <c r="P86" s="156">
        <v>0</v>
      </c>
      <c r="Q86" s="156">
        <v>4353000</v>
      </c>
      <c r="R86" s="156">
        <v>0</v>
      </c>
      <c r="S86" s="156">
        <v>0</v>
      </c>
      <c r="T86" s="156">
        <v>25000</v>
      </c>
      <c r="U86" s="156">
        <v>421000</v>
      </c>
      <c r="V86" s="156">
        <v>0</v>
      </c>
      <c r="W86" s="156">
        <v>421000</v>
      </c>
      <c r="X86" s="156">
        <v>0</v>
      </c>
      <c r="Y86" s="156">
        <v>0</v>
      </c>
      <c r="Z86" s="156">
        <v>0</v>
      </c>
      <c r="AA86" s="157" t="s">
        <v>940</v>
      </c>
      <c r="AB86" s="38">
        <f t="shared" si="3"/>
        <v>7677985</v>
      </c>
      <c r="AC86" s="158">
        <v>2555021</v>
      </c>
      <c r="AD86" s="158">
        <v>235217</v>
      </c>
      <c r="AE86" s="158">
        <v>0</v>
      </c>
      <c r="AF86" s="158">
        <v>235217</v>
      </c>
      <c r="AG86" s="158">
        <v>0</v>
      </c>
      <c r="AH86" s="158">
        <v>0</v>
      </c>
      <c r="AI86" s="158">
        <v>0</v>
      </c>
      <c r="AJ86" s="158">
        <v>0</v>
      </c>
      <c r="AK86" s="158">
        <v>41</v>
      </c>
      <c r="AL86" s="158">
        <v>0</v>
      </c>
      <c r="AM86" s="158">
        <v>5122823</v>
      </c>
      <c r="AN86" s="158">
        <v>0</v>
      </c>
      <c r="AO86" s="158">
        <v>0</v>
      </c>
      <c r="AP86" s="158">
        <v>100</v>
      </c>
      <c r="AQ86" s="158">
        <v>135017</v>
      </c>
      <c r="AR86" s="158">
        <v>0</v>
      </c>
      <c r="AS86" s="158">
        <v>135017</v>
      </c>
      <c r="AT86" s="158">
        <v>0</v>
      </c>
      <c r="AU86" s="158">
        <v>0</v>
      </c>
      <c r="AV86" s="158">
        <v>0</v>
      </c>
    </row>
    <row r="87" spans="1:48" x14ac:dyDescent="0.25">
      <c r="A87" s="154">
        <v>6106</v>
      </c>
      <c r="B87" s="154" t="s">
        <v>417</v>
      </c>
      <c r="C87" s="54" t="s">
        <v>918</v>
      </c>
      <c r="D87" s="37" t="s">
        <v>939</v>
      </c>
      <c r="E87" s="54">
        <v>4</v>
      </c>
      <c r="F87" s="155">
        <f t="shared" si="2"/>
        <v>8369000</v>
      </c>
      <c r="G87" s="156">
        <v>2300000</v>
      </c>
      <c r="H87" s="156">
        <v>200000</v>
      </c>
      <c r="I87" s="156">
        <v>0</v>
      </c>
      <c r="J87" s="156">
        <v>200000</v>
      </c>
      <c r="K87" s="156">
        <v>0</v>
      </c>
      <c r="L87" s="156">
        <v>0</v>
      </c>
      <c r="M87" s="156">
        <v>0</v>
      </c>
      <c r="N87" s="156">
        <v>0</v>
      </c>
      <c r="O87" s="156">
        <v>0</v>
      </c>
      <c r="P87" s="156">
        <v>100000</v>
      </c>
      <c r="Q87" s="156">
        <v>5954000</v>
      </c>
      <c r="R87" s="156">
        <v>0</v>
      </c>
      <c r="S87" s="156">
        <v>0</v>
      </c>
      <c r="T87" s="156">
        <v>15000</v>
      </c>
      <c r="U87" s="156">
        <v>400000</v>
      </c>
      <c r="V87" s="156">
        <v>0</v>
      </c>
      <c r="W87" s="156">
        <v>400000</v>
      </c>
      <c r="X87" s="156">
        <v>0</v>
      </c>
      <c r="Y87" s="156">
        <v>0</v>
      </c>
      <c r="Z87" s="156">
        <v>0</v>
      </c>
      <c r="AA87" s="157" t="s">
        <v>940</v>
      </c>
      <c r="AB87" s="38">
        <f t="shared" si="3"/>
        <v>9096191</v>
      </c>
      <c r="AC87" s="158">
        <v>2570198</v>
      </c>
      <c r="AD87" s="158">
        <v>58222</v>
      </c>
      <c r="AE87" s="158">
        <v>0</v>
      </c>
      <c r="AF87" s="158">
        <v>58222</v>
      </c>
      <c r="AG87" s="158">
        <v>0</v>
      </c>
      <c r="AH87" s="158">
        <v>0</v>
      </c>
      <c r="AI87" s="158">
        <v>0</v>
      </c>
      <c r="AJ87" s="158">
        <v>0</v>
      </c>
      <c r="AK87" s="158">
        <v>0</v>
      </c>
      <c r="AL87" s="158">
        <v>182331</v>
      </c>
      <c r="AM87" s="158">
        <v>6326763</v>
      </c>
      <c r="AN87" s="158">
        <v>0</v>
      </c>
      <c r="AO87" s="158">
        <v>0</v>
      </c>
      <c r="AP87" s="158">
        <v>16899</v>
      </c>
      <c r="AQ87" s="158">
        <v>415906</v>
      </c>
      <c r="AR87" s="158">
        <v>2309</v>
      </c>
      <c r="AS87" s="158">
        <v>413597</v>
      </c>
      <c r="AT87" s="158">
        <v>0</v>
      </c>
      <c r="AU87" s="158">
        <v>0</v>
      </c>
      <c r="AV87" s="158">
        <v>0</v>
      </c>
    </row>
    <row r="88" spans="1:48" x14ac:dyDescent="0.25">
      <c r="A88" s="154">
        <v>6107</v>
      </c>
      <c r="B88" s="154" t="s">
        <v>418</v>
      </c>
      <c r="C88" s="54" t="s">
        <v>918</v>
      </c>
      <c r="D88" s="37" t="s">
        <v>939</v>
      </c>
      <c r="E88" s="54">
        <v>4</v>
      </c>
      <c r="F88" s="155">
        <f t="shared" si="2"/>
        <v>8757700</v>
      </c>
      <c r="G88" s="156">
        <v>5672500</v>
      </c>
      <c r="H88" s="156">
        <v>0</v>
      </c>
      <c r="I88" s="156">
        <v>0</v>
      </c>
      <c r="J88" s="156">
        <v>0</v>
      </c>
      <c r="K88" s="156">
        <v>0</v>
      </c>
      <c r="L88" s="156">
        <v>0</v>
      </c>
      <c r="M88" s="156">
        <v>0</v>
      </c>
      <c r="N88" s="156">
        <v>0</v>
      </c>
      <c r="O88" s="156">
        <v>0</v>
      </c>
      <c r="P88" s="156">
        <v>0</v>
      </c>
      <c r="Q88" s="156">
        <v>2985200</v>
      </c>
      <c r="R88" s="156">
        <v>0</v>
      </c>
      <c r="S88" s="156">
        <v>0</v>
      </c>
      <c r="T88" s="156">
        <v>100000</v>
      </c>
      <c r="U88" s="156">
        <v>10000</v>
      </c>
      <c r="V88" s="156">
        <v>0</v>
      </c>
      <c r="W88" s="156">
        <v>10000</v>
      </c>
      <c r="X88" s="156">
        <v>0</v>
      </c>
      <c r="Y88" s="156">
        <v>0</v>
      </c>
      <c r="Z88" s="156">
        <v>0</v>
      </c>
      <c r="AA88" s="157" t="s">
        <v>940</v>
      </c>
      <c r="AB88" s="38">
        <f t="shared" si="3"/>
        <v>9736624</v>
      </c>
      <c r="AC88" s="158">
        <v>6035756</v>
      </c>
      <c r="AD88" s="158">
        <v>460682</v>
      </c>
      <c r="AE88" s="158">
        <v>30000</v>
      </c>
      <c r="AF88" s="158">
        <v>430682</v>
      </c>
      <c r="AG88" s="158">
        <v>0</v>
      </c>
      <c r="AH88" s="158">
        <v>0</v>
      </c>
      <c r="AI88" s="158">
        <v>0</v>
      </c>
      <c r="AJ88" s="158">
        <v>0</v>
      </c>
      <c r="AK88" s="158">
        <v>73982</v>
      </c>
      <c r="AL88" s="158">
        <v>0</v>
      </c>
      <c r="AM88" s="158">
        <v>3550892</v>
      </c>
      <c r="AN88" s="158">
        <v>0</v>
      </c>
      <c r="AO88" s="158">
        <v>0</v>
      </c>
      <c r="AP88" s="158">
        <v>75994</v>
      </c>
      <c r="AQ88" s="158">
        <v>654684</v>
      </c>
      <c r="AR88" s="158">
        <v>0</v>
      </c>
      <c r="AS88" s="158">
        <v>654684</v>
      </c>
      <c r="AT88" s="158">
        <v>0</v>
      </c>
      <c r="AU88" s="158">
        <v>0</v>
      </c>
      <c r="AV88" s="158">
        <v>0</v>
      </c>
    </row>
    <row r="89" spans="1:48" x14ac:dyDescent="0.25">
      <c r="A89" s="154">
        <v>6108</v>
      </c>
      <c r="B89" s="154" t="s">
        <v>419</v>
      </c>
      <c r="C89" s="54" t="s">
        <v>918</v>
      </c>
      <c r="D89" s="37" t="s">
        <v>939</v>
      </c>
      <c r="E89" s="54">
        <v>4</v>
      </c>
      <c r="F89" s="155">
        <f t="shared" si="2"/>
        <v>13470875</v>
      </c>
      <c r="G89" s="156">
        <v>9403900</v>
      </c>
      <c r="H89" s="156">
        <v>560100</v>
      </c>
      <c r="I89" s="156">
        <v>100</v>
      </c>
      <c r="J89" s="156">
        <v>560000</v>
      </c>
      <c r="K89" s="156">
        <v>0</v>
      </c>
      <c r="L89" s="156">
        <v>0</v>
      </c>
      <c r="M89" s="156">
        <v>0</v>
      </c>
      <c r="N89" s="156">
        <v>0</v>
      </c>
      <c r="O89" s="156">
        <v>59730</v>
      </c>
      <c r="P89" s="156">
        <v>1000</v>
      </c>
      <c r="Q89" s="156">
        <v>3215000</v>
      </c>
      <c r="R89" s="156">
        <v>5220</v>
      </c>
      <c r="S89" s="156">
        <v>0</v>
      </c>
      <c r="T89" s="156">
        <v>786025</v>
      </c>
      <c r="U89" s="156">
        <v>245010</v>
      </c>
      <c r="V89" s="156">
        <v>25000</v>
      </c>
      <c r="W89" s="156">
        <v>220010</v>
      </c>
      <c r="X89" s="156">
        <v>0</v>
      </c>
      <c r="Y89" s="156">
        <v>0</v>
      </c>
      <c r="Z89" s="156">
        <v>0</v>
      </c>
      <c r="AA89" s="157" t="s">
        <v>940</v>
      </c>
      <c r="AB89" s="38">
        <f t="shared" si="3"/>
        <v>16058964</v>
      </c>
      <c r="AC89" s="158">
        <v>10616762</v>
      </c>
      <c r="AD89" s="158">
        <v>708164</v>
      </c>
      <c r="AE89" s="158">
        <v>0</v>
      </c>
      <c r="AF89" s="158">
        <v>708164</v>
      </c>
      <c r="AG89" s="158">
        <v>0</v>
      </c>
      <c r="AH89" s="158">
        <v>0</v>
      </c>
      <c r="AI89" s="158">
        <v>0</v>
      </c>
      <c r="AJ89" s="158">
        <v>0</v>
      </c>
      <c r="AK89" s="158">
        <v>52061</v>
      </c>
      <c r="AL89" s="158">
        <v>0</v>
      </c>
      <c r="AM89" s="158">
        <v>4899580</v>
      </c>
      <c r="AN89" s="158">
        <v>0</v>
      </c>
      <c r="AO89" s="158">
        <v>0</v>
      </c>
      <c r="AP89" s="158">
        <v>490561</v>
      </c>
      <c r="AQ89" s="158">
        <v>921783</v>
      </c>
      <c r="AR89" s="158">
        <v>76995</v>
      </c>
      <c r="AS89" s="158">
        <v>844788</v>
      </c>
      <c r="AT89" s="158">
        <v>0</v>
      </c>
      <c r="AU89" s="158">
        <v>0</v>
      </c>
      <c r="AV89" s="158">
        <v>0</v>
      </c>
    </row>
    <row r="90" spans="1:48" x14ac:dyDescent="0.25">
      <c r="A90" s="154">
        <v>6109</v>
      </c>
      <c r="B90" s="154" t="s">
        <v>420</v>
      </c>
      <c r="C90" s="54" t="s">
        <v>918</v>
      </c>
      <c r="D90" s="37" t="s">
        <v>939</v>
      </c>
      <c r="E90" s="54">
        <v>4</v>
      </c>
      <c r="F90" s="155">
        <f t="shared" si="2"/>
        <v>5210480</v>
      </c>
      <c r="G90" s="156">
        <v>1431780</v>
      </c>
      <c r="H90" s="156">
        <v>193950</v>
      </c>
      <c r="I90" s="156">
        <v>53550</v>
      </c>
      <c r="J90" s="156">
        <v>140400</v>
      </c>
      <c r="K90" s="156">
        <v>0</v>
      </c>
      <c r="L90" s="156">
        <v>0</v>
      </c>
      <c r="M90" s="156">
        <v>0</v>
      </c>
      <c r="N90" s="156">
        <v>0</v>
      </c>
      <c r="O90" s="156">
        <v>127530</v>
      </c>
      <c r="P90" s="156">
        <v>0</v>
      </c>
      <c r="Q90" s="156">
        <v>3641570</v>
      </c>
      <c r="R90" s="156">
        <v>0</v>
      </c>
      <c r="S90" s="156">
        <v>0</v>
      </c>
      <c r="T90" s="156">
        <v>9600</v>
      </c>
      <c r="U90" s="156">
        <v>2610</v>
      </c>
      <c r="V90" s="156">
        <v>0</v>
      </c>
      <c r="W90" s="156">
        <v>2610</v>
      </c>
      <c r="X90" s="156">
        <v>0</v>
      </c>
      <c r="Y90" s="156">
        <v>0</v>
      </c>
      <c r="Z90" s="156">
        <v>0</v>
      </c>
      <c r="AA90" s="157" t="s">
        <v>940</v>
      </c>
      <c r="AB90" s="38">
        <f t="shared" si="3"/>
        <v>6236429</v>
      </c>
      <c r="AC90" s="158">
        <v>1722268</v>
      </c>
      <c r="AD90" s="158">
        <v>528932</v>
      </c>
      <c r="AE90" s="158">
        <v>40003</v>
      </c>
      <c r="AF90" s="158">
        <v>488929</v>
      </c>
      <c r="AG90" s="158">
        <v>0</v>
      </c>
      <c r="AH90" s="158">
        <v>0</v>
      </c>
      <c r="AI90" s="158">
        <v>0</v>
      </c>
      <c r="AJ90" s="158">
        <v>0</v>
      </c>
      <c r="AK90" s="158">
        <v>159599</v>
      </c>
      <c r="AL90" s="158">
        <v>0</v>
      </c>
      <c r="AM90" s="158">
        <v>4333358</v>
      </c>
      <c r="AN90" s="158">
        <v>11954</v>
      </c>
      <c r="AO90" s="158">
        <v>0</v>
      </c>
      <c r="AP90" s="158">
        <v>9250</v>
      </c>
      <c r="AQ90" s="158">
        <v>712451</v>
      </c>
      <c r="AR90" s="158">
        <v>50342</v>
      </c>
      <c r="AS90" s="158">
        <v>662109</v>
      </c>
      <c r="AT90" s="158">
        <v>0</v>
      </c>
      <c r="AU90" s="158">
        <v>0</v>
      </c>
      <c r="AV90" s="158">
        <v>0</v>
      </c>
    </row>
    <row r="91" spans="1:48" x14ac:dyDescent="0.25">
      <c r="A91" s="154">
        <v>6110</v>
      </c>
      <c r="B91" s="154" t="s">
        <v>421</v>
      </c>
      <c r="C91" s="54" t="s">
        <v>918</v>
      </c>
      <c r="D91" s="37" t="s">
        <v>939</v>
      </c>
      <c r="E91" s="54">
        <v>4</v>
      </c>
      <c r="F91" s="155">
        <f t="shared" si="2"/>
        <v>8549926</v>
      </c>
      <c r="G91" s="156">
        <v>4765782</v>
      </c>
      <c r="H91" s="156">
        <v>211074</v>
      </c>
      <c r="I91" s="156">
        <v>0</v>
      </c>
      <c r="J91" s="156">
        <v>211074</v>
      </c>
      <c r="K91" s="156">
        <v>0</v>
      </c>
      <c r="L91" s="156">
        <v>0</v>
      </c>
      <c r="M91" s="156">
        <v>0</v>
      </c>
      <c r="N91" s="156">
        <v>0</v>
      </c>
      <c r="O91" s="156">
        <v>279114</v>
      </c>
      <c r="P91" s="156">
        <v>0</v>
      </c>
      <c r="Q91" s="156">
        <v>3476810</v>
      </c>
      <c r="R91" s="156">
        <v>8344</v>
      </c>
      <c r="S91" s="156">
        <v>0</v>
      </c>
      <c r="T91" s="156">
        <v>19876</v>
      </c>
      <c r="U91" s="156">
        <v>8268967</v>
      </c>
      <c r="V91" s="156">
        <v>9877</v>
      </c>
      <c r="W91" s="156">
        <v>8259090</v>
      </c>
      <c r="X91" s="156">
        <v>0</v>
      </c>
      <c r="Y91" s="156">
        <v>0</v>
      </c>
      <c r="Z91" s="156">
        <v>0</v>
      </c>
      <c r="AA91" s="157" t="s">
        <v>940</v>
      </c>
      <c r="AB91" s="38">
        <f t="shared" si="3"/>
        <v>9130380</v>
      </c>
      <c r="AC91" s="158">
        <v>5086516</v>
      </c>
      <c r="AD91" s="158">
        <v>137744</v>
      </c>
      <c r="AE91" s="158">
        <v>0</v>
      </c>
      <c r="AF91" s="158">
        <v>137744</v>
      </c>
      <c r="AG91" s="158">
        <v>0</v>
      </c>
      <c r="AH91" s="158">
        <v>0</v>
      </c>
      <c r="AI91" s="158">
        <v>0</v>
      </c>
      <c r="AJ91" s="158">
        <v>0</v>
      </c>
      <c r="AK91" s="158">
        <v>232580</v>
      </c>
      <c r="AL91" s="158">
        <v>0</v>
      </c>
      <c r="AM91" s="158">
        <v>3792209</v>
      </c>
      <c r="AN91" s="158">
        <v>0</v>
      </c>
      <c r="AO91" s="158">
        <v>0</v>
      </c>
      <c r="AP91" s="158">
        <v>19075</v>
      </c>
      <c r="AQ91" s="158">
        <v>10646446</v>
      </c>
      <c r="AR91" s="158">
        <v>3561</v>
      </c>
      <c r="AS91" s="158">
        <v>10642885</v>
      </c>
      <c r="AT91" s="158">
        <v>0</v>
      </c>
      <c r="AU91" s="158">
        <v>0</v>
      </c>
      <c r="AV91" s="158">
        <v>0</v>
      </c>
    </row>
    <row r="92" spans="1:48" x14ac:dyDescent="0.25">
      <c r="A92" s="154">
        <v>6111</v>
      </c>
      <c r="B92" s="154" t="s">
        <v>422</v>
      </c>
      <c r="C92" s="54" t="s">
        <v>918</v>
      </c>
      <c r="D92" s="37" t="s">
        <v>939</v>
      </c>
      <c r="E92" s="54">
        <v>4</v>
      </c>
      <c r="F92" s="155">
        <f t="shared" si="2"/>
        <v>4686883</v>
      </c>
      <c r="G92" s="156">
        <v>2232500</v>
      </c>
      <c r="H92" s="156">
        <v>155000</v>
      </c>
      <c r="I92" s="156">
        <v>0</v>
      </c>
      <c r="J92" s="156">
        <v>155000</v>
      </c>
      <c r="K92" s="156">
        <v>0</v>
      </c>
      <c r="L92" s="156">
        <v>0</v>
      </c>
      <c r="M92" s="156">
        <v>0</v>
      </c>
      <c r="N92" s="156">
        <v>0</v>
      </c>
      <c r="O92" s="156">
        <v>105</v>
      </c>
      <c r="P92" s="156">
        <v>25000</v>
      </c>
      <c r="Q92" s="156">
        <v>2429278</v>
      </c>
      <c r="R92" s="156">
        <v>0</v>
      </c>
      <c r="S92" s="156">
        <v>0</v>
      </c>
      <c r="T92" s="156">
        <v>0</v>
      </c>
      <c r="U92" s="156">
        <v>3200</v>
      </c>
      <c r="V92" s="156">
        <v>0</v>
      </c>
      <c r="W92" s="156">
        <v>3200</v>
      </c>
      <c r="X92" s="156">
        <v>0</v>
      </c>
      <c r="Y92" s="156">
        <v>0</v>
      </c>
      <c r="Z92" s="156">
        <v>0</v>
      </c>
      <c r="AA92" s="157" t="s">
        <v>940</v>
      </c>
      <c r="AB92" s="38">
        <f t="shared" si="3"/>
        <v>5650966</v>
      </c>
      <c r="AC92" s="158">
        <v>2583494</v>
      </c>
      <c r="AD92" s="158">
        <v>159825</v>
      </c>
      <c r="AE92" s="158">
        <v>0</v>
      </c>
      <c r="AF92" s="158">
        <v>159825</v>
      </c>
      <c r="AG92" s="158">
        <v>0</v>
      </c>
      <c r="AH92" s="158">
        <v>0</v>
      </c>
      <c r="AI92" s="158">
        <v>0</v>
      </c>
      <c r="AJ92" s="158">
        <v>0</v>
      </c>
      <c r="AK92" s="158">
        <v>1668</v>
      </c>
      <c r="AL92" s="158">
        <v>5783</v>
      </c>
      <c r="AM92" s="158">
        <v>3035475</v>
      </c>
      <c r="AN92" s="158">
        <v>0</v>
      </c>
      <c r="AO92" s="158">
        <v>0</v>
      </c>
      <c r="AP92" s="158">
        <v>24546</v>
      </c>
      <c r="AQ92" s="158">
        <v>238154</v>
      </c>
      <c r="AR92" s="158">
        <v>0</v>
      </c>
      <c r="AS92" s="158">
        <v>238154</v>
      </c>
      <c r="AT92" s="158">
        <v>0</v>
      </c>
      <c r="AU92" s="158">
        <v>0</v>
      </c>
      <c r="AV92" s="158">
        <v>0</v>
      </c>
    </row>
    <row r="93" spans="1:48" x14ac:dyDescent="0.25">
      <c r="A93" s="154">
        <v>6112</v>
      </c>
      <c r="B93" s="154" t="s">
        <v>423</v>
      </c>
      <c r="C93" s="54" t="s">
        <v>918</v>
      </c>
      <c r="D93" s="37" t="s">
        <v>939</v>
      </c>
      <c r="E93" s="54">
        <v>4</v>
      </c>
      <c r="F93" s="155">
        <f t="shared" si="2"/>
        <v>5139180</v>
      </c>
      <c r="G93" s="156">
        <v>1850554</v>
      </c>
      <c r="H93" s="156">
        <v>137000</v>
      </c>
      <c r="I93" s="156">
        <v>0</v>
      </c>
      <c r="J93" s="156">
        <v>137000</v>
      </c>
      <c r="K93" s="156">
        <v>0</v>
      </c>
      <c r="L93" s="156">
        <v>0</v>
      </c>
      <c r="M93" s="156">
        <v>0</v>
      </c>
      <c r="N93" s="156">
        <v>0</v>
      </c>
      <c r="O93" s="156">
        <v>0</v>
      </c>
      <c r="P93" s="156">
        <v>110000</v>
      </c>
      <c r="Q93" s="156">
        <v>3178426</v>
      </c>
      <c r="R93" s="156">
        <v>0</v>
      </c>
      <c r="S93" s="156">
        <v>0</v>
      </c>
      <c r="T93" s="156">
        <v>200</v>
      </c>
      <c r="U93" s="156">
        <v>8820</v>
      </c>
      <c r="V93" s="156">
        <v>20</v>
      </c>
      <c r="W93" s="156">
        <v>8800</v>
      </c>
      <c r="X93" s="156">
        <v>0</v>
      </c>
      <c r="Y93" s="156">
        <v>0</v>
      </c>
      <c r="Z93" s="156">
        <v>0</v>
      </c>
      <c r="AA93" s="157" t="s">
        <v>940</v>
      </c>
      <c r="AB93" s="38">
        <f t="shared" si="3"/>
        <v>5109661</v>
      </c>
      <c r="AC93" s="158">
        <v>1445010</v>
      </c>
      <c r="AD93" s="158">
        <v>273143</v>
      </c>
      <c r="AE93" s="158">
        <v>0</v>
      </c>
      <c r="AF93" s="158">
        <v>273143</v>
      </c>
      <c r="AG93" s="158">
        <v>0</v>
      </c>
      <c r="AH93" s="158">
        <v>0</v>
      </c>
      <c r="AI93" s="158">
        <v>0</v>
      </c>
      <c r="AJ93" s="158">
        <v>0</v>
      </c>
      <c r="AK93" s="158">
        <v>2</v>
      </c>
      <c r="AL93" s="158">
        <v>0</v>
      </c>
      <c r="AM93" s="158">
        <v>3664186</v>
      </c>
      <c r="AN93" s="158">
        <v>0</v>
      </c>
      <c r="AO93" s="158">
        <v>0</v>
      </c>
      <c r="AP93" s="158">
        <v>463</v>
      </c>
      <c r="AQ93" s="158">
        <v>236882</v>
      </c>
      <c r="AR93" s="158">
        <v>56</v>
      </c>
      <c r="AS93" s="158">
        <v>236826</v>
      </c>
      <c r="AT93" s="158">
        <v>0</v>
      </c>
      <c r="AU93" s="158">
        <v>0</v>
      </c>
      <c r="AV93" s="158">
        <v>0</v>
      </c>
    </row>
    <row r="94" spans="1:48" x14ac:dyDescent="0.25">
      <c r="A94" s="154">
        <v>6113</v>
      </c>
      <c r="B94" s="154" t="s">
        <v>424</v>
      </c>
      <c r="C94" s="54" t="s">
        <v>918</v>
      </c>
      <c r="D94" s="37" t="s">
        <v>939</v>
      </c>
      <c r="E94" s="54">
        <v>4</v>
      </c>
      <c r="F94" s="155">
        <f t="shared" si="2"/>
        <v>5895502</v>
      </c>
      <c r="G94" s="156">
        <v>1884350</v>
      </c>
      <c r="H94" s="156">
        <v>330661</v>
      </c>
      <c r="I94" s="156">
        <v>34000</v>
      </c>
      <c r="J94" s="156">
        <v>296661</v>
      </c>
      <c r="K94" s="156">
        <v>0</v>
      </c>
      <c r="L94" s="156">
        <v>0</v>
      </c>
      <c r="M94" s="156">
        <v>0</v>
      </c>
      <c r="N94" s="156">
        <v>0</v>
      </c>
      <c r="O94" s="156">
        <v>7400</v>
      </c>
      <c r="P94" s="156">
        <v>140100</v>
      </c>
      <c r="Q94" s="156">
        <v>3863652</v>
      </c>
      <c r="R94" s="156">
        <v>0</v>
      </c>
      <c r="S94" s="156">
        <v>0</v>
      </c>
      <c r="T94" s="156">
        <v>0</v>
      </c>
      <c r="U94" s="156">
        <v>1885100</v>
      </c>
      <c r="V94" s="156">
        <v>0</v>
      </c>
      <c r="W94" s="156">
        <v>1885100</v>
      </c>
      <c r="X94" s="156">
        <v>0</v>
      </c>
      <c r="Y94" s="156">
        <v>0</v>
      </c>
      <c r="Z94" s="156">
        <v>0</v>
      </c>
      <c r="AA94" s="157" t="s">
        <v>940</v>
      </c>
      <c r="AB94" s="38">
        <f t="shared" si="3"/>
        <v>6664765</v>
      </c>
      <c r="AC94" s="158">
        <v>2153468</v>
      </c>
      <c r="AD94" s="158">
        <v>98356</v>
      </c>
      <c r="AE94" s="158">
        <v>34398</v>
      </c>
      <c r="AF94" s="158">
        <v>63958</v>
      </c>
      <c r="AG94" s="158">
        <v>0</v>
      </c>
      <c r="AH94" s="158">
        <v>0</v>
      </c>
      <c r="AI94" s="158">
        <v>0</v>
      </c>
      <c r="AJ94" s="158">
        <v>0</v>
      </c>
      <c r="AK94" s="158">
        <v>7239</v>
      </c>
      <c r="AL94" s="158">
        <v>54570</v>
      </c>
      <c r="AM94" s="158">
        <v>4432633</v>
      </c>
      <c r="AN94" s="158">
        <v>0</v>
      </c>
      <c r="AO94" s="158">
        <v>0</v>
      </c>
      <c r="AP94" s="158">
        <v>16855</v>
      </c>
      <c r="AQ94" s="158">
        <v>122375</v>
      </c>
      <c r="AR94" s="158">
        <v>0</v>
      </c>
      <c r="AS94" s="158">
        <v>122375</v>
      </c>
      <c r="AT94" s="158">
        <v>0</v>
      </c>
      <c r="AU94" s="158">
        <v>0</v>
      </c>
      <c r="AV94" s="158">
        <v>0</v>
      </c>
    </row>
    <row r="95" spans="1:48" x14ac:dyDescent="0.25">
      <c r="A95" s="154">
        <v>6114</v>
      </c>
      <c r="B95" s="154" t="s">
        <v>425</v>
      </c>
      <c r="C95" s="54" t="s">
        <v>918</v>
      </c>
      <c r="D95" s="37" t="s">
        <v>939</v>
      </c>
      <c r="E95" s="54">
        <v>4</v>
      </c>
      <c r="F95" s="155">
        <f t="shared" si="2"/>
        <v>5318081</v>
      </c>
      <c r="G95" s="156">
        <v>1923881</v>
      </c>
      <c r="H95" s="156">
        <v>0</v>
      </c>
      <c r="I95" s="156">
        <v>0</v>
      </c>
      <c r="J95" s="156">
        <v>0</v>
      </c>
      <c r="K95" s="156">
        <v>0</v>
      </c>
      <c r="L95" s="156">
        <v>0</v>
      </c>
      <c r="M95" s="156">
        <v>0</v>
      </c>
      <c r="N95" s="156">
        <v>0</v>
      </c>
      <c r="O95" s="156">
        <v>52000</v>
      </c>
      <c r="P95" s="156">
        <v>3500</v>
      </c>
      <c r="Q95" s="156">
        <v>3328700</v>
      </c>
      <c r="R95" s="156">
        <v>0</v>
      </c>
      <c r="S95" s="156">
        <v>0</v>
      </c>
      <c r="T95" s="156">
        <v>10000</v>
      </c>
      <c r="U95" s="156">
        <v>165</v>
      </c>
      <c r="V95" s="156">
        <v>0</v>
      </c>
      <c r="W95" s="156">
        <v>165</v>
      </c>
      <c r="X95" s="156">
        <v>0</v>
      </c>
      <c r="Y95" s="156">
        <v>0</v>
      </c>
      <c r="Z95" s="156">
        <v>0</v>
      </c>
      <c r="AA95" s="157" t="s">
        <v>940</v>
      </c>
      <c r="AB95" s="38">
        <f t="shared" si="3"/>
        <v>5570109</v>
      </c>
      <c r="AC95" s="158">
        <v>1827689</v>
      </c>
      <c r="AD95" s="158">
        <v>30724</v>
      </c>
      <c r="AE95" s="158">
        <v>0</v>
      </c>
      <c r="AF95" s="158">
        <v>30724</v>
      </c>
      <c r="AG95" s="158">
        <v>0</v>
      </c>
      <c r="AH95" s="158">
        <v>0</v>
      </c>
      <c r="AI95" s="158">
        <v>0</v>
      </c>
      <c r="AJ95" s="158">
        <v>0</v>
      </c>
      <c r="AK95" s="158">
        <v>61012</v>
      </c>
      <c r="AL95" s="158">
        <v>3303</v>
      </c>
      <c r="AM95" s="158">
        <v>3666601</v>
      </c>
      <c r="AN95" s="158">
        <v>0</v>
      </c>
      <c r="AO95" s="158">
        <v>0</v>
      </c>
      <c r="AP95" s="158">
        <v>11504</v>
      </c>
      <c r="AQ95" s="158">
        <v>167257</v>
      </c>
      <c r="AR95" s="158">
        <v>0</v>
      </c>
      <c r="AS95" s="158">
        <v>167257</v>
      </c>
      <c r="AT95" s="158">
        <v>0</v>
      </c>
      <c r="AU95" s="158">
        <v>0</v>
      </c>
      <c r="AV95" s="158">
        <v>0</v>
      </c>
    </row>
    <row r="96" spans="1:48" x14ac:dyDescent="0.25">
      <c r="A96" s="154">
        <v>6115</v>
      </c>
      <c r="B96" s="154" t="s">
        <v>426</v>
      </c>
      <c r="C96" s="54" t="s">
        <v>918</v>
      </c>
      <c r="D96" s="37" t="s">
        <v>939</v>
      </c>
      <c r="E96" s="54">
        <v>4</v>
      </c>
      <c r="F96" s="155">
        <f t="shared" si="2"/>
        <v>14231900</v>
      </c>
      <c r="G96" s="156">
        <v>5244000</v>
      </c>
      <c r="H96" s="156">
        <v>260000</v>
      </c>
      <c r="I96" s="156">
        <v>0</v>
      </c>
      <c r="J96" s="156">
        <v>260000</v>
      </c>
      <c r="K96" s="156">
        <v>0</v>
      </c>
      <c r="L96" s="156">
        <v>0</v>
      </c>
      <c r="M96" s="156">
        <v>0</v>
      </c>
      <c r="N96" s="156">
        <v>0</v>
      </c>
      <c r="O96" s="156">
        <v>424000</v>
      </c>
      <c r="P96" s="156">
        <v>200</v>
      </c>
      <c r="Q96" s="156">
        <v>8533500</v>
      </c>
      <c r="R96" s="156">
        <v>100</v>
      </c>
      <c r="S96" s="156">
        <v>100</v>
      </c>
      <c r="T96" s="156">
        <v>30000</v>
      </c>
      <c r="U96" s="156">
        <v>340000</v>
      </c>
      <c r="V96" s="156">
        <v>0</v>
      </c>
      <c r="W96" s="156">
        <v>340000</v>
      </c>
      <c r="X96" s="156">
        <v>0</v>
      </c>
      <c r="Y96" s="156">
        <v>0</v>
      </c>
      <c r="Z96" s="156">
        <v>0</v>
      </c>
      <c r="AA96" s="157" t="s">
        <v>940</v>
      </c>
      <c r="AB96" s="38">
        <f t="shared" si="3"/>
        <v>17307003</v>
      </c>
      <c r="AC96" s="158">
        <v>6168359</v>
      </c>
      <c r="AD96" s="158">
        <v>354982</v>
      </c>
      <c r="AE96" s="158">
        <v>0</v>
      </c>
      <c r="AF96" s="158">
        <v>354982</v>
      </c>
      <c r="AG96" s="158">
        <v>0</v>
      </c>
      <c r="AH96" s="158">
        <v>0</v>
      </c>
      <c r="AI96" s="158">
        <v>0</v>
      </c>
      <c r="AJ96" s="158">
        <v>0</v>
      </c>
      <c r="AK96" s="158">
        <v>639423</v>
      </c>
      <c r="AL96" s="158">
        <v>2104</v>
      </c>
      <c r="AM96" s="158">
        <v>10452509</v>
      </c>
      <c r="AN96" s="158">
        <v>0</v>
      </c>
      <c r="AO96" s="158">
        <v>0</v>
      </c>
      <c r="AP96" s="158">
        <v>44608</v>
      </c>
      <c r="AQ96" s="158">
        <v>117024</v>
      </c>
      <c r="AR96" s="158">
        <v>20397</v>
      </c>
      <c r="AS96" s="158">
        <v>96627</v>
      </c>
      <c r="AT96" s="158">
        <v>0</v>
      </c>
      <c r="AU96" s="158">
        <v>0</v>
      </c>
      <c r="AV96" s="158">
        <v>0</v>
      </c>
    </row>
    <row r="97" spans="1:48" x14ac:dyDescent="0.25">
      <c r="A97" s="154">
        <v>6116</v>
      </c>
      <c r="B97" s="154" t="s">
        <v>427</v>
      </c>
      <c r="C97" s="54" t="s">
        <v>918</v>
      </c>
      <c r="D97" s="37" t="s">
        <v>939</v>
      </c>
      <c r="E97" s="54">
        <v>4</v>
      </c>
      <c r="F97" s="155">
        <f t="shared" si="2"/>
        <v>9740538</v>
      </c>
      <c r="G97" s="156">
        <v>6688529</v>
      </c>
      <c r="H97" s="156">
        <v>173000</v>
      </c>
      <c r="I97" s="156">
        <v>0</v>
      </c>
      <c r="J97" s="156">
        <v>173000</v>
      </c>
      <c r="K97" s="156">
        <v>0</v>
      </c>
      <c r="L97" s="156">
        <v>0</v>
      </c>
      <c r="M97" s="156">
        <v>0</v>
      </c>
      <c r="N97" s="156">
        <v>0</v>
      </c>
      <c r="O97" s="156">
        <v>0</v>
      </c>
      <c r="P97" s="156">
        <v>0</v>
      </c>
      <c r="Q97" s="156">
        <v>3002009</v>
      </c>
      <c r="R97" s="156">
        <v>0</v>
      </c>
      <c r="S97" s="156">
        <v>0</v>
      </c>
      <c r="T97" s="156">
        <v>50000</v>
      </c>
      <c r="U97" s="156">
        <v>315224</v>
      </c>
      <c r="V97" s="156">
        <v>25000</v>
      </c>
      <c r="W97" s="156">
        <v>290224</v>
      </c>
      <c r="X97" s="156">
        <v>0</v>
      </c>
      <c r="Y97" s="156">
        <v>0</v>
      </c>
      <c r="Z97" s="156">
        <v>0</v>
      </c>
      <c r="AA97" s="157" t="s">
        <v>940</v>
      </c>
      <c r="AB97" s="38">
        <f t="shared" si="3"/>
        <v>10738405</v>
      </c>
      <c r="AC97" s="158">
        <v>6535385</v>
      </c>
      <c r="AD97" s="158">
        <v>124744</v>
      </c>
      <c r="AE97" s="158">
        <v>0</v>
      </c>
      <c r="AF97" s="158">
        <v>124744</v>
      </c>
      <c r="AG97" s="158">
        <v>0</v>
      </c>
      <c r="AH97" s="158">
        <v>0</v>
      </c>
      <c r="AI97" s="158">
        <v>0</v>
      </c>
      <c r="AJ97" s="158">
        <v>0</v>
      </c>
      <c r="AK97" s="158">
        <v>102621</v>
      </c>
      <c r="AL97" s="158">
        <v>0</v>
      </c>
      <c r="AM97" s="158">
        <v>4050186</v>
      </c>
      <c r="AN97" s="158">
        <v>0</v>
      </c>
      <c r="AO97" s="158">
        <v>0</v>
      </c>
      <c r="AP97" s="158">
        <v>50213</v>
      </c>
      <c r="AQ97" s="158">
        <v>216040</v>
      </c>
      <c r="AR97" s="158">
        <v>33307</v>
      </c>
      <c r="AS97" s="158">
        <v>182733</v>
      </c>
      <c r="AT97" s="158">
        <v>0</v>
      </c>
      <c r="AU97" s="158">
        <v>0</v>
      </c>
      <c r="AV97" s="158">
        <v>0</v>
      </c>
    </row>
    <row r="98" spans="1:48" x14ac:dyDescent="0.25">
      <c r="A98" s="154">
        <v>6117</v>
      </c>
      <c r="B98" s="154" t="s">
        <v>428</v>
      </c>
      <c r="C98" s="54" t="s">
        <v>918</v>
      </c>
      <c r="D98" s="37" t="s">
        <v>939</v>
      </c>
      <c r="E98" s="54">
        <v>4</v>
      </c>
      <c r="F98" s="155">
        <f t="shared" si="2"/>
        <v>15103647</v>
      </c>
      <c r="G98" s="156">
        <v>5047609</v>
      </c>
      <c r="H98" s="156">
        <v>272000</v>
      </c>
      <c r="I98" s="156">
        <v>0</v>
      </c>
      <c r="J98" s="156">
        <v>272000</v>
      </c>
      <c r="K98" s="156">
        <v>0</v>
      </c>
      <c r="L98" s="156">
        <v>0</v>
      </c>
      <c r="M98" s="156">
        <v>0</v>
      </c>
      <c r="N98" s="156">
        <v>0</v>
      </c>
      <c r="O98" s="156">
        <v>261230</v>
      </c>
      <c r="P98" s="156">
        <v>0</v>
      </c>
      <c r="Q98" s="156">
        <v>9651645</v>
      </c>
      <c r="R98" s="156">
        <v>0</v>
      </c>
      <c r="S98" s="156">
        <v>0</v>
      </c>
      <c r="T98" s="156">
        <v>143163</v>
      </c>
      <c r="U98" s="156">
        <v>29000</v>
      </c>
      <c r="V98" s="156">
        <v>0</v>
      </c>
      <c r="W98" s="156">
        <v>29000</v>
      </c>
      <c r="X98" s="156">
        <v>0</v>
      </c>
      <c r="Y98" s="156">
        <v>0</v>
      </c>
      <c r="Z98" s="156">
        <v>0</v>
      </c>
      <c r="AA98" s="157" t="s">
        <v>940</v>
      </c>
      <c r="AB98" s="38">
        <f t="shared" si="3"/>
        <v>15666050</v>
      </c>
      <c r="AC98" s="158">
        <v>5277135</v>
      </c>
      <c r="AD98" s="158">
        <v>375475</v>
      </c>
      <c r="AE98" s="158">
        <v>0</v>
      </c>
      <c r="AF98" s="158">
        <v>375475</v>
      </c>
      <c r="AG98" s="158">
        <v>0</v>
      </c>
      <c r="AH98" s="158">
        <v>0</v>
      </c>
      <c r="AI98" s="158">
        <v>0</v>
      </c>
      <c r="AJ98" s="158">
        <v>0</v>
      </c>
      <c r="AK98" s="158">
        <v>259297</v>
      </c>
      <c r="AL98" s="158">
        <v>0</v>
      </c>
      <c r="AM98" s="158">
        <v>9945722</v>
      </c>
      <c r="AN98" s="158">
        <v>0</v>
      </c>
      <c r="AO98" s="158">
        <v>0</v>
      </c>
      <c r="AP98" s="158">
        <v>183896</v>
      </c>
      <c r="AQ98" s="158">
        <v>532032</v>
      </c>
      <c r="AR98" s="158">
        <v>0</v>
      </c>
      <c r="AS98" s="158">
        <v>532032</v>
      </c>
      <c r="AT98" s="158">
        <v>0</v>
      </c>
      <c r="AU98" s="158">
        <v>0</v>
      </c>
      <c r="AV98" s="158">
        <v>0</v>
      </c>
    </row>
    <row r="99" spans="1:48" x14ac:dyDescent="0.25">
      <c r="A99" s="154">
        <v>6201</v>
      </c>
      <c r="B99" s="154" t="s">
        <v>429</v>
      </c>
      <c r="C99" s="54" t="s">
        <v>918</v>
      </c>
      <c r="D99" s="37" t="s">
        <v>939</v>
      </c>
      <c r="E99" s="54">
        <v>4</v>
      </c>
      <c r="F99" s="155">
        <f t="shared" si="2"/>
        <v>15818868</v>
      </c>
      <c r="G99" s="156">
        <v>3195068</v>
      </c>
      <c r="H99" s="156">
        <v>136000</v>
      </c>
      <c r="I99" s="156">
        <v>0</v>
      </c>
      <c r="J99" s="156">
        <v>136000</v>
      </c>
      <c r="K99" s="156">
        <v>0</v>
      </c>
      <c r="L99" s="156">
        <v>0</v>
      </c>
      <c r="M99" s="156">
        <v>0</v>
      </c>
      <c r="N99" s="156">
        <v>0</v>
      </c>
      <c r="O99" s="156">
        <v>426100</v>
      </c>
      <c r="P99" s="156">
        <v>0</v>
      </c>
      <c r="Q99" s="156">
        <v>12126700</v>
      </c>
      <c r="R99" s="156">
        <v>10000</v>
      </c>
      <c r="S99" s="156">
        <v>0</v>
      </c>
      <c r="T99" s="156">
        <v>61000</v>
      </c>
      <c r="U99" s="156">
        <v>7200</v>
      </c>
      <c r="V99" s="156">
        <v>0</v>
      </c>
      <c r="W99" s="156">
        <v>7200</v>
      </c>
      <c r="X99" s="156">
        <v>0</v>
      </c>
      <c r="Y99" s="156">
        <v>0</v>
      </c>
      <c r="Z99" s="156">
        <v>0</v>
      </c>
      <c r="AA99" s="157" t="s">
        <v>940</v>
      </c>
      <c r="AB99" s="38">
        <f t="shared" si="3"/>
        <v>17864111</v>
      </c>
      <c r="AC99" s="158">
        <v>4172654</v>
      </c>
      <c r="AD99" s="158">
        <v>299510</v>
      </c>
      <c r="AE99" s="158">
        <v>0</v>
      </c>
      <c r="AF99" s="158">
        <v>299510</v>
      </c>
      <c r="AG99" s="158">
        <v>0</v>
      </c>
      <c r="AH99" s="158">
        <v>0</v>
      </c>
      <c r="AI99" s="158">
        <v>0</v>
      </c>
      <c r="AJ99" s="158">
        <v>0</v>
      </c>
      <c r="AK99" s="158">
        <v>519856</v>
      </c>
      <c r="AL99" s="158">
        <v>0</v>
      </c>
      <c r="AM99" s="158">
        <v>13051382</v>
      </c>
      <c r="AN99" s="158">
        <v>0</v>
      </c>
      <c r="AO99" s="158">
        <v>0</v>
      </c>
      <c r="AP99" s="158">
        <v>120219</v>
      </c>
      <c r="AQ99" s="158">
        <v>300957</v>
      </c>
      <c r="AR99" s="158">
        <v>0</v>
      </c>
      <c r="AS99" s="158">
        <v>300957</v>
      </c>
      <c r="AT99" s="158">
        <v>0</v>
      </c>
      <c r="AU99" s="158">
        <v>0</v>
      </c>
      <c r="AV99" s="158">
        <v>0</v>
      </c>
    </row>
    <row r="100" spans="1:48" x14ac:dyDescent="0.25">
      <c r="A100" s="154">
        <v>6202</v>
      </c>
      <c r="B100" s="154" t="s">
        <v>430</v>
      </c>
      <c r="C100" s="54" t="s">
        <v>918</v>
      </c>
      <c r="D100" s="37" t="s">
        <v>939</v>
      </c>
      <c r="E100" s="54">
        <v>4</v>
      </c>
      <c r="F100" s="155">
        <f t="shared" si="2"/>
        <v>3931000</v>
      </c>
      <c r="G100" s="156">
        <v>1945000</v>
      </c>
      <c r="H100" s="156">
        <v>130000</v>
      </c>
      <c r="I100" s="156">
        <v>0</v>
      </c>
      <c r="J100" s="156">
        <v>130000</v>
      </c>
      <c r="K100" s="156">
        <v>0</v>
      </c>
      <c r="L100" s="156">
        <v>0</v>
      </c>
      <c r="M100" s="156">
        <v>0</v>
      </c>
      <c r="N100" s="156">
        <v>0</v>
      </c>
      <c r="O100" s="156">
        <v>0</v>
      </c>
      <c r="P100" s="156">
        <v>0</v>
      </c>
      <c r="Q100" s="156">
        <v>1986000</v>
      </c>
      <c r="R100" s="156">
        <v>0</v>
      </c>
      <c r="S100" s="156">
        <v>0</v>
      </c>
      <c r="T100" s="156">
        <v>0</v>
      </c>
      <c r="U100" s="156">
        <v>5000</v>
      </c>
      <c r="V100" s="156">
        <v>0</v>
      </c>
      <c r="W100" s="156">
        <v>5000</v>
      </c>
      <c r="X100" s="156">
        <v>0</v>
      </c>
      <c r="Y100" s="156">
        <v>0</v>
      </c>
      <c r="Z100" s="156">
        <v>0</v>
      </c>
      <c r="AA100" s="157" t="s">
        <v>940</v>
      </c>
      <c r="AB100" s="38">
        <f t="shared" si="3"/>
        <v>4404427</v>
      </c>
      <c r="AC100" s="158">
        <v>2239225</v>
      </c>
      <c r="AD100" s="158">
        <v>403634</v>
      </c>
      <c r="AE100" s="158">
        <v>0</v>
      </c>
      <c r="AF100" s="158">
        <v>403634</v>
      </c>
      <c r="AG100" s="158">
        <v>0</v>
      </c>
      <c r="AH100" s="158">
        <v>0</v>
      </c>
      <c r="AI100" s="158">
        <v>0</v>
      </c>
      <c r="AJ100" s="158">
        <v>0</v>
      </c>
      <c r="AK100" s="158">
        <v>0</v>
      </c>
      <c r="AL100" s="158">
        <v>0</v>
      </c>
      <c r="AM100" s="158">
        <v>2165202</v>
      </c>
      <c r="AN100" s="158">
        <v>0</v>
      </c>
      <c r="AO100" s="158">
        <v>0</v>
      </c>
      <c r="AP100" s="158">
        <v>0</v>
      </c>
      <c r="AQ100" s="158">
        <v>103645</v>
      </c>
      <c r="AR100" s="158">
        <v>25</v>
      </c>
      <c r="AS100" s="158">
        <v>103620</v>
      </c>
      <c r="AT100" s="158">
        <v>0</v>
      </c>
      <c r="AU100" s="158">
        <v>0</v>
      </c>
      <c r="AV100" s="158">
        <v>0</v>
      </c>
    </row>
    <row r="101" spans="1:48" x14ac:dyDescent="0.25">
      <c r="A101" s="154">
        <v>6203</v>
      </c>
      <c r="B101" s="154" t="s">
        <v>431</v>
      </c>
      <c r="C101" s="54" t="s">
        <v>918</v>
      </c>
      <c r="D101" s="37" t="s">
        <v>939</v>
      </c>
      <c r="E101" s="54">
        <v>4</v>
      </c>
      <c r="F101" s="155">
        <f t="shared" si="2"/>
        <v>4273400</v>
      </c>
      <c r="G101" s="156">
        <v>1957900</v>
      </c>
      <c r="H101" s="156">
        <v>114000</v>
      </c>
      <c r="I101" s="156">
        <v>1000</v>
      </c>
      <c r="J101" s="156">
        <v>113000</v>
      </c>
      <c r="K101" s="156">
        <v>0</v>
      </c>
      <c r="L101" s="156">
        <v>0</v>
      </c>
      <c r="M101" s="156">
        <v>0</v>
      </c>
      <c r="N101" s="156">
        <v>0</v>
      </c>
      <c r="O101" s="156">
        <v>35500</v>
      </c>
      <c r="P101" s="156">
        <v>0</v>
      </c>
      <c r="Q101" s="156">
        <v>2274000</v>
      </c>
      <c r="R101" s="156">
        <v>5000</v>
      </c>
      <c r="S101" s="156">
        <v>0</v>
      </c>
      <c r="T101" s="156">
        <v>1000</v>
      </c>
      <c r="U101" s="156">
        <v>66000</v>
      </c>
      <c r="V101" s="156">
        <v>2000</v>
      </c>
      <c r="W101" s="156">
        <v>64000</v>
      </c>
      <c r="X101" s="156">
        <v>0</v>
      </c>
      <c r="Y101" s="156">
        <v>0</v>
      </c>
      <c r="Z101" s="156">
        <v>0</v>
      </c>
      <c r="AA101" s="157" t="s">
        <v>940</v>
      </c>
      <c r="AB101" s="38">
        <f t="shared" si="3"/>
        <v>4956014</v>
      </c>
      <c r="AC101" s="158">
        <v>2158164</v>
      </c>
      <c r="AD101" s="158">
        <v>76054</v>
      </c>
      <c r="AE101" s="158">
        <v>0</v>
      </c>
      <c r="AF101" s="158">
        <v>76054</v>
      </c>
      <c r="AG101" s="158">
        <v>0</v>
      </c>
      <c r="AH101" s="158">
        <v>0</v>
      </c>
      <c r="AI101" s="158">
        <v>0</v>
      </c>
      <c r="AJ101" s="158">
        <v>0</v>
      </c>
      <c r="AK101" s="158">
        <v>50223</v>
      </c>
      <c r="AL101" s="158">
        <v>0</v>
      </c>
      <c r="AM101" s="158">
        <v>2742199</v>
      </c>
      <c r="AN101" s="158">
        <v>5000</v>
      </c>
      <c r="AO101" s="158">
        <v>0</v>
      </c>
      <c r="AP101" s="158">
        <v>428</v>
      </c>
      <c r="AQ101" s="158">
        <v>295708</v>
      </c>
      <c r="AR101" s="158">
        <v>0</v>
      </c>
      <c r="AS101" s="158">
        <v>295708</v>
      </c>
      <c r="AT101" s="158">
        <v>0</v>
      </c>
      <c r="AU101" s="158">
        <v>0</v>
      </c>
      <c r="AV101" s="158">
        <v>0</v>
      </c>
    </row>
    <row r="102" spans="1:48" x14ac:dyDescent="0.25">
      <c r="A102" s="154">
        <v>6204</v>
      </c>
      <c r="B102" s="154" t="s">
        <v>444</v>
      </c>
      <c r="C102" s="54" t="s">
        <v>918</v>
      </c>
      <c r="D102" s="37" t="s">
        <v>939</v>
      </c>
      <c r="E102" s="54">
        <v>4</v>
      </c>
      <c r="F102" s="155">
        <f t="shared" si="2"/>
        <v>8612848</v>
      </c>
      <c r="G102" s="156">
        <v>5983398</v>
      </c>
      <c r="H102" s="156">
        <v>70511</v>
      </c>
      <c r="I102" s="156">
        <v>0</v>
      </c>
      <c r="J102" s="156">
        <v>70511</v>
      </c>
      <c r="K102" s="156">
        <v>0</v>
      </c>
      <c r="L102" s="156">
        <v>0</v>
      </c>
      <c r="M102" s="156">
        <v>0</v>
      </c>
      <c r="N102" s="156">
        <v>0</v>
      </c>
      <c r="O102" s="156">
        <v>797</v>
      </c>
      <c r="P102" s="156">
        <v>0</v>
      </c>
      <c r="Q102" s="156">
        <v>2528653</v>
      </c>
      <c r="R102" s="156">
        <v>0</v>
      </c>
      <c r="S102" s="156">
        <v>0</v>
      </c>
      <c r="T102" s="156">
        <v>100000</v>
      </c>
      <c r="U102" s="156">
        <v>45050</v>
      </c>
      <c r="V102" s="156">
        <v>10</v>
      </c>
      <c r="W102" s="156">
        <v>45040</v>
      </c>
      <c r="X102" s="156">
        <v>0</v>
      </c>
      <c r="Y102" s="156">
        <v>0</v>
      </c>
      <c r="Z102" s="156">
        <v>0</v>
      </c>
      <c r="AA102" s="157" t="s">
        <v>940</v>
      </c>
      <c r="AB102" s="38">
        <f t="shared" si="3"/>
        <v>10654864</v>
      </c>
      <c r="AC102" s="158">
        <v>7196862</v>
      </c>
      <c r="AD102" s="158">
        <v>150016</v>
      </c>
      <c r="AE102" s="158">
        <v>0</v>
      </c>
      <c r="AF102" s="158">
        <v>150016</v>
      </c>
      <c r="AG102" s="158">
        <v>0</v>
      </c>
      <c r="AH102" s="158">
        <v>0</v>
      </c>
      <c r="AI102" s="158">
        <v>0</v>
      </c>
      <c r="AJ102" s="158">
        <v>0</v>
      </c>
      <c r="AK102" s="158">
        <v>0</v>
      </c>
      <c r="AL102" s="158">
        <v>0</v>
      </c>
      <c r="AM102" s="158">
        <v>3173367</v>
      </c>
      <c r="AN102" s="158">
        <v>0</v>
      </c>
      <c r="AO102" s="158">
        <v>0</v>
      </c>
      <c r="AP102" s="158">
        <v>284635</v>
      </c>
      <c r="AQ102" s="158">
        <v>1105447</v>
      </c>
      <c r="AR102" s="158">
        <v>0</v>
      </c>
      <c r="AS102" s="158">
        <v>1105447</v>
      </c>
      <c r="AT102" s="158">
        <v>0</v>
      </c>
      <c r="AU102" s="158">
        <v>0</v>
      </c>
      <c r="AV102" s="158">
        <v>0</v>
      </c>
    </row>
    <row r="103" spans="1:48" x14ac:dyDescent="0.25">
      <c r="A103" s="154">
        <v>6205</v>
      </c>
      <c r="B103" s="154" t="s">
        <v>432</v>
      </c>
      <c r="C103" s="54" t="s">
        <v>918</v>
      </c>
      <c r="D103" s="37" t="s">
        <v>939</v>
      </c>
      <c r="E103" s="54">
        <v>4</v>
      </c>
      <c r="F103" s="155">
        <f t="shared" si="2"/>
        <v>8917428</v>
      </c>
      <c r="G103" s="156">
        <v>968023</v>
      </c>
      <c r="H103" s="156">
        <v>100150</v>
      </c>
      <c r="I103" s="156">
        <v>0</v>
      </c>
      <c r="J103" s="156">
        <v>100150</v>
      </c>
      <c r="K103" s="156">
        <v>0</v>
      </c>
      <c r="L103" s="156">
        <v>0</v>
      </c>
      <c r="M103" s="156">
        <v>0</v>
      </c>
      <c r="N103" s="156">
        <v>0</v>
      </c>
      <c r="O103" s="156">
        <v>0</v>
      </c>
      <c r="P103" s="156">
        <v>0</v>
      </c>
      <c r="Q103" s="156">
        <v>7889405</v>
      </c>
      <c r="R103" s="156">
        <v>0</v>
      </c>
      <c r="S103" s="156">
        <v>0</v>
      </c>
      <c r="T103" s="156">
        <v>60000</v>
      </c>
      <c r="U103" s="156">
        <v>235452</v>
      </c>
      <c r="V103" s="156">
        <v>0</v>
      </c>
      <c r="W103" s="156">
        <v>235452</v>
      </c>
      <c r="X103" s="156">
        <v>0</v>
      </c>
      <c r="Y103" s="156">
        <v>0</v>
      </c>
      <c r="Z103" s="156">
        <v>0</v>
      </c>
      <c r="AA103" s="157" t="s">
        <v>940</v>
      </c>
      <c r="AB103" s="38">
        <f t="shared" si="3"/>
        <v>8663810</v>
      </c>
      <c r="AC103" s="158">
        <v>1076018</v>
      </c>
      <c r="AD103" s="158">
        <v>220712</v>
      </c>
      <c r="AE103" s="158">
        <v>0</v>
      </c>
      <c r="AF103" s="158">
        <v>220712</v>
      </c>
      <c r="AG103" s="158">
        <v>0</v>
      </c>
      <c r="AH103" s="158">
        <v>0</v>
      </c>
      <c r="AI103" s="158">
        <v>0</v>
      </c>
      <c r="AJ103" s="158">
        <v>0</v>
      </c>
      <c r="AK103" s="158">
        <v>0</v>
      </c>
      <c r="AL103" s="158">
        <v>41205</v>
      </c>
      <c r="AM103" s="158">
        <v>7496428</v>
      </c>
      <c r="AN103" s="158">
        <v>0</v>
      </c>
      <c r="AO103" s="158">
        <v>0</v>
      </c>
      <c r="AP103" s="158">
        <v>50159</v>
      </c>
      <c r="AQ103" s="158">
        <v>897421</v>
      </c>
      <c r="AR103" s="158">
        <v>0</v>
      </c>
      <c r="AS103" s="158">
        <v>897421</v>
      </c>
      <c r="AT103" s="158">
        <v>0</v>
      </c>
      <c r="AU103" s="158">
        <v>0</v>
      </c>
      <c r="AV103" s="158">
        <v>0</v>
      </c>
    </row>
    <row r="104" spans="1:48" x14ac:dyDescent="0.25">
      <c r="A104" s="154">
        <v>6206</v>
      </c>
      <c r="B104" s="154" t="s">
        <v>433</v>
      </c>
      <c r="C104" s="54" t="s">
        <v>918</v>
      </c>
      <c r="D104" s="37" t="s">
        <v>939</v>
      </c>
      <c r="E104" s="54">
        <v>4</v>
      </c>
      <c r="F104" s="155">
        <f t="shared" si="2"/>
        <v>5499090</v>
      </c>
      <c r="G104" s="156">
        <v>602270</v>
      </c>
      <c r="H104" s="156">
        <v>130040</v>
      </c>
      <c r="I104" s="156">
        <v>10</v>
      </c>
      <c r="J104" s="156">
        <v>130030</v>
      </c>
      <c r="K104" s="156">
        <v>0</v>
      </c>
      <c r="L104" s="156">
        <v>0</v>
      </c>
      <c r="M104" s="156">
        <v>0</v>
      </c>
      <c r="N104" s="156">
        <v>0</v>
      </c>
      <c r="O104" s="156">
        <v>10</v>
      </c>
      <c r="P104" s="156">
        <v>10</v>
      </c>
      <c r="Q104" s="156">
        <v>4895760</v>
      </c>
      <c r="R104" s="156">
        <v>30</v>
      </c>
      <c r="S104" s="156">
        <v>0</v>
      </c>
      <c r="T104" s="156">
        <v>1010</v>
      </c>
      <c r="U104" s="156">
        <v>1990</v>
      </c>
      <c r="V104" s="156">
        <v>20</v>
      </c>
      <c r="W104" s="156">
        <v>1970</v>
      </c>
      <c r="X104" s="156">
        <v>0</v>
      </c>
      <c r="Y104" s="156">
        <v>0</v>
      </c>
      <c r="Z104" s="156">
        <v>0</v>
      </c>
      <c r="AA104" s="157" t="s">
        <v>940</v>
      </c>
      <c r="AB104" s="38">
        <f t="shared" si="3"/>
        <v>5093190</v>
      </c>
      <c r="AC104" s="158">
        <v>847975</v>
      </c>
      <c r="AD104" s="158">
        <v>199315</v>
      </c>
      <c r="AE104" s="158">
        <v>0</v>
      </c>
      <c r="AF104" s="158">
        <v>199315</v>
      </c>
      <c r="AG104" s="158">
        <v>0</v>
      </c>
      <c r="AH104" s="158">
        <v>0</v>
      </c>
      <c r="AI104" s="158">
        <v>0</v>
      </c>
      <c r="AJ104" s="158">
        <v>0</v>
      </c>
      <c r="AK104" s="158">
        <v>0</v>
      </c>
      <c r="AL104" s="158">
        <v>0</v>
      </c>
      <c r="AM104" s="158">
        <v>4226921</v>
      </c>
      <c r="AN104" s="158">
        <v>0</v>
      </c>
      <c r="AO104" s="158">
        <v>0</v>
      </c>
      <c r="AP104" s="158">
        <v>18294</v>
      </c>
      <c r="AQ104" s="158">
        <v>861678</v>
      </c>
      <c r="AR104" s="158">
        <v>0</v>
      </c>
      <c r="AS104" s="158">
        <v>861678</v>
      </c>
      <c r="AT104" s="158">
        <v>0</v>
      </c>
      <c r="AU104" s="158">
        <v>0</v>
      </c>
      <c r="AV104" s="158">
        <v>0</v>
      </c>
    </row>
    <row r="105" spans="1:48" x14ac:dyDescent="0.25">
      <c r="A105" s="154">
        <v>6301</v>
      </c>
      <c r="B105" s="154" t="s">
        <v>434</v>
      </c>
      <c r="C105" s="54" t="s">
        <v>918</v>
      </c>
      <c r="D105" s="37" t="s">
        <v>939</v>
      </c>
      <c r="E105" s="54">
        <v>4</v>
      </c>
      <c r="F105" s="155">
        <f t="shared" si="2"/>
        <v>18888896</v>
      </c>
      <c r="G105" s="156">
        <v>9130550</v>
      </c>
      <c r="H105" s="156">
        <v>367953</v>
      </c>
      <c r="I105" s="156">
        <v>0</v>
      </c>
      <c r="J105" s="156">
        <v>367953</v>
      </c>
      <c r="K105" s="156">
        <v>0</v>
      </c>
      <c r="L105" s="156">
        <v>0</v>
      </c>
      <c r="M105" s="156">
        <v>0</v>
      </c>
      <c r="N105" s="156">
        <v>0</v>
      </c>
      <c r="O105" s="156">
        <v>8165</v>
      </c>
      <c r="P105" s="156">
        <v>0</v>
      </c>
      <c r="Q105" s="156">
        <v>9229181</v>
      </c>
      <c r="R105" s="156">
        <v>0</v>
      </c>
      <c r="S105" s="156">
        <v>0</v>
      </c>
      <c r="T105" s="156">
        <v>521000</v>
      </c>
      <c r="U105" s="156">
        <v>1243151</v>
      </c>
      <c r="V105" s="156">
        <v>0</v>
      </c>
      <c r="W105" s="156">
        <v>1243151</v>
      </c>
      <c r="X105" s="156">
        <v>0</v>
      </c>
      <c r="Y105" s="156">
        <v>0</v>
      </c>
      <c r="Z105" s="156">
        <v>0</v>
      </c>
      <c r="AA105" s="157" t="s">
        <v>940</v>
      </c>
      <c r="AB105" s="38">
        <f t="shared" si="3"/>
        <v>23416017</v>
      </c>
      <c r="AC105" s="158">
        <v>10999837</v>
      </c>
      <c r="AD105" s="158">
        <v>882045</v>
      </c>
      <c r="AE105" s="158">
        <v>0</v>
      </c>
      <c r="AF105" s="158">
        <v>882045</v>
      </c>
      <c r="AG105" s="158">
        <v>0</v>
      </c>
      <c r="AH105" s="158">
        <v>0</v>
      </c>
      <c r="AI105" s="158">
        <v>0</v>
      </c>
      <c r="AJ105" s="158">
        <v>0</v>
      </c>
      <c r="AK105" s="158">
        <v>9945</v>
      </c>
      <c r="AL105" s="158">
        <v>295177</v>
      </c>
      <c r="AM105" s="158">
        <v>11571728</v>
      </c>
      <c r="AN105" s="158">
        <v>0</v>
      </c>
      <c r="AO105" s="158">
        <v>0</v>
      </c>
      <c r="AP105" s="158">
        <v>539330</v>
      </c>
      <c r="AQ105" s="158">
        <v>163108</v>
      </c>
      <c r="AR105" s="158">
        <v>0</v>
      </c>
      <c r="AS105" s="158">
        <v>163108</v>
      </c>
      <c r="AT105" s="158">
        <v>0</v>
      </c>
      <c r="AU105" s="158">
        <v>0</v>
      </c>
      <c r="AV105" s="158">
        <v>0</v>
      </c>
    </row>
    <row r="106" spans="1:48" x14ac:dyDescent="0.25">
      <c r="A106" s="154">
        <v>6302</v>
      </c>
      <c r="B106" s="154" t="s">
        <v>435</v>
      </c>
      <c r="C106" s="54" t="s">
        <v>918</v>
      </c>
      <c r="D106" s="37" t="s">
        <v>939</v>
      </c>
      <c r="E106" s="54">
        <v>4</v>
      </c>
      <c r="F106" s="155">
        <f t="shared" si="2"/>
        <v>5458990</v>
      </c>
      <c r="G106" s="156">
        <v>1282753</v>
      </c>
      <c r="H106" s="156">
        <v>270743</v>
      </c>
      <c r="I106" s="156">
        <v>0</v>
      </c>
      <c r="J106" s="156">
        <v>270743</v>
      </c>
      <c r="K106" s="156">
        <v>0</v>
      </c>
      <c r="L106" s="156">
        <v>0</v>
      </c>
      <c r="M106" s="156">
        <v>0</v>
      </c>
      <c r="N106" s="156">
        <v>0</v>
      </c>
      <c r="O106" s="156">
        <v>2490</v>
      </c>
      <c r="P106" s="156">
        <v>0</v>
      </c>
      <c r="Q106" s="156">
        <v>4169747</v>
      </c>
      <c r="R106" s="156">
        <v>4000</v>
      </c>
      <c r="S106" s="156">
        <v>0</v>
      </c>
      <c r="T106" s="156">
        <v>0</v>
      </c>
      <c r="U106" s="156">
        <v>3457</v>
      </c>
      <c r="V106" s="156">
        <v>0</v>
      </c>
      <c r="W106" s="156">
        <v>3457</v>
      </c>
      <c r="X106" s="156">
        <v>0</v>
      </c>
      <c r="Y106" s="156">
        <v>0</v>
      </c>
      <c r="Z106" s="156">
        <v>0</v>
      </c>
      <c r="AA106" s="157" t="s">
        <v>940</v>
      </c>
      <c r="AB106" s="38">
        <f t="shared" si="3"/>
        <v>5927540</v>
      </c>
      <c r="AC106" s="158">
        <v>1433777</v>
      </c>
      <c r="AD106" s="158">
        <v>228613</v>
      </c>
      <c r="AE106" s="158">
        <v>0</v>
      </c>
      <c r="AF106" s="158">
        <v>228613</v>
      </c>
      <c r="AG106" s="158">
        <v>0</v>
      </c>
      <c r="AH106" s="158">
        <v>0</v>
      </c>
      <c r="AI106" s="158">
        <v>0</v>
      </c>
      <c r="AJ106" s="158">
        <v>0</v>
      </c>
      <c r="AK106" s="158">
        <v>7605</v>
      </c>
      <c r="AL106" s="158">
        <v>0</v>
      </c>
      <c r="AM106" s="158">
        <v>4431135</v>
      </c>
      <c r="AN106" s="158">
        <v>0</v>
      </c>
      <c r="AO106" s="158">
        <v>0</v>
      </c>
      <c r="AP106" s="158">
        <v>55023</v>
      </c>
      <c r="AQ106" s="158">
        <v>968561</v>
      </c>
      <c r="AR106" s="158">
        <v>0</v>
      </c>
      <c r="AS106" s="158">
        <v>968561</v>
      </c>
      <c r="AT106" s="158">
        <v>0</v>
      </c>
      <c r="AU106" s="158">
        <v>0</v>
      </c>
      <c r="AV106" s="158">
        <v>0</v>
      </c>
    </row>
    <row r="107" spans="1:48" x14ac:dyDescent="0.25">
      <c r="A107" s="154">
        <v>6303</v>
      </c>
      <c r="B107" s="154" t="s">
        <v>436</v>
      </c>
      <c r="C107" s="54" t="s">
        <v>918</v>
      </c>
      <c r="D107" s="37" t="s">
        <v>939</v>
      </c>
      <c r="E107" s="54">
        <v>4</v>
      </c>
      <c r="F107" s="155">
        <f t="shared" si="2"/>
        <v>10737200</v>
      </c>
      <c r="G107" s="156">
        <v>3158100</v>
      </c>
      <c r="H107" s="156">
        <v>316000</v>
      </c>
      <c r="I107" s="156">
        <v>0</v>
      </c>
      <c r="J107" s="156">
        <v>316000</v>
      </c>
      <c r="K107" s="156">
        <v>0</v>
      </c>
      <c r="L107" s="156">
        <v>0</v>
      </c>
      <c r="M107" s="156">
        <v>0</v>
      </c>
      <c r="N107" s="156">
        <v>0</v>
      </c>
      <c r="O107" s="156">
        <v>0</v>
      </c>
      <c r="P107" s="156">
        <v>0</v>
      </c>
      <c r="Q107" s="156">
        <v>7502500</v>
      </c>
      <c r="R107" s="156">
        <v>0</v>
      </c>
      <c r="S107" s="156">
        <v>0</v>
      </c>
      <c r="T107" s="156">
        <v>76600</v>
      </c>
      <c r="U107" s="156">
        <v>1303500</v>
      </c>
      <c r="V107" s="156">
        <v>0</v>
      </c>
      <c r="W107" s="156">
        <v>1303500</v>
      </c>
      <c r="X107" s="156">
        <v>0</v>
      </c>
      <c r="Y107" s="156">
        <v>0</v>
      </c>
      <c r="Z107" s="156">
        <v>0</v>
      </c>
      <c r="AA107" s="157" t="s">
        <v>940</v>
      </c>
      <c r="AB107" s="38">
        <f t="shared" si="3"/>
        <v>11105919</v>
      </c>
      <c r="AC107" s="158">
        <v>3408746</v>
      </c>
      <c r="AD107" s="158">
        <v>295516</v>
      </c>
      <c r="AE107" s="158">
        <v>8000</v>
      </c>
      <c r="AF107" s="158">
        <v>287516</v>
      </c>
      <c r="AG107" s="158">
        <v>0</v>
      </c>
      <c r="AH107" s="158">
        <v>0</v>
      </c>
      <c r="AI107" s="158">
        <v>0</v>
      </c>
      <c r="AJ107" s="158">
        <v>0</v>
      </c>
      <c r="AK107" s="158">
        <v>252616</v>
      </c>
      <c r="AL107" s="158">
        <v>0</v>
      </c>
      <c r="AM107" s="158">
        <v>7393498</v>
      </c>
      <c r="AN107" s="158">
        <v>0</v>
      </c>
      <c r="AO107" s="158">
        <v>0</v>
      </c>
      <c r="AP107" s="158">
        <v>51059</v>
      </c>
      <c r="AQ107" s="158">
        <v>702198</v>
      </c>
      <c r="AR107" s="158">
        <v>0</v>
      </c>
      <c r="AS107" s="158">
        <v>702198</v>
      </c>
      <c r="AT107" s="158">
        <v>0</v>
      </c>
      <c r="AU107" s="158">
        <v>0</v>
      </c>
      <c r="AV107" s="158">
        <v>0</v>
      </c>
    </row>
    <row r="108" spans="1:48" x14ac:dyDescent="0.25">
      <c r="A108" s="154">
        <v>6304</v>
      </c>
      <c r="B108" s="154" t="s">
        <v>437</v>
      </c>
      <c r="C108" s="54" t="s">
        <v>918</v>
      </c>
      <c r="D108" s="37" t="s">
        <v>939</v>
      </c>
      <c r="E108" s="54">
        <v>4</v>
      </c>
      <c r="F108" s="155">
        <f t="shared" si="2"/>
        <v>3622652</v>
      </c>
      <c r="G108" s="156">
        <v>1085082</v>
      </c>
      <c r="H108" s="156">
        <v>65600</v>
      </c>
      <c r="I108" s="156">
        <v>0</v>
      </c>
      <c r="J108" s="156">
        <v>65600</v>
      </c>
      <c r="K108" s="156">
        <v>0</v>
      </c>
      <c r="L108" s="156">
        <v>0</v>
      </c>
      <c r="M108" s="156">
        <v>0</v>
      </c>
      <c r="N108" s="156">
        <v>0</v>
      </c>
      <c r="O108" s="156">
        <v>25010</v>
      </c>
      <c r="P108" s="156">
        <v>60</v>
      </c>
      <c r="Q108" s="156">
        <v>2501120</v>
      </c>
      <c r="R108" s="156">
        <v>10000</v>
      </c>
      <c r="S108" s="156">
        <v>0</v>
      </c>
      <c r="T108" s="156">
        <v>1380</v>
      </c>
      <c r="U108" s="156">
        <v>199250</v>
      </c>
      <c r="V108" s="156">
        <v>200</v>
      </c>
      <c r="W108" s="156">
        <v>199050</v>
      </c>
      <c r="X108" s="156">
        <v>0</v>
      </c>
      <c r="Y108" s="156">
        <v>0</v>
      </c>
      <c r="Z108" s="156">
        <v>0</v>
      </c>
      <c r="AA108" s="157" t="s">
        <v>940</v>
      </c>
      <c r="AB108" s="38">
        <f t="shared" si="3"/>
        <v>3836804</v>
      </c>
      <c r="AC108" s="158">
        <v>1135718</v>
      </c>
      <c r="AD108" s="158">
        <v>75268</v>
      </c>
      <c r="AE108" s="158">
        <v>0</v>
      </c>
      <c r="AF108" s="158">
        <v>75268</v>
      </c>
      <c r="AG108" s="158">
        <v>0</v>
      </c>
      <c r="AH108" s="158">
        <v>0</v>
      </c>
      <c r="AI108" s="158">
        <v>0</v>
      </c>
      <c r="AJ108" s="158">
        <v>0</v>
      </c>
      <c r="AK108" s="158">
        <v>36266</v>
      </c>
      <c r="AL108" s="158">
        <v>0</v>
      </c>
      <c r="AM108" s="158">
        <v>2659880</v>
      </c>
      <c r="AN108" s="158">
        <v>4300</v>
      </c>
      <c r="AO108" s="158">
        <v>0</v>
      </c>
      <c r="AP108" s="158">
        <v>640</v>
      </c>
      <c r="AQ108" s="158">
        <v>427011</v>
      </c>
      <c r="AR108" s="158">
        <v>0</v>
      </c>
      <c r="AS108" s="158">
        <v>427011</v>
      </c>
      <c r="AT108" s="158">
        <v>0</v>
      </c>
      <c r="AU108" s="158">
        <v>0</v>
      </c>
      <c r="AV108" s="158">
        <v>0</v>
      </c>
    </row>
    <row r="109" spans="1:48" x14ac:dyDescent="0.25">
      <c r="A109" s="154">
        <v>6305</v>
      </c>
      <c r="B109" s="154" t="s">
        <v>438</v>
      </c>
      <c r="C109" s="54" t="s">
        <v>918</v>
      </c>
      <c r="D109" s="37" t="s">
        <v>939</v>
      </c>
      <c r="E109" s="54">
        <v>4</v>
      </c>
      <c r="F109" s="155">
        <f t="shared" si="2"/>
        <v>6354896</v>
      </c>
      <c r="G109" s="156">
        <v>2581109</v>
      </c>
      <c r="H109" s="156">
        <v>93231</v>
      </c>
      <c r="I109" s="156">
        <v>0</v>
      </c>
      <c r="J109" s="156">
        <v>93231</v>
      </c>
      <c r="K109" s="156">
        <v>0</v>
      </c>
      <c r="L109" s="156">
        <v>0</v>
      </c>
      <c r="M109" s="156">
        <v>0</v>
      </c>
      <c r="N109" s="156">
        <v>0</v>
      </c>
      <c r="O109" s="156">
        <v>22944</v>
      </c>
      <c r="P109" s="156">
        <v>0</v>
      </c>
      <c r="Q109" s="156">
        <v>3635843</v>
      </c>
      <c r="R109" s="156">
        <v>0</v>
      </c>
      <c r="S109" s="156">
        <v>0</v>
      </c>
      <c r="T109" s="156">
        <v>115000</v>
      </c>
      <c r="U109" s="156">
        <v>76997</v>
      </c>
      <c r="V109" s="156">
        <v>0</v>
      </c>
      <c r="W109" s="156">
        <v>76997</v>
      </c>
      <c r="X109" s="156">
        <v>0</v>
      </c>
      <c r="Y109" s="156">
        <v>0</v>
      </c>
      <c r="Z109" s="156">
        <v>0</v>
      </c>
      <c r="AA109" s="157" t="s">
        <v>940</v>
      </c>
      <c r="AB109" s="38">
        <f t="shared" si="3"/>
        <v>6924654</v>
      </c>
      <c r="AC109" s="158">
        <v>2509455</v>
      </c>
      <c r="AD109" s="158">
        <v>100246</v>
      </c>
      <c r="AE109" s="158">
        <v>0</v>
      </c>
      <c r="AF109" s="158">
        <v>100246</v>
      </c>
      <c r="AG109" s="158">
        <v>0</v>
      </c>
      <c r="AH109" s="158">
        <v>0</v>
      </c>
      <c r="AI109" s="158">
        <v>0</v>
      </c>
      <c r="AJ109" s="158">
        <v>0</v>
      </c>
      <c r="AK109" s="158">
        <v>27446</v>
      </c>
      <c r="AL109" s="158">
        <v>0</v>
      </c>
      <c r="AM109" s="158">
        <v>4176626</v>
      </c>
      <c r="AN109" s="158">
        <v>0</v>
      </c>
      <c r="AO109" s="158">
        <v>0</v>
      </c>
      <c r="AP109" s="158">
        <v>211127</v>
      </c>
      <c r="AQ109" s="158">
        <v>1248607</v>
      </c>
      <c r="AR109" s="158">
        <v>0</v>
      </c>
      <c r="AS109" s="158">
        <v>1248607</v>
      </c>
      <c r="AT109" s="158">
        <v>0</v>
      </c>
      <c r="AU109" s="158">
        <v>0</v>
      </c>
      <c r="AV109" s="158">
        <v>0</v>
      </c>
    </row>
    <row r="110" spans="1:48" x14ac:dyDescent="0.25">
      <c r="A110" s="154">
        <v>6306</v>
      </c>
      <c r="B110" s="154" t="s">
        <v>439</v>
      </c>
      <c r="C110" s="54" t="s">
        <v>918</v>
      </c>
      <c r="D110" s="37" t="s">
        <v>939</v>
      </c>
      <c r="E110" s="54">
        <v>4</v>
      </c>
      <c r="F110" s="155">
        <f t="shared" si="2"/>
        <v>4395633</v>
      </c>
      <c r="G110" s="156">
        <v>1812690</v>
      </c>
      <c r="H110" s="156">
        <v>74017</v>
      </c>
      <c r="I110" s="156">
        <v>0</v>
      </c>
      <c r="J110" s="156">
        <v>74017</v>
      </c>
      <c r="K110" s="156">
        <v>0</v>
      </c>
      <c r="L110" s="156">
        <v>0</v>
      </c>
      <c r="M110" s="156">
        <v>0</v>
      </c>
      <c r="N110" s="156">
        <v>0</v>
      </c>
      <c r="O110" s="156">
        <v>41000</v>
      </c>
      <c r="P110" s="156">
        <v>0</v>
      </c>
      <c r="Q110" s="156">
        <v>2482458</v>
      </c>
      <c r="R110" s="156">
        <v>20000</v>
      </c>
      <c r="S110" s="156">
        <v>0</v>
      </c>
      <c r="T110" s="156">
        <v>39485</v>
      </c>
      <c r="U110" s="156">
        <v>6389</v>
      </c>
      <c r="V110" s="156">
        <v>65</v>
      </c>
      <c r="W110" s="156">
        <v>6324</v>
      </c>
      <c r="X110" s="156">
        <v>0</v>
      </c>
      <c r="Y110" s="156">
        <v>0</v>
      </c>
      <c r="Z110" s="156">
        <v>0</v>
      </c>
      <c r="AA110" s="157" t="s">
        <v>940</v>
      </c>
      <c r="AB110" s="38">
        <f t="shared" si="3"/>
        <v>5563039</v>
      </c>
      <c r="AC110" s="158">
        <v>2579778</v>
      </c>
      <c r="AD110" s="158">
        <v>73394</v>
      </c>
      <c r="AE110" s="158">
        <v>930</v>
      </c>
      <c r="AF110" s="158">
        <v>72464</v>
      </c>
      <c r="AG110" s="158">
        <v>0</v>
      </c>
      <c r="AH110" s="158">
        <v>0</v>
      </c>
      <c r="AI110" s="158">
        <v>0</v>
      </c>
      <c r="AJ110" s="158">
        <v>0</v>
      </c>
      <c r="AK110" s="158">
        <v>55744</v>
      </c>
      <c r="AL110" s="158">
        <v>0</v>
      </c>
      <c r="AM110" s="158">
        <v>2876779</v>
      </c>
      <c r="AN110" s="158">
        <v>0</v>
      </c>
      <c r="AO110" s="158">
        <v>0</v>
      </c>
      <c r="AP110" s="158">
        <v>50738</v>
      </c>
      <c r="AQ110" s="158">
        <v>112143</v>
      </c>
      <c r="AR110" s="158">
        <v>151</v>
      </c>
      <c r="AS110" s="158">
        <v>111992</v>
      </c>
      <c r="AT110" s="158">
        <v>0</v>
      </c>
      <c r="AU110" s="158">
        <v>0</v>
      </c>
      <c r="AV110" s="158">
        <v>0</v>
      </c>
    </row>
    <row r="111" spans="1:48" x14ac:dyDescent="0.25">
      <c r="A111" s="154">
        <v>6307</v>
      </c>
      <c r="B111" s="154" t="s">
        <v>440</v>
      </c>
      <c r="C111" s="54" t="s">
        <v>918</v>
      </c>
      <c r="D111" s="37" t="s">
        <v>939</v>
      </c>
      <c r="E111" s="54">
        <v>4</v>
      </c>
      <c r="F111" s="155">
        <f t="shared" si="2"/>
        <v>5023086</v>
      </c>
      <c r="G111" s="156">
        <v>1592040</v>
      </c>
      <c r="H111" s="156">
        <v>401034</v>
      </c>
      <c r="I111" s="156">
        <v>0</v>
      </c>
      <c r="J111" s="156">
        <v>401034</v>
      </c>
      <c r="K111" s="156">
        <v>0</v>
      </c>
      <c r="L111" s="156">
        <v>0</v>
      </c>
      <c r="M111" s="156">
        <v>0</v>
      </c>
      <c r="N111" s="156">
        <v>0</v>
      </c>
      <c r="O111" s="156">
        <v>184597</v>
      </c>
      <c r="P111" s="156">
        <v>10000</v>
      </c>
      <c r="Q111" s="156">
        <v>3194185</v>
      </c>
      <c r="R111" s="156">
        <v>0</v>
      </c>
      <c r="S111" s="156">
        <v>0</v>
      </c>
      <c r="T111" s="156">
        <v>42264</v>
      </c>
      <c r="U111" s="156">
        <v>29515</v>
      </c>
      <c r="V111" s="156">
        <v>27160</v>
      </c>
      <c r="W111" s="156">
        <v>2355</v>
      </c>
      <c r="X111" s="156">
        <v>0</v>
      </c>
      <c r="Y111" s="156">
        <v>0</v>
      </c>
      <c r="Z111" s="156">
        <v>0</v>
      </c>
      <c r="AA111" s="157" t="s">
        <v>940</v>
      </c>
      <c r="AB111" s="38">
        <f t="shared" si="3"/>
        <v>5054942</v>
      </c>
      <c r="AC111" s="158">
        <v>1831631</v>
      </c>
      <c r="AD111" s="158">
        <v>399688</v>
      </c>
      <c r="AE111" s="158">
        <v>310</v>
      </c>
      <c r="AF111" s="158">
        <v>399378</v>
      </c>
      <c r="AG111" s="158">
        <v>0</v>
      </c>
      <c r="AH111" s="158">
        <v>0</v>
      </c>
      <c r="AI111" s="158">
        <v>0</v>
      </c>
      <c r="AJ111" s="158">
        <v>0</v>
      </c>
      <c r="AK111" s="158">
        <v>214422</v>
      </c>
      <c r="AL111" s="158">
        <v>0</v>
      </c>
      <c r="AM111" s="158">
        <v>2965444</v>
      </c>
      <c r="AN111" s="158">
        <v>0</v>
      </c>
      <c r="AO111" s="158">
        <v>0</v>
      </c>
      <c r="AP111" s="158">
        <v>43445</v>
      </c>
      <c r="AQ111" s="158">
        <v>995353</v>
      </c>
      <c r="AR111" s="158">
        <v>12100</v>
      </c>
      <c r="AS111" s="158">
        <v>983253</v>
      </c>
      <c r="AT111" s="158">
        <v>0</v>
      </c>
      <c r="AU111" s="158">
        <v>0</v>
      </c>
      <c r="AV111" s="158">
        <v>0</v>
      </c>
    </row>
    <row r="112" spans="1:48" x14ac:dyDescent="0.25">
      <c r="A112" s="154">
        <v>6308</v>
      </c>
      <c r="B112" s="154" t="s">
        <v>441</v>
      </c>
      <c r="C112" s="54" t="s">
        <v>918</v>
      </c>
      <c r="D112" s="37" t="s">
        <v>939</v>
      </c>
      <c r="E112" s="54">
        <v>4</v>
      </c>
      <c r="F112" s="155">
        <f t="shared" si="2"/>
        <v>3788230</v>
      </c>
      <c r="G112" s="156">
        <v>1109500</v>
      </c>
      <c r="H112" s="156">
        <v>115000</v>
      </c>
      <c r="I112" s="156">
        <v>0</v>
      </c>
      <c r="J112" s="156">
        <v>115000</v>
      </c>
      <c r="K112" s="156">
        <v>0</v>
      </c>
      <c r="L112" s="156">
        <v>0</v>
      </c>
      <c r="M112" s="156">
        <v>0</v>
      </c>
      <c r="N112" s="156">
        <v>0</v>
      </c>
      <c r="O112" s="156">
        <v>0</v>
      </c>
      <c r="P112" s="156">
        <v>0</v>
      </c>
      <c r="Q112" s="156">
        <v>2640530</v>
      </c>
      <c r="R112" s="156">
        <v>26200</v>
      </c>
      <c r="S112" s="156">
        <v>0</v>
      </c>
      <c r="T112" s="156">
        <v>12000</v>
      </c>
      <c r="U112" s="156">
        <v>62000</v>
      </c>
      <c r="V112" s="156">
        <v>0</v>
      </c>
      <c r="W112" s="156">
        <v>62000</v>
      </c>
      <c r="X112" s="156">
        <v>0</v>
      </c>
      <c r="Y112" s="156">
        <v>0</v>
      </c>
      <c r="Z112" s="156">
        <v>0</v>
      </c>
      <c r="AA112" s="157" t="s">
        <v>940</v>
      </c>
      <c r="AB112" s="38">
        <f t="shared" si="3"/>
        <v>4122519</v>
      </c>
      <c r="AC112" s="158">
        <v>1197322</v>
      </c>
      <c r="AD112" s="158">
        <v>147882</v>
      </c>
      <c r="AE112" s="158">
        <v>8175</v>
      </c>
      <c r="AF112" s="158">
        <v>139707</v>
      </c>
      <c r="AG112" s="158">
        <v>0</v>
      </c>
      <c r="AH112" s="158">
        <v>0</v>
      </c>
      <c r="AI112" s="158">
        <v>0</v>
      </c>
      <c r="AJ112" s="158">
        <v>0</v>
      </c>
      <c r="AK112" s="158">
        <v>553</v>
      </c>
      <c r="AL112" s="158">
        <v>0</v>
      </c>
      <c r="AM112" s="158">
        <v>2908217</v>
      </c>
      <c r="AN112" s="158">
        <v>0</v>
      </c>
      <c r="AO112" s="158">
        <v>0</v>
      </c>
      <c r="AP112" s="158">
        <v>16427</v>
      </c>
      <c r="AQ112" s="158">
        <v>177509</v>
      </c>
      <c r="AR112" s="158">
        <v>0</v>
      </c>
      <c r="AS112" s="158">
        <v>177509</v>
      </c>
      <c r="AT112" s="158">
        <v>0</v>
      </c>
      <c r="AU112" s="158">
        <v>0</v>
      </c>
      <c r="AV112" s="158">
        <v>0</v>
      </c>
    </row>
    <row r="113" spans="1:48" x14ac:dyDescent="0.25">
      <c r="A113" s="154">
        <v>6309</v>
      </c>
      <c r="B113" s="154" t="s">
        <v>442</v>
      </c>
      <c r="C113" s="54" t="s">
        <v>918</v>
      </c>
      <c r="D113" s="37" t="s">
        <v>939</v>
      </c>
      <c r="E113" s="54">
        <v>4</v>
      </c>
      <c r="F113" s="155">
        <f t="shared" si="2"/>
        <v>3367917</v>
      </c>
      <c r="G113" s="156">
        <v>1054617</v>
      </c>
      <c r="H113" s="156">
        <v>286800</v>
      </c>
      <c r="I113" s="156">
        <v>1000</v>
      </c>
      <c r="J113" s="156">
        <v>285800</v>
      </c>
      <c r="K113" s="156">
        <v>0</v>
      </c>
      <c r="L113" s="156">
        <v>0</v>
      </c>
      <c r="M113" s="156">
        <v>0</v>
      </c>
      <c r="N113" s="156">
        <v>0</v>
      </c>
      <c r="O113" s="156">
        <v>100</v>
      </c>
      <c r="P113" s="156">
        <v>200</v>
      </c>
      <c r="Q113" s="156">
        <v>2296300</v>
      </c>
      <c r="R113" s="156">
        <v>5600</v>
      </c>
      <c r="S113" s="156">
        <v>6100</v>
      </c>
      <c r="T113" s="156">
        <v>5000</v>
      </c>
      <c r="U113" s="156">
        <v>505900</v>
      </c>
      <c r="V113" s="156">
        <v>1000</v>
      </c>
      <c r="W113" s="156">
        <v>504400</v>
      </c>
      <c r="X113" s="156">
        <v>0</v>
      </c>
      <c r="Y113" s="156">
        <v>500</v>
      </c>
      <c r="Z113" s="156">
        <v>0</v>
      </c>
      <c r="AA113" s="157" t="s">
        <v>940</v>
      </c>
      <c r="AB113" s="38">
        <f t="shared" si="3"/>
        <v>3270205</v>
      </c>
      <c r="AC113" s="158">
        <v>981583</v>
      </c>
      <c r="AD113" s="158">
        <v>429193</v>
      </c>
      <c r="AE113" s="158">
        <v>0</v>
      </c>
      <c r="AF113" s="158">
        <v>429193</v>
      </c>
      <c r="AG113" s="158">
        <v>0</v>
      </c>
      <c r="AH113" s="158">
        <v>0</v>
      </c>
      <c r="AI113" s="158">
        <v>0</v>
      </c>
      <c r="AJ113" s="158">
        <v>0</v>
      </c>
      <c r="AK113" s="158">
        <v>0</v>
      </c>
      <c r="AL113" s="158">
        <v>0</v>
      </c>
      <c r="AM113" s="158">
        <v>2277004</v>
      </c>
      <c r="AN113" s="158">
        <v>0</v>
      </c>
      <c r="AO113" s="158">
        <v>5357</v>
      </c>
      <c r="AP113" s="158">
        <v>6261</v>
      </c>
      <c r="AQ113" s="158">
        <v>154934</v>
      </c>
      <c r="AR113" s="158">
        <v>96</v>
      </c>
      <c r="AS113" s="158">
        <v>154838</v>
      </c>
      <c r="AT113" s="158">
        <v>0</v>
      </c>
      <c r="AU113" s="158">
        <v>0</v>
      </c>
      <c r="AV113" s="158">
        <v>0</v>
      </c>
    </row>
    <row r="114" spans="1:48" x14ac:dyDescent="0.25">
      <c r="A114" s="154">
        <v>6310</v>
      </c>
      <c r="B114" s="154" t="s">
        <v>443</v>
      </c>
      <c r="C114" s="54" t="s">
        <v>918</v>
      </c>
      <c r="D114" s="37" t="s">
        <v>939</v>
      </c>
      <c r="E114" s="54">
        <v>4</v>
      </c>
      <c r="F114" s="155">
        <f t="shared" si="2"/>
        <v>11057670</v>
      </c>
      <c r="G114" s="156">
        <v>4519610</v>
      </c>
      <c r="H114" s="156">
        <v>231227</v>
      </c>
      <c r="I114" s="156">
        <v>10</v>
      </c>
      <c r="J114" s="156">
        <v>231217</v>
      </c>
      <c r="K114" s="156">
        <v>0</v>
      </c>
      <c r="L114" s="156">
        <v>0</v>
      </c>
      <c r="M114" s="156">
        <v>0</v>
      </c>
      <c r="N114" s="156">
        <v>0</v>
      </c>
      <c r="O114" s="156">
        <v>333910</v>
      </c>
      <c r="P114" s="156">
        <v>271010</v>
      </c>
      <c r="Q114" s="156">
        <v>5836680</v>
      </c>
      <c r="R114" s="156">
        <v>10</v>
      </c>
      <c r="S114" s="156">
        <v>0</v>
      </c>
      <c r="T114" s="156">
        <v>96450</v>
      </c>
      <c r="U114" s="156">
        <v>608000</v>
      </c>
      <c r="V114" s="156">
        <v>0</v>
      </c>
      <c r="W114" s="156">
        <v>608000</v>
      </c>
      <c r="X114" s="156">
        <v>0</v>
      </c>
      <c r="Y114" s="156">
        <v>0</v>
      </c>
      <c r="Z114" s="156">
        <v>0</v>
      </c>
      <c r="AA114" s="157" t="s">
        <v>940</v>
      </c>
      <c r="AB114" s="38">
        <f t="shared" si="3"/>
        <v>12697984</v>
      </c>
      <c r="AC114" s="158">
        <v>5168212</v>
      </c>
      <c r="AD114" s="158">
        <v>261289</v>
      </c>
      <c r="AE114" s="158">
        <v>0</v>
      </c>
      <c r="AF114" s="158">
        <v>261289</v>
      </c>
      <c r="AG114" s="158">
        <v>0</v>
      </c>
      <c r="AH114" s="158">
        <v>0</v>
      </c>
      <c r="AI114" s="158">
        <v>0</v>
      </c>
      <c r="AJ114" s="158">
        <v>0</v>
      </c>
      <c r="AK114" s="158">
        <v>622158</v>
      </c>
      <c r="AL114" s="158">
        <v>347867</v>
      </c>
      <c r="AM114" s="158">
        <v>5965635</v>
      </c>
      <c r="AN114" s="158">
        <v>53090</v>
      </c>
      <c r="AO114" s="158">
        <v>0</v>
      </c>
      <c r="AP114" s="158">
        <v>541022</v>
      </c>
      <c r="AQ114" s="158">
        <v>2006074</v>
      </c>
      <c r="AR114" s="158">
        <v>0</v>
      </c>
      <c r="AS114" s="158">
        <v>2006074</v>
      </c>
      <c r="AT114" s="158">
        <v>0</v>
      </c>
      <c r="AU114" s="158">
        <v>0</v>
      </c>
      <c r="AV114" s="158">
        <v>0</v>
      </c>
    </row>
    <row r="115" spans="1:48" x14ac:dyDescent="0.25">
      <c r="A115" s="154">
        <v>7101</v>
      </c>
      <c r="B115" s="154" t="s">
        <v>445</v>
      </c>
      <c r="C115" s="54" t="s">
        <v>918</v>
      </c>
      <c r="D115" s="37" t="s">
        <v>939</v>
      </c>
      <c r="E115" s="54">
        <v>4</v>
      </c>
      <c r="F115" s="155">
        <f t="shared" si="2"/>
        <v>62019738</v>
      </c>
      <c r="G115" s="156">
        <v>32192222</v>
      </c>
      <c r="H115" s="156">
        <v>2011386</v>
      </c>
      <c r="I115" s="156">
        <v>0</v>
      </c>
      <c r="J115" s="156">
        <v>2011386</v>
      </c>
      <c r="K115" s="156">
        <v>0</v>
      </c>
      <c r="L115" s="156">
        <v>0</v>
      </c>
      <c r="M115" s="156">
        <v>0</v>
      </c>
      <c r="N115" s="156">
        <v>0</v>
      </c>
      <c r="O115" s="156">
        <v>16985</v>
      </c>
      <c r="P115" s="156">
        <v>0</v>
      </c>
      <c r="Q115" s="156">
        <v>28036295</v>
      </c>
      <c r="R115" s="156">
        <v>0</v>
      </c>
      <c r="S115" s="156">
        <v>0</v>
      </c>
      <c r="T115" s="156">
        <v>1774236</v>
      </c>
      <c r="U115" s="156">
        <v>1107091</v>
      </c>
      <c r="V115" s="156">
        <v>0</v>
      </c>
      <c r="W115" s="156">
        <v>1107091</v>
      </c>
      <c r="X115" s="156">
        <v>0</v>
      </c>
      <c r="Y115" s="156">
        <v>0</v>
      </c>
      <c r="Z115" s="156">
        <v>0</v>
      </c>
      <c r="AA115" s="157" t="s">
        <v>940</v>
      </c>
      <c r="AB115" s="38">
        <f t="shared" si="3"/>
        <v>58824036</v>
      </c>
      <c r="AC115" s="158">
        <v>29303785</v>
      </c>
      <c r="AD115" s="158">
        <v>1546147</v>
      </c>
      <c r="AE115" s="158">
        <v>0</v>
      </c>
      <c r="AF115" s="158">
        <v>1546147</v>
      </c>
      <c r="AG115" s="158">
        <v>0</v>
      </c>
      <c r="AH115" s="158">
        <v>0</v>
      </c>
      <c r="AI115" s="158">
        <v>0</v>
      </c>
      <c r="AJ115" s="158">
        <v>0</v>
      </c>
      <c r="AK115" s="158">
        <v>8176</v>
      </c>
      <c r="AL115" s="158">
        <v>0</v>
      </c>
      <c r="AM115" s="158">
        <v>28101355</v>
      </c>
      <c r="AN115" s="158">
        <v>60429</v>
      </c>
      <c r="AO115" s="158">
        <v>0</v>
      </c>
      <c r="AP115" s="158">
        <v>1350291</v>
      </c>
      <c r="AQ115" s="158">
        <v>1021158</v>
      </c>
      <c r="AR115" s="158">
        <v>0</v>
      </c>
      <c r="AS115" s="158">
        <v>1021158</v>
      </c>
      <c r="AT115" s="158">
        <v>0</v>
      </c>
      <c r="AU115" s="158">
        <v>0</v>
      </c>
      <c r="AV115" s="158">
        <v>0</v>
      </c>
    </row>
    <row r="116" spans="1:48" x14ac:dyDescent="0.25">
      <c r="A116" s="154">
        <v>7102</v>
      </c>
      <c r="B116" s="154" t="s">
        <v>446</v>
      </c>
      <c r="C116" s="54" t="s">
        <v>918</v>
      </c>
      <c r="D116" s="37" t="s">
        <v>939</v>
      </c>
      <c r="E116" s="54">
        <v>4</v>
      </c>
      <c r="F116" s="155">
        <f t="shared" si="2"/>
        <v>18596782</v>
      </c>
      <c r="G116" s="156">
        <v>5934997</v>
      </c>
      <c r="H116" s="156">
        <v>301000</v>
      </c>
      <c r="I116" s="156">
        <v>0</v>
      </c>
      <c r="J116" s="156">
        <v>301000</v>
      </c>
      <c r="K116" s="156">
        <v>0</v>
      </c>
      <c r="L116" s="156">
        <v>0</v>
      </c>
      <c r="M116" s="156">
        <v>0</v>
      </c>
      <c r="N116" s="156">
        <v>0</v>
      </c>
      <c r="O116" s="156">
        <v>116000</v>
      </c>
      <c r="P116" s="156">
        <v>40600</v>
      </c>
      <c r="Q116" s="156">
        <v>12287953</v>
      </c>
      <c r="R116" s="156">
        <v>0</v>
      </c>
      <c r="S116" s="156">
        <v>0</v>
      </c>
      <c r="T116" s="156">
        <v>217232</v>
      </c>
      <c r="U116" s="156">
        <v>0</v>
      </c>
      <c r="V116" s="156">
        <v>0</v>
      </c>
      <c r="W116" s="156">
        <v>0</v>
      </c>
      <c r="X116" s="156">
        <v>0</v>
      </c>
      <c r="Y116" s="156">
        <v>0</v>
      </c>
      <c r="Z116" s="156">
        <v>0</v>
      </c>
      <c r="AA116" s="157" t="s">
        <v>940</v>
      </c>
      <c r="AB116" s="38">
        <f t="shared" si="3"/>
        <v>19276655</v>
      </c>
      <c r="AC116" s="158">
        <v>5783316</v>
      </c>
      <c r="AD116" s="158">
        <v>1650093</v>
      </c>
      <c r="AE116" s="158">
        <v>0</v>
      </c>
      <c r="AF116" s="158">
        <v>1650093</v>
      </c>
      <c r="AG116" s="158">
        <v>0</v>
      </c>
      <c r="AH116" s="158">
        <v>0</v>
      </c>
      <c r="AI116" s="158">
        <v>0</v>
      </c>
      <c r="AJ116" s="158">
        <v>0</v>
      </c>
      <c r="AK116" s="158">
        <v>123305</v>
      </c>
      <c r="AL116" s="158">
        <v>52066</v>
      </c>
      <c r="AM116" s="158">
        <v>13084044</v>
      </c>
      <c r="AN116" s="158">
        <v>15410</v>
      </c>
      <c r="AO116" s="158">
        <v>0</v>
      </c>
      <c r="AP116" s="158">
        <v>218514</v>
      </c>
      <c r="AQ116" s="158">
        <v>299701</v>
      </c>
      <c r="AR116" s="158">
        <v>0</v>
      </c>
      <c r="AS116" s="158">
        <v>299701</v>
      </c>
      <c r="AT116" s="158">
        <v>0</v>
      </c>
      <c r="AU116" s="158">
        <v>0</v>
      </c>
      <c r="AV116" s="158">
        <v>0</v>
      </c>
    </row>
    <row r="117" spans="1:48" x14ac:dyDescent="0.25">
      <c r="A117" s="154">
        <v>7103</v>
      </c>
      <c r="B117" s="154" t="s">
        <v>447</v>
      </c>
      <c r="C117" s="54" t="s">
        <v>918</v>
      </c>
      <c r="D117" s="37" t="s">
        <v>939</v>
      </c>
      <c r="E117" s="54">
        <v>4</v>
      </c>
      <c r="F117" s="155">
        <f t="shared" si="2"/>
        <v>5009682</v>
      </c>
      <c r="G117" s="156">
        <v>1042832</v>
      </c>
      <c r="H117" s="156">
        <v>156636</v>
      </c>
      <c r="I117" s="156">
        <v>1000</v>
      </c>
      <c r="J117" s="156">
        <v>155636</v>
      </c>
      <c r="K117" s="156">
        <v>0</v>
      </c>
      <c r="L117" s="156">
        <v>0</v>
      </c>
      <c r="M117" s="156">
        <v>0</v>
      </c>
      <c r="N117" s="156">
        <v>0</v>
      </c>
      <c r="O117" s="156">
        <v>41200</v>
      </c>
      <c r="P117" s="156">
        <v>250</v>
      </c>
      <c r="Q117" s="156">
        <v>3831900</v>
      </c>
      <c r="R117" s="156">
        <v>3500</v>
      </c>
      <c r="S117" s="156">
        <v>0</v>
      </c>
      <c r="T117" s="156">
        <v>90000</v>
      </c>
      <c r="U117" s="156">
        <v>106000</v>
      </c>
      <c r="V117" s="156">
        <v>0</v>
      </c>
      <c r="W117" s="156">
        <v>106000</v>
      </c>
      <c r="X117" s="156">
        <v>0</v>
      </c>
      <c r="Y117" s="156">
        <v>0</v>
      </c>
      <c r="Z117" s="156">
        <v>0</v>
      </c>
      <c r="AA117" s="157" t="s">
        <v>940</v>
      </c>
      <c r="AB117" s="38">
        <f t="shared" si="3"/>
        <v>5498244</v>
      </c>
      <c r="AC117" s="158">
        <v>1138742</v>
      </c>
      <c r="AD117" s="158">
        <v>146294</v>
      </c>
      <c r="AE117" s="158">
        <v>0</v>
      </c>
      <c r="AF117" s="158">
        <v>146294</v>
      </c>
      <c r="AG117" s="158">
        <v>0</v>
      </c>
      <c r="AH117" s="158">
        <v>0</v>
      </c>
      <c r="AI117" s="158">
        <v>0</v>
      </c>
      <c r="AJ117" s="158">
        <v>0</v>
      </c>
      <c r="AK117" s="158">
        <v>38064</v>
      </c>
      <c r="AL117" s="158">
        <v>1914</v>
      </c>
      <c r="AM117" s="158">
        <v>4265354</v>
      </c>
      <c r="AN117" s="158">
        <v>8020</v>
      </c>
      <c r="AO117" s="158">
        <v>0</v>
      </c>
      <c r="AP117" s="158">
        <v>46150</v>
      </c>
      <c r="AQ117" s="158">
        <v>536302</v>
      </c>
      <c r="AR117" s="158">
        <v>0</v>
      </c>
      <c r="AS117" s="158">
        <v>536302</v>
      </c>
      <c r="AT117" s="158">
        <v>0</v>
      </c>
      <c r="AU117" s="158">
        <v>0</v>
      </c>
      <c r="AV117" s="158">
        <v>0</v>
      </c>
    </row>
    <row r="118" spans="1:48" x14ac:dyDescent="0.25">
      <c r="A118" s="154">
        <v>7104</v>
      </c>
      <c r="B118" s="154" t="s">
        <v>448</v>
      </c>
      <c r="C118" s="54" t="s">
        <v>918</v>
      </c>
      <c r="D118" s="37" t="s">
        <v>939</v>
      </c>
      <c r="E118" s="54">
        <v>4</v>
      </c>
      <c r="F118" s="155">
        <f t="shared" si="2"/>
        <v>3167975</v>
      </c>
      <c r="G118" s="156">
        <v>550895</v>
      </c>
      <c r="H118" s="156">
        <v>221025</v>
      </c>
      <c r="I118" s="156">
        <v>155000</v>
      </c>
      <c r="J118" s="156">
        <v>66025</v>
      </c>
      <c r="K118" s="156">
        <v>0</v>
      </c>
      <c r="L118" s="156">
        <v>0</v>
      </c>
      <c r="M118" s="156">
        <v>0</v>
      </c>
      <c r="N118" s="156">
        <v>0</v>
      </c>
      <c r="O118" s="156">
        <v>2510</v>
      </c>
      <c r="P118" s="156">
        <v>0</v>
      </c>
      <c r="Q118" s="156">
        <v>2614535</v>
      </c>
      <c r="R118" s="156">
        <v>30</v>
      </c>
      <c r="S118" s="156">
        <v>0</v>
      </c>
      <c r="T118" s="156">
        <v>5</v>
      </c>
      <c r="U118" s="156">
        <v>15101</v>
      </c>
      <c r="V118" s="156">
        <v>10</v>
      </c>
      <c r="W118" s="156">
        <v>15091</v>
      </c>
      <c r="X118" s="156">
        <v>0</v>
      </c>
      <c r="Y118" s="156">
        <v>0</v>
      </c>
      <c r="Z118" s="156">
        <v>0</v>
      </c>
      <c r="AA118" s="157" t="s">
        <v>940</v>
      </c>
      <c r="AB118" s="38">
        <f t="shared" si="3"/>
        <v>3854790</v>
      </c>
      <c r="AC118" s="158">
        <v>636065</v>
      </c>
      <c r="AD118" s="158">
        <v>257291</v>
      </c>
      <c r="AE118" s="158">
        <v>112088</v>
      </c>
      <c r="AF118" s="158">
        <v>145203</v>
      </c>
      <c r="AG118" s="158">
        <v>0</v>
      </c>
      <c r="AH118" s="158">
        <v>0</v>
      </c>
      <c r="AI118" s="158">
        <v>0</v>
      </c>
      <c r="AJ118" s="158">
        <v>0</v>
      </c>
      <c r="AK118" s="158">
        <v>2910</v>
      </c>
      <c r="AL118" s="158">
        <v>0</v>
      </c>
      <c r="AM118" s="158">
        <v>3214554</v>
      </c>
      <c r="AN118" s="158">
        <v>0</v>
      </c>
      <c r="AO118" s="158">
        <v>0</v>
      </c>
      <c r="AP118" s="158">
        <v>1261</v>
      </c>
      <c r="AQ118" s="158">
        <v>270777</v>
      </c>
      <c r="AR118" s="158">
        <v>0</v>
      </c>
      <c r="AS118" s="158">
        <v>270777</v>
      </c>
      <c r="AT118" s="158">
        <v>0</v>
      </c>
      <c r="AU118" s="158">
        <v>0</v>
      </c>
      <c r="AV118" s="158">
        <v>0</v>
      </c>
    </row>
    <row r="119" spans="1:48" x14ac:dyDescent="0.25">
      <c r="A119" s="154">
        <v>7105</v>
      </c>
      <c r="B119" s="154" t="s">
        <v>449</v>
      </c>
      <c r="C119" s="54" t="s">
        <v>918</v>
      </c>
      <c r="D119" s="37" t="s">
        <v>939</v>
      </c>
      <c r="E119" s="54">
        <v>4</v>
      </c>
      <c r="F119" s="155">
        <f t="shared" si="2"/>
        <v>15513880</v>
      </c>
      <c r="G119" s="156">
        <v>4220510</v>
      </c>
      <c r="H119" s="156">
        <v>220030</v>
      </c>
      <c r="I119" s="156">
        <v>0</v>
      </c>
      <c r="J119" s="156">
        <v>220030</v>
      </c>
      <c r="K119" s="156">
        <v>0</v>
      </c>
      <c r="L119" s="156">
        <v>0</v>
      </c>
      <c r="M119" s="156">
        <v>0</v>
      </c>
      <c r="N119" s="156">
        <v>0</v>
      </c>
      <c r="O119" s="156">
        <v>0</v>
      </c>
      <c r="P119" s="156">
        <v>0</v>
      </c>
      <c r="Q119" s="156">
        <v>11249290</v>
      </c>
      <c r="R119" s="156">
        <v>80</v>
      </c>
      <c r="S119" s="156">
        <v>0</v>
      </c>
      <c r="T119" s="156">
        <v>44000</v>
      </c>
      <c r="U119" s="156">
        <v>16060</v>
      </c>
      <c r="V119" s="156">
        <v>20</v>
      </c>
      <c r="W119" s="156">
        <v>16040</v>
      </c>
      <c r="X119" s="156">
        <v>0</v>
      </c>
      <c r="Y119" s="156">
        <v>0</v>
      </c>
      <c r="Z119" s="156">
        <v>0</v>
      </c>
      <c r="AA119" s="157" t="s">
        <v>940</v>
      </c>
      <c r="AB119" s="38">
        <f t="shared" si="3"/>
        <v>16326252</v>
      </c>
      <c r="AC119" s="158">
        <v>4718630</v>
      </c>
      <c r="AD119" s="158">
        <v>293099</v>
      </c>
      <c r="AE119" s="158">
        <v>0</v>
      </c>
      <c r="AF119" s="158">
        <v>293099</v>
      </c>
      <c r="AG119" s="158">
        <v>0</v>
      </c>
      <c r="AH119" s="158">
        <v>0</v>
      </c>
      <c r="AI119" s="158">
        <v>0</v>
      </c>
      <c r="AJ119" s="158">
        <v>0</v>
      </c>
      <c r="AK119" s="158">
        <v>0</v>
      </c>
      <c r="AL119" s="158">
        <v>0</v>
      </c>
      <c r="AM119" s="158">
        <v>11473584</v>
      </c>
      <c r="AN119" s="158">
        <v>0</v>
      </c>
      <c r="AO119" s="158">
        <v>0</v>
      </c>
      <c r="AP119" s="158">
        <v>134038</v>
      </c>
      <c r="AQ119" s="158">
        <v>640459</v>
      </c>
      <c r="AR119" s="158">
        <v>0</v>
      </c>
      <c r="AS119" s="158">
        <v>640459</v>
      </c>
      <c r="AT119" s="158">
        <v>0</v>
      </c>
      <c r="AU119" s="158">
        <v>0</v>
      </c>
      <c r="AV119" s="158">
        <v>0</v>
      </c>
    </row>
    <row r="120" spans="1:48" x14ac:dyDescent="0.25">
      <c r="A120" s="154">
        <v>7106</v>
      </c>
      <c r="B120" s="154" t="s">
        <v>450</v>
      </c>
      <c r="C120" s="54" t="s">
        <v>918</v>
      </c>
      <c r="D120" s="37" t="s">
        <v>939</v>
      </c>
      <c r="E120" s="54">
        <v>4</v>
      </c>
      <c r="F120" s="155">
        <f t="shared" si="2"/>
        <v>11950531</v>
      </c>
      <c r="G120" s="156">
        <v>9422075</v>
      </c>
      <c r="H120" s="156">
        <v>83000</v>
      </c>
      <c r="I120" s="156">
        <v>0</v>
      </c>
      <c r="J120" s="156">
        <v>83000</v>
      </c>
      <c r="K120" s="156">
        <v>0</v>
      </c>
      <c r="L120" s="156">
        <v>0</v>
      </c>
      <c r="M120" s="156">
        <v>0</v>
      </c>
      <c r="N120" s="156">
        <v>0</v>
      </c>
      <c r="O120" s="156">
        <v>0</v>
      </c>
      <c r="P120" s="156">
        <v>0</v>
      </c>
      <c r="Q120" s="156">
        <v>2507856</v>
      </c>
      <c r="R120" s="156">
        <v>0</v>
      </c>
      <c r="S120" s="156">
        <v>0</v>
      </c>
      <c r="T120" s="156">
        <v>20600</v>
      </c>
      <c r="U120" s="156">
        <v>691010</v>
      </c>
      <c r="V120" s="156">
        <v>0</v>
      </c>
      <c r="W120" s="156">
        <v>691010</v>
      </c>
      <c r="X120" s="156">
        <v>0</v>
      </c>
      <c r="Y120" s="156">
        <v>0</v>
      </c>
      <c r="Z120" s="156">
        <v>0</v>
      </c>
      <c r="AA120" s="157" t="s">
        <v>940</v>
      </c>
      <c r="AB120" s="38">
        <f t="shared" si="3"/>
        <v>20977797</v>
      </c>
      <c r="AC120" s="158">
        <v>17573499</v>
      </c>
      <c r="AD120" s="158">
        <v>149688</v>
      </c>
      <c r="AE120" s="158">
        <v>1646</v>
      </c>
      <c r="AF120" s="158">
        <v>148042</v>
      </c>
      <c r="AG120" s="158">
        <v>0</v>
      </c>
      <c r="AH120" s="158">
        <v>0</v>
      </c>
      <c r="AI120" s="158">
        <v>0</v>
      </c>
      <c r="AJ120" s="158">
        <v>0</v>
      </c>
      <c r="AK120" s="158">
        <v>0</v>
      </c>
      <c r="AL120" s="158">
        <v>1734</v>
      </c>
      <c r="AM120" s="158">
        <v>3401255</v>
      </c>
      <c r="AN120" s="158">
        <v>0</v>
      </c>
      <c r="AO120" s="158">
        <v>0</v>
      </c>
      <c r="AP120" s="158">
        <v>1309</v>
      </c>
      <c r="AQ120" s="158">
        <v>293127</v>
      </c>
      <c r="AR120" s="158">
        <v>0</v>
      </c>
      <c r="AS120" s="158">
        <v>293127</v>
      </c>
      <c r="AT120" s="158">
        <v>0</v>
      </c>
      <c r="AU120" s="158">
        <v>0</v>
      </c>
      <c r="AV120" s="158">
        <v>0</v>
      </c>
    </row>
    <row r="121" spans="1:48" x14ac:dyDescent="0.25">
      <c r="A121" s="154">
        <v>7107</v>
      </c>
      <c r="B121" s="154" t="s">
        <v>451</v>
      </c>
      <c r="C121" s="54" t="s">
        <v>918</v>
      </c>
      <c r="D121" s="37" t="s">
        <v>939</v>
      </c>
      <c r="E121" s="54">
        <v>4</v>
      </c>
      <c r="F121" s="155">
        <f t="shared" si="2"/>
        <v>4704360</v>
      </c>
      <c r="G121" s="156">
        <v>1956660</v>
      </c>
      <c r="H121" s="156">
        <v>85000</v>
      </c>
      <c r="I121" s="156">
        <v>0</v>
      </c>
      <c r="J121" s="156">
        <v>85000</v>
      </c>
      <c r="K121" s="156">
        <v>0</v>
      </c>
      <c r="L121" s="156">
        <v>0</v>
      </c>
      <c r="M121" s="156">
        <v>0</v>
      </c>
      <c r="N121" s="156">
        <v>0</v>
      </c>
      <c r="O121" s="156">
        <v>13000</v>
      </c>
      <c r="P121" s="156">
        <v>0</v>
      </c>
      <c r="Q121" s="156">
        <v>2734700</v>
      </c>
      <c r="R121" s="156">
        <v>0</v>
      </c>
      <c r="S121" s="156">
        <v>0</v>
      </c>
      <c r="T121" s="156">
        <v>0</v>
      </c>
      <c r="U121" s="156">
        <v>85000</v>
      </c>
      <c r="V121" s="156">
        <v>0</v>
      </c>
      <c r="W121" s="156">
        <v>85000</v>
      </c>
      <c r="X121" s="156">
        <v>0</v>
      </c>
      <c r="Y121" s="156">
        <v>0</v>
      </c>
      <c r="Z121" s="156">
        <v>0</v>
      </c>
      <c r="AA121" s="157" t="s">
        <v>940</v>
      </c>
      <c r="AB121" s="38">
        <f t="shared" si="3"/>
        <v>5051313</v>
      </c>
      <c r="AC121" s="158">
        <v>2147902</v>
      </c>
      <c r="AD121" s="158">
        <v>151750</v>
      </c>
      <c r="AE121" s="158">
        <v>0</v>
      </c>
      <c r="AF121" s="158">
        <v>151750</v>
      </c>
      <c r="AG121" s="158">
        <v>0</v>
      </c>
      <c r="AH121" s="158">
        <v>0</v>
      </c>
      <c r="AI121" s="158">
        <v>0</v>
      </c>
      <c r="AJ121" s="158">
        <v>0</v>
      </c>
      <c r="AK121" s="158">
        <v>12518</v>
      </c>
      <c r="AL121" s="158">
        <v>0</v>
      </c>
      <c r="AM121" s="158">
        <v>2890820</v>
      </c>
      <c r="AN121" s="158">
        <v>0</v>
      </c>
      <c r="AO121" s="158">
        <v>0</v>
      </c>
      <c r="AP121" s="158">
        <v>73</v>
      </c>
      <c r="AQ121" s="158">
        <v>461545</v>
      </c>
      <c r="AR121" s="158">
        <v>0</v>
      </c>
      <c r="AS121" s="158">
        <v>461545</v>
      </c>
      <c r="AT121" s="158">
        <v>0</v>
      </c>
      <c r="AU121" s="158">
        <v>0</v>
      </c>
      <c r="AV121" s="158">
        <v>0</v>
      </c>
    </row>
    <row r="122" spans="1:48" x14ac:dyDescent="0.25">
      <c r="A122" s="154">
        <v>7108</v>
      </c>
      <c r="B122" s="154" t="s">
        <v>452</v>
      </c>
      <c r="C122" s="54" t="s">
        <v>918</v>
      </c>
      <c r="D122" s="37" t="s">
        <v>939</v>
      </c>
      <c r="E122" s="54">
        <v>4</v>
      </c>
      <c r="F122" s="155">
        <f t="shared" si="2"/>
        <v>8327093</v>
      </c>
      <c r="G122" s="156">
        <v>5493262</v>
      </c>
      <c r="H122" s="156">
        <v>128111</v>
      </c>
      <c r="I122" s="156">
        <v>0</v>
      </c>
      <c r="J122" s="156">
        <v>128111</v>
      </c>
      <c r="K122" s="156">
        <v>0</v>
      </c>
      <c r="L122" s="156">
        <v>0</v>
      </c>
      <c r="M122" s="156">
        <v>0</v>
      </c>
      <c r="N122" s="156">
        <v>0</v>
      </c>
      <c r="O122" s="156">
        <v>0</v>
      </c>
      <c r="P122" s="156">
        <v>0</v>
      </c>
      <c r="Q122" s="156">
        <v>2783831</v>
      </c>
      <c r="R122" s="156">
        <v>0</v>
      </c>
      <c r="S122" s="156">
        <v>0</v>
      </c>
      <c r="T122" s="156">
        <v>50000</v>
      </c>
      <c r="U122" s="156">
        <v>33504</v>
      </c>
      <c r="V122" s="156">
        <v>0</v>
      </c>
      <c r="W122" s="156">
        <v>33504</v>
      </c>
      <c r="X122" s="156">
        <v>0</v>
      </c>
      <c r="Y122" s="156">
        <v>0</v>
      </c>
      <c r="Z122" s="156">
        <v>0</v>
      </c>
      <c r="AA122" s="157" t="s">
        <v>940</v>
      </c>
      <c r="AB122" s="38">
        <f t="shared" si="3"/>
        <v>9502804</v>
      </c>
      <c r="AC122" s="158">
        <v>5474168</v>
      </c>
      <c r="AD122" s="158">
        <v>104294</v>
      </c>
      <c r="AE122" s="158">
        <v>0</v>
      </c>
      <c r="AF122" s="158">
        <v>104294</v>
      </c>
      <c r="AG122" s="158">
        <v>0</v>
      </c>
      <c r="AH122" s="158">
        <v>0</v>
      </c>
      <c r="AI122" s="158">
        <v>0</v>
      </c>
      <c r="AJ122" s="158">
        <v>0</v>
      </c>
      <c r="AK122" s="158">
        <v>0</v>
      </c>
      <c r="AL122" s="158">
        <v>0</v>
      </c>
      <c r="AM122" s="158">
        <v>3900120</v>
      </c>
      <c r="AN122" s="158">
        <v>0</v>
      </c>
      <c r="AO122" s="158">
        <v>0</v>
      </c>
      <c r="AP122" s="158">
        <v>128516</v>
      </c>
      <c r="AQ122" s="158">
        <v>151765</v>
      </c>
      <c r="AR122" s="158">
        <v>0</v>
      </c>
      <c r="AS122" s="158">
        <v>151765</v>
      </c>
      <c r="AT122" s="158">
        <v>0</v>
      </c>
      <c r="AU122" s="158">
        <v>0</v>
      </c>
      <c r="AV122" s="158">
        <v>0</v>
      </c>
    </row>
    <row r="123" spans="1:48" x14ac:dyDescent="0.25">
      <c r="A123" s="154">
        <v>7109</v>
      </c>
      <c r="B123" s="154" t="s">
        <v>453</v>
      </c>
      <c r="C123" s="54" t="s">
        <v>918</v>
      </c>
      <c r="D123" s="37" t="s">
        <v>939</v>
      </c>
      <c r="E123" s="54">
        <v>4</v>
      </c>
      <c r="F123" s="155">
        <f t="shared" si="2"/>
        <v>11553174</v>
      </c>
      <c r="G123" s="156">
        <v>3430810</v>
      </c>
      <c r="H123" s="156">
        <v>258500</v>
      </c>
      <c r="I123" s="156">
        <v>0</v>
      </c>
      <c r="J123" s="156">
        <v>258500</v>
      </c>
      <c r="K123" s="156">
        <v>0</v>
      </c>
      <c r="L123" s="156">
        <v>0</v>
      </c>
      <c r="M123" s="156">
        <v>0</v>
      </c>
      <c r="N123" s="156">
        <v>0</v>
      </c>
      <c r="O123" s="156">
        <v>245000</v>
      </c>
      <c r="P123" s="156">
        <v>0</v>
      </c>
      <c r="Q123" s="156">
        <v>7872364</v>
      </c>
      <c r="R123" s="156">
        <v>0</v>
      </c>
      <c r="S123" s="156">
        <v>0</v>
      </c>
      <c r="T123" s="156">
        <v>5000</v>
      </c>
      <c r="U123" s="156">
        <v>30000</v>
      </c>
      <c r="V123" s="156">
        <v>0</v>
      </c>
      <c r="W123" s="156">
        <v>30000</v>
      </c>
      <c r="X123" s="156">
        <v>0</v>
      </c>
      <c r="Y123" s="156">
        <v>0</v>
      </c>
      <c r="Z123" s="156">
        <v>0</v>
      </c>
      <c r="AA123" s="157" t="s">
        <v>940</v>
      </c>
      <c r="AB123" s="38">
        <f t="shared" si="3"/>
        <v>16445294</v>
      </c>
      <c r="AC123" s="158">
        <v>4318156</v>
      </c>
      <c r="AD123" s="158">
        <v>561225</v>
      </c>
      <c r="AE123" s="158">
        <v>0</v>
      </c>
      <c r="AF123" s="158">
        <v>561225</v>
      </c>
      <c r="AG123" s="158">
        <v>0</v>
      </c>
      <c r="AH123" s="158">
        <v>0</v>
      </c>
      <c r="AI123" s="158">
        <v>0</v>
      </c>
      <c r="AJ123" s="158">
        <v>0</v>
      </c>
      <c r="AK123" s="158">
        <v>9288</v>
      </c>
      <c r="AL123" s="158">
        <v>0</v>
      </c>
      <c r="AM123" s="158">
        <v>11589913</v>
      </c>
      <c r="AN123" s="158">
        <v>0</v>
      </c>
      <c r="AO123" s="158">
        <v>0</v>
      </c>
      <c r="AP123" s="158">
        <v>527937</v>
      </c>
      <c r="AQ123" s="158">
        <v>362442</v>
      </c>
      <c r="AR123" s="158">
        <v>0</v>
      </c>
      <c r="AS123" s="158">
        <v>362442</v>
      </c>
      <c r="AT123" s="158">
        <v>0</v>
      </c>
      <c r="AU123" s="158">
        <v>0</v>
      </c>
      <c r="AV123" s="158">
        <v>0</v>
      </c>
    </row>
    <row r="124" spans="1:48" x14ac:dyDescent="0.25">
      <c r="A124" s="154">
        <v>7110</v>
      </c>
      <c r="B124" s="154" t="s">
        <v>454</v>
      </c>
      <c r="C124" s="54" t="s">
        <v>918</v>
      </c>
      <c r="D124" s="37" t="s">
        <v>939</v>
      </c>
      <c r="E124" s="54">
        <v>4</v>
      </c>
      <c r="F124" s="155">
        <f t="shared" si="2"/>
        <v>3771472</v>
      </c>
      <c r="G124" s="156">
        <v>1236602</v>
      </c>
      <c r="H124" s="156">
        <v>60000</v>
      </c>
      <c r="I124" s="156">
        <v>0</v>
      </c>
      <c r="J124" s="156">
        <v>60000</v>
      </c>
      <c r="K124" s="156">
        <v>0</v>
      </c>
      <c r="L124" s="156">
        <v>0</v>
      </c>
      <c r="M124" s="156">
        <v>0</v>
      </c>
      <c r="N124" s="156">
        <v>0</v>
      </c>
      <c r="O124" s="156">
        <v>10</v>
      </c>
      <c r="P124" s="156">
        <v>0</v>
      </c>
      <c r="Q124" s="156">
        <v>2509840</v>
      </c>
      <c r="R124" s="156">
        <v>20</v>
      </c>
      <c r="S124" s="156">
        <v>0</v>
      </c>
      <c r="T124" s="156">
        <v>25000</v>
      </c>
      <c r="U124" s="156">
        <v>50</v>
      </c>
      <c r="V124" s="156">
        <v>20</v>
      </c>
      <c r="W124" s="156">
        <v>30</v>
      </c>
      <c r="X124" s="156">
        <v>0</v>
      </c>
      <c r="Y124" s="156">
        <v>0</v>
      </c>
      <c r="Z124" s="156">
        <v>0</v>
      </c>
      <c r="AA124" s="157" t="s">
        <v>940</v>
      </c>
      <c r="AB124" s="38">
        <f t="shared" si="3"/>
        <v>4950559</v>
      </c>
      <c r="AC124" s="158">
        <v>1676864</v>
      </c>
      <c r="AD124" s="158">
        <v>90013</v>
      </c>
      <c r="AE124" s="158">
        <v>0</v>
      </c>
      <c r="AF124" s="158">
        <v>90013</v>
      </c>
      <c r="AG124" s="158">
        <v>0</v>
      </c>
      <c r="AH124" s="158">
        <v>0</v>
      </c>
      <c r="AI124" s="158">
        <v>0</v>
      </c>
      <c r="AJ124" s="158">
        <v>0</v>
      </c>
      <c r="AK124" s="158">
        <v>0</v>
      </c>
      <c r="AL124" s="158">
        <v>0</v>
      </c>
      <c r="AM124" s="158">
        <v>3238585</v>
      </c>
      <c r="AN124" s="158">
        <v>0</v>
      </c>
      <c r="AO124" s="158">
        <v>0</v>
      </c>
      <c r="AP124" s="158">
        <v>35110</v>
      </c>
      <c r="AQ124" s="158">
        <v>695853</v>
      </c>
      <c r="AR124" s="158">
        <v>0</v>
      </c>
      <c r="AS124" s="158">
        <v>695853</v>
      </c>
      <c r="AT124" s="158">
        <v>0</v>
      </c>
      <c r="AU124" s="158">
        <v>0</v>
      </c>
      <c r="AV124" s="158">
        <v>0</v>
      </c>
    </row>
    <row r="125" spans="1:48" x14ac:dyDescent="0.25">
      <c r="A125" s="154">
        <v>7201</v>
      </c>
      <c r="B125" s="154" t="s">
        <v>455</v>
      </c>
      <c r="C125" s="54" t="s">
        <v>918</v>
      </c>
      <c r="D125" s="37" t="s">
        <v>939</v>
      </c>
      <c r="E125" s="54">
        <v>4</v>
      </c>
      <c r="F125" s="155">
        <f t="shared" si="2"/>
        <v>14136476</v>
      </c>
      <c r="G125" s="156">
        <v>3343913</v>
      </c>
      <c r="H125" s="156">
        <v>1505185</v>
      </c>
      <c r="I125" s="156">
        <v>0</v>
      </c>
      <c r="J125" s="156">
        <v>1505185</v>
      </c>
      <c r="K125" s="156">
        <v>0</v>
      </c>
      <c r="L125" s="156">
        <v>0</v>
      </c>
      <c r="M125" s="156">
        <v>0</v>
      </c>
      <c r="N125" s="156">
        <v>0</v>
      </c>
      <c r="O125" s="156">
        <v>363597</v>
      </c>
      <c r="P125" s="156">
        <v>0</v>
      </c>
      <c r="Q125" s="156">
        <v>10275766</v>
      </c>
      <c r="R125" s="156">
        <v>0</v>
      </c>
      <c r="S125" s="156">
        <v>0</v>
      </c>
      <c r="T125" s="156">
        <v>153200</v>
      </c>
      <c r="U125" s="156">
        <v>43670</v>
      </c>
      <c r="V125" s="156">
        <v>0</v>
      </c>
      <c r="W125" s="156">
        <v>43670</v>
      </c>
      <c r="X125" s="156">
        <v>0</v>
      </c>
      <c r="Y125" s="156">
        <v>0</v>
      </c>
      <c r="Z125" s="156">
        <v>0</v>
      </c>
      <c r="AA125" s="157" t="s">
        <v>940</v>
      </c>
      <c r="AB125" s="38">
        <f t="shared" si="3"/>
        <v>15347661</v>
      </c>
      <c r="AC125" s="158">
        <v>3597104</v>
      </c>
      <c r="AD125" s="158">
        <v>4830565</v>
      </c>
      <c r="AE125" s="158">
        <v>0</v>
      </c>
      <c r="AF125" s="158">
        <v>4830565</v>
      </c>
      <c r="AG125" s="158">
        <v>0</v>
      </c>
      <c r="AH125" s="158">
        <v>0</v>
      </c>
      <c r="AI125" s="158">
        <v>0</v>
      </c>
      <c r="AJ125" s="158">
        <v>0</v>
      </c>
      <c r="AK125" s="158">
        <v>566039</v>
      </c>
      <c r="AL125" s="158">
        <v>0</v>
      </c>
      <c r="AM125" s="158">
        <v>10958168</v>
      </c>
      <c r="AN125" s="158">
        <v>0</v>
      </c>
      <c r="AO125" s="158">
        <v>0</v>
      </c>
      <c r="AP125" s="158">
        <v>226350</v>
      </c>
      <c r="AQ125" s="158">
        <v>356868</v>
      </c>
      <c r="AR125" s="158">
        <v>0</v>
      </c>
      <c r="AS125" s="158">
        <v>356868</v>
      </c>
      <c r="AT125" s="158">
        <v>0</v>
      </c>
      <c r="AU125" s="158">
        <v>0</v>
      </c>
      <c r="AV125" s="158">
        <v>0</v>
      </c>
    </row>
    <row r="126" spans="1:48" x14ac:dyDescent="0.25">
      <c r="A126" s="154">
        <v>7202</v>
      </c>
      <c r="B126" s="154" t="s">
        <v>456</v>
      </c>
      <c r="C126" s="54" t="s">
        <v>918</v>
      </c>
      <c r="D126" s="37" t="s">
        <v>939</v>
      </c>
      <c r="E126" s="54">
        <v>4</v>
      </c>
      <c r="F126" s="155">
        <f t="shared" si="2"/>
        <v>4805200</v>
      </c>
      <c r="G126" s="156">
        <v>857700</v>
      </c>
      <c r="H126" s="156">
        <v>225000</v>
      </c>
      <c r="I126" s="156">
        <v>75000</v>
      </c>
      <c r="J126" s="156">
        <v>150000</v>
      </c>
      <c r="K126" s="156">
        <v>0</v>
      </c>
      <c r="L126" s="156">
        <v>0</v>
      </c>
      <c r="M126" s="156">
        <v>0</v>
      </c>
      <c r="N126" s="156">
        <v>0</v>
      </c>
      <c r="O126" s="156">
        <v>0</v>
      </c>
      <c r="P126" s="156">
        <v>0</v>
      </c>
      <c r="Q126" s="156">
        <v>3897500</v>
      </c>
      <c r="R126" s="156">
        <v>50000</v>
      </c>
      <c r="S126" s="156">
        <v>0</v>
      </c>
      <c r="T126" s="156">
        <v>0</v>
      </c>
      <c r="U126" s="156">
        <v>20000</v>
      </c>
      <c r="V126" s="156">
        <v>0</v>
      </c>
      <c r="W126" s="156">
        <v>20000</v>
      </c>
      <c r="X126" s="156">
        <v>0</v>
      </c>
      <c r="Y126" s="156">
        <v>0</v>
      </c>
      <c r="Z126" s="156">
        <v>0</v>
      </c>
      <c r="AA126" s="157" t="s">
        <v>940</v>
      </c>
      <c r="AB126" s="38">
        <f t="shared" si="3"/>
        <v>5248848</v>
      </c>
      <c r="AC126" s="158">
        <v>998836</v>
      </c>
      <c r="AD126" s="158">
        <v>535038</v>
      </c>
      <c r="AE126" s="158">
        <v>108029</v>
      </c>
      <c r="AF126" s="158">
        <v>427009</v>
      </c>
      <c r="AG126" s="158">
        <v>0</v>
      </c>
      <c r="AH126" s="158">
        <v>0</v>
      </c>
      <c r="AI126" s="158">
        <v>0</v>
      </c>
      <c r="AJ126" s="158">
        <v>0</v>
      </c>
      <c r="AK126" s="158">
        <v>57012</v>
      </c>
      <c r="AL126" s="158">
        <v>34957</v>
      </c>
      <c r="AM126" s="158">
        <v>4123010</v>
      </c>
      <c r="AN126" s="158">
        <v>23982</v>
      </c>
      <c r="AO126" s="158">
        <v>0</v>
      </c>
      <c r="AP126" s="158">
        <v>11051</v>
      </c>
      <c r="AQ126" s="158">
        <v>1354144</v>
      </c>
      <c r="AR126" s="158">
        <v>0</v>
      </c>
      <c r="AS126" s="158">
        <v>1354144</v>
      </c>
      <c r="AT126" s="158">
        <v>0</v>
      </c>
      <c r="AU126" s="158">
        <v>0</v>
      </c>
      <c r="AV126" s="158">
        <v>0</v>
      </c>
    </row>
    <row r="127" spans="1:48" x14ac:dyDescent="0.25">
      <c r="A127" s="154">
        <v>7203</v>
      </c>
      <c r="B127" s="154" t="s">
        <v>457</v>
      </c>
      <c r="C127" s="54" t="s">
        <v>918</v>
      </c>
      <c r="D127" s="37" t="s">
        <v>939</v>
      </c>
      <c r="E127" s="54">
        <v>4</v>
      </c>
      <c r="F127" s="155">
        <f t="shared" si="2"/>
        <v>10013180</v>
      </c>
      <c r="G127" s="156">
        <v>1430496</v>
      </c>
      <c r="H127" s="156">
        <v>497484</v>
      </c>
      <c r="I127" s="156">
        <v>10</v>
      </c>
      <c r="J127" s="156">
        <v>497474</v>
      </c>
      <c r="K127" s="156">
        <v>0</v>
      </c>
      <c r="L127" s="156">
        <v>0</v>
      </c>
      <c r="M127" s="156">
        <v>0</v>
      </c>
      <c r="N127" s="156">
        <v>0</v>
      </c>
      <c r="O127" s="156">
        <v>0</v>
      </c>
      <c r="P127" s="156">
        <v>5000</v>
      </c>
      <c r="Q127" s="156">
        <v>8569244</v>
      </c>
      <c r="R127" s="156">
        <v>50</v>
      </c>
      <c r="S127" s="156">
        <v>0</v>
      </c>
      <c r="T127" s="156">
        <v>8390</v>
      </c>
      <c r="U127" s="156">
        <v>7040</v>
      </c>
      <c r="V127" s="156">
        <v>20</v>
      </c>
      <c r="W127" s="156">
        <v>7020</v>
      </c>
      <c r="X127" s="156">
        <v>0</v>
      </c>
      <c r="Y127" s="156">
        <v>0</v>
      </c>
      <c r="Z127" s="156">
        <v>0</v>
      </c>
      <c r="AA127" s="157" t="s">
        <v>940</v>
      </c>
      <c r="AB127" s="38">
        <f t="shared" si="3"/>
        <v>10974289</v>
      </c>
      <c r="AC127" s="158">
        <v>1473080</v>
      </c>
      <c r="AD127" s="158">
        <v>428516</v>
      </c>
      <c r="AE127" s="158">
        <v>0</v>
      </c>
      <c r="AF127" s="158">
        <v>428516</v>
      </c>
      <c r="AG127" s="158">
        <v>0</v>
      </c>
      <c r="AH127" s="158">
        <v>0</v>
      </c>
      <c r="AI127" s="158">
        <v>0</v>
      </c>
      <c r="AJ127" s="158">
        <v>0</v>
      </c>
      <c r="AK127" s="158">
        <v>53</v>
      </c>
      <c r="AL127" s="158">
        <v>8530</v>
      </c>
      <c r="AM127" s="158">
        <v>9492626</v>
      </c>
      <c r="AN127" s="158">
        <v>0</v>
      </c>
      <c r="AO127" s="158">
        <v>0</v>
      </c>
      <c r="AP127" s="158">
        <v>0</v>
      </c>
      <c r="AQ127" s="158">
        <v>699366</v>
      </c>
      <c r="AR127" s="158">
        <v>0</v>
      </c>
      <c r="AS127" s="158">
        <v>699366</v>
      </c>
      <c r="AT127" s="158">
        <v>0</v>
      </c>
      <c r="AU127" s="158">
        <v>0</v>
      </c>
      <c r="AV127" s="158">
        <v>0</v>
      </c>
    </row>
    <row r="128" spans="1:48" x14ac:dyDescent="0.25">
      <c r="A128" s="154">
        <v>7301</v>
      </c>
      <c r="B128" s="154" t="s">
        <v>458</v>
      </c>
      <c r="C128" s="54" t="s">
        <v>918</v>
      </c>
      <c r="D128" s="37" t="s">
        <v>939</v>
      </c>
      <c r="E128" s="54">
        <v>4</v>
      </c>
      <c r="F128" s="155">
        <f t="shared" si="2"/>
        <v>43853244</v>
      </c>
      <c r="G128" s="156">
        <v>21877700</v>
      </c>
      <c r="H128" s="156">
        <v>1100020</v>
      </c>
      <c r="I128" s="156">
        <v>10</v>
      </c>
      <c r="J128" s="156">
        <v>1100010</v>
      </c>
      <c r="K128" s="156">
        <v>0</v>
      </c>
      <c r="L128" s="156">
        <v>0</v>
      </c>
      <c r="M128" s="156">
        <v>0</v>
      </c>
      <c r="N128" s="156">
        <v>0</v>
      </c>
      <c r="O128" s="156">
        <v>850000</v>
      </c>
      <c r="P128" s="156">
        <v>10</v>
      </c>
      <c r="Q128" s="156">
        <v>20785514</v>
      </c>
      <c r="R128" s="156">
        <v>10</v>
      </c>
      <c r="S128" s="156">
        <v>10</v>
      </c>
      <c r="T128" s="156">
        <v>340000</v>
      </c>
      <c r="U128" s="156">
        <v>100320</v>
      </c>
      <c r="V128" s="156">
        <v>10</v>
      </c>
      <c r="W128" s="156">
        <v>100310</v>
      </c>
      <c r="X128" s="156">
        <v>0</v>
      </c>
      <c r="Y128" s="156">
        <v>0</v>
      </c>
      <c r="Z128" s="156">
        <v>0</v>
      </c>
      <c r="AA128" s="157" t="s">
        <v>940</v>
      </c>
      <c r="AB128" s="38">
        <f t="shared" si="3"/>
        <v>43260055</v>
      </c>
      <c r="AC128" s="158">
        <v>21449712</v>
      </c>
      <c r="AD128" s="158">
        <v>1102464</v>
      </c>
      <c r="AE128" s="158">
        <v>9000</v>
      </c>
      <c r="AF128" s="158">
        <v>1093464</v>
      </c>
      <c r="AG128" s="158">
        <v>0</v>
      </c>
      <c r="AH128" s="158">
        <v>0</v>
      </c>
      <c r="AI128" s="158">
        <v>0</v>
      </c>
      <c r="AJ128" s="158">
        <v>0</v>
      </c>
      <c r="AK128" s="158">
        <v>965313</v>
      </c>
      <c r="AL128" s="158">
        <v>0</v>
      </c>
      <c r="AM128" s="158">
        <v>20179898</v>
      </c>
      <c r="AN128" s="158">
        <v>0</v>
      </c>
      <c r="AO128" s="158">
        <v>0</v>
      </c>
      <c r="AP128" s="158">
        <v>665132</v>
      </c>
      <c r="AQ128" s="158">
        <v>150931</v>
      </c>
      <c r="AR128" s="158">
        <v>0</v>
      </c>
      <c r="AS128" s="158">
        <v>150931</v>
      </c>
      <c r="AT128" s="158">
        <v>0</v>
      </c>
      <c r="AU128" s="158">
        <v>0</v>
      </c>
      <c r="AV128" s="158">
        <v>0</v>
      </c>
    </row>
    <row r="129" spans="1:48" x14ac:dyDescent="0.25">
      <c r="A129" s="154">
        <v>7302</v>
      </c>
      <c r="B129" s="154" t="s">
        <v>459</v>
      </c>
      <c r="C129" s="54" t="s">
        <v>918</v>
      </c>
      <c r="D129" s="37" t="s">
        <v>939</v>
      </c>
      <c r="E129" s="54">
        <v>4</v>
      </c>
      <c r="F129" s="155">
        <f t="shared" si="2"/>
        <v>5321360</v>
      </c>
      <c r="G129" s="156">
        <v>2185160</v>
      </c>
      <c r="H129" s="156">
        <v>320000</v>
      </c>
      <c r="I129" s="156">
        <v>40000</v>
      </c>
      <c r="J129" s="156">
        <v>280000</v>
      </c>
      <c r="K129" s="156">
        <v>0</v>
      </c>
      <c r="L129" s="156">
        <v>0</v>
      </c>
      <c r="M129" s="156">
        <v>0</v>
      </c>
      <c r="N129" s="156">
        <v>0</v>
      </c>
      <c r="O129" s="156">
        <v>49500</v>
      </c>
      <c r="P129" s="156">
        <v>30000</v>
      </c>
      <c r="Q129" s="156">
        <v>2991700</v>
      </c>
      <c r="R129" s="156">
        <v>0</v>
      </c>
      <c r="S129" s="156">
        <v>0</v>
      </c>
      <c r="T129" s="156">
        <v>65000</v>
      </c>
      <c r="U129" s="156">
        <v>336922</v>
      </c>
      <c r="V129" s="156">
        <v>0</v>
      </c>
      <c r="W129" s="156">
        <v>336922</v>
      </c>
      <c r="X129" s="156">
        <v>0</v>
      </c>
      <c r="Y129" s="156">
        <v>0</v>
      </c>
      <c r="Z129" s="156">
        <v>0</v>
      </c>
      <c r="AA129" s="157" t="s">
        <v>940</v>
      </c>
      <c r="AB129" s="38">
        <f t="shared" si="3"/>
        <v>5201894</v>
      </c>
      <c r="AC129" s="158">
        <v>1870618</v>
      </c>
      <c r="AD129" s="158">
        <v>370728</v>
      </c>
      <c r="AE129" s="158">
        <v>276183</v>
      </c>
      <c r="AF129" s="158">
        <v>94545</v>
      </c>
      <c r="AG129" s="158">
        <v>0</v>
      </c>
      <c r="AH129" s="158">
        <v>0</v>
      </c>
      <c r="AI129" s="158">
        <v>0</v>
      </c>
      <c r="AJ129" s="158">
        <v>0</v>
      </c>
      <c r="AK129" s="158">
        <v>28468</v>
      </c>
      <c r="AL129" s="158">
        <v>0</v>
      </c>
      <c r="AM129" s="158">
        <v>3255767</v>
      </c>
      <c r="AN129" s="158">
        <v>0</v>
      </c>
      <c r="AO129" s="158">
        <v>0</v>
      </c>
      <c r="AP129" s="158">
        <v>47041</v>
      </c>
      <c r="AQ129" s="158">
        <v>503705</v>
      </c>
      <c r="AR129" s="158">
        <v>0</v>
      </c>
      <c r="AS129" s="158">
        <v>503705</v>
      </c>
      <c r="AT129" s="158">
        <v>0</v>
      </c>
      <c r="AU129" s="158">
        <v>0</v>
      </c>
      <c r="AV129" s="158">
        <v>0</v>
      </c>
    </row>
    <row r="130" spans="1:48" x14ac:dyDescent="0.25">
      <c r="A130" s="154">
        <v>7303</v>
      </c>
      <c r="B130" s="154" t="s">
        <v>460</v>
      </c>
      <c r="C130" s="54" t="s">
        <v>918</v>
      </c>
      <c r="D130" s="37" t="s">
        <v>939</v>
      </c>
      <c r="E130" s="54">
        <v>4</v>
      </c>
      <c r="F130" s="155">
        <f t="shared" si="2"/>
        <v>6758800</v>
      </c>
      <c r="G130" s="156">
        <v>1675600</v>
      </c>
      <c r="H130" s="156">
        <v>52200</v>
      </c>
      <c r="I130" s="156">
        <v>200</v>
      </c>
      <c r="J130" s="156">
        <v>52000</v>
      </c>
      <c r="K130" s="156">
        <v>0</v>
      </c>
      <c r="L130" s="156">
        <v>0</v>
      </c>
      <c r="M130" s="156">
        <v>0</v>
      </c>
      <c r="N130" s="156">
        <v>0</v>
      </c>
      <c r="O130" s="156">
        <v>23000</v>
      </c>
      <c r="P130" s="156">
        <v>46200</v>
      </c>
      <c r="Q130" s="156">
        <v>4995000</v>
      </c>
      <c r="R130" s="156">
        <v>7000</v>
      </c>
      <c r="S130" s="156">
        <v>0</v>
      </c>
      <c r="T130" s="156">
        <v>12000</v>
      </c>
      <c r="U130" s="156">
        <v>4000</v>
      </c>
      <c r="V130" s="156">
        <v>0</v>
      </c>
      <c r="W130" s="156">
        <v>4000</v>
      </c>
      <c r="X130" s="156">
        <v>0</v>
      </c>
      <c r="Y130" s="156">
        <v>0</v>
      </c>
      <c r="Z130" s="156">
        <v>0</v>
      </c>
      <c r="AA130" s="157" t="s">
        <v>940</v>
      </c>
      <c r="AB130" s="38">
        <f t="shared" si="3"/>
        <v>7758030</v>
      </c>
      <c r="AC130" s="158">
        <v>1827592</v>
      </c>
      <c r="AD130" s="158">
        <v>115614</v>
      </c>
      <c r="AE130" s="158">
        <v>0</v>
      </c>
      <c r="AF130" s="158">
        <v>115614</v>
      </c>
      <c r="AG130" s="158">
        <v>0</v>
      </c>
      <c r="AH130" s="158">
        <v>0</v>
      </c>
      <c r="AI130" s="158">
        <v>0</v>
      </c>
      <c r="AJ130" s="158">
        <v>0</v>
      </c>
      <c r="AK130" s="158">
        <v>10700</v>
      </c>
      <c r="AL130" s="158">
        <v>27500</v>
      </c>
      <c r="AM130" s="158">
        <v>5888236</v>
      </c>
      <c r="AN130" s="158">
        <v>27</v>
      </c>
      <c r="AO130" s="158">
        <v>0</v>
      </c>
      <c r="AP130" s="158">
        <v>3975</v>
      </c>
      <c r="AQ130" s="158">
        <v>1061539</v>
      </c>
      <c r="AR130" s="158">
        <v>0</v>
      </c>
      <c r="AS130" s="158">
        <v>1061539</v>
      </c>
      <c r="AT130" s="158">
        <v>0</v>
      </c>
      <c r="AU130" s="158">
        <v>0</v>
      </c>
      <c r="AV130" s="158">
        <v>0</v>
      </c>
    </row>
    <row r="131" spans="1:48" x14ac:dyDescent="0.25">
      <c r="A131" s="154">
        <v>7304</v>
      </c>
      <c r="B131" s="154" t="s">
        <v>461</v>
      </c>
      <c r="C131" s="54" t="s">
        <v>918</v>
      </c>
      <c r="D131" s="37" t="s">
        <v>939</v>
      </c>
      <c r="E131" s="54">
        <v>4</v>
      </c>
      <c r="F131" s="155">
        <f t="shared" si="2"/>
        <v>14520662</v>
      </c>
      <c r="G131" s="156">
        <v>4396750</v>
      </c>
      <c r="H131" s="156">
        <v>80000</v>
      </c>
      <c r="I131" s="156">
        <v>0</v>
      </c>
      <c r="J131" s="156">
        <v>80000</v>
      </c>
      <c r="K131" s="156">
        <v>0</v>
      </c>
      <c r="L131" s="156">
        <v>0</v>
      </c>
      <c r="M131" s="156">
        <v>0</v>
      </c>
      <c r="N131" s="156">
        <v>0</v>
      </c>
      <c r="O131" s="156">
        <v>360200</v>
      </c>
      <c r="P131" s="156">
        <v>0</v>
      </c>
      <c r="Q131" s="156">
        <v>9690612</v>
      </c>
      <c r="R131" s="156">
        <v>0</v>
      </c>
      <c r="S131" s="156">
        <v>0</v>
      </c>
      <c r="T131" s="156">
        <v>73100</v>
      </c>
      <c r="U131" s="156">
        <v>106500</v>
      </c>
      <c r="V131" s="156">
        <v>0</v>
      </c>
      <c r="W131" s="156">
        <v>106500</v>
      </c>
      <c r="X131" s="156">
        <v>0</v>
      </c>
      <c r="Y131" s="156">
        <v>0</v>
      </c>
      <c r="Z131" s="156">
        <v>0</v>
      </c>
      <c r="AA131" s="157" t="s">
        <v>940</v>
      </c>
      <c r="AB131" s="38">
        <f t="shared" si="3"/>
        <v>16302744</v>
      </c>
      <c r="AC131" s="158">
        <v>4638463</v>
      </c>
      <c r="AD131" s="158">
        <v>355349</v>
      </c>
      <c r="AE131" s="158">
        <v>0</v>
      </c>
      <c r="AF131" s="158">
        <v>355349</v>
      </c>
      <c r="AG131" s="158">
        <v>0</v>
      </c>
      <c r="AH131" s="158">
        <v>0</v>
      </c>
      <c r="AI131" s="158">
        <v>0</v>
      </c>
      <c r="AJ131" s="158">
        <v>0</v>
      </c>
      <c r="AK131" s="158">
        <v>382653</v>
      </c>
      <c r="AL131" s="158">
        <v>7</v>
      </c>
      <c r="AM131" s="158">
        <v>11142451</v>
      </c>
      <c r="AN131" s="158">
        <v>1800</v>
      </c>
      <c r="AO131" s="158">
        <v>0</v>
      </c>
      <c r="AP131" s="158">
        <v>137370</v>
      </c>
      <c r="AQ131" s="158">
        <v>294777</v>
      </c>
      <c r="AR131" s="158">
        <v>0</v>
      </c>
      <c r="AS131" s="158">
        <v>294777</v>
      </c>
      <c r="AT131" s="158">
        <v>0</v>
      </c>
      <c r="AU131" s="158">
        <v>0</v>
      </c>
      <c r="AV131" s="158">
        <v>0</v>
      </c>
    </row>
    <row r="132" spans="1:48" x14ac:dyDescent="0.25">
      <c r="A132" s="154">
        <v>7305</v>
      </c>
      <c r="B132" s="154" t="s">
        <v>462</v>
      </c>
      <c r="C132" s="54" t="s">
        <v>918</v>
      </c>
      <c r="D132" s="37" t="s">
        <v>939</v>
      </c>
      <c r="E132" s="54">
        <v>4</v>
      </c>
      <c r="F132" s="155">
        <f t="shared" ref="F132:F195" si="4">SUMPRODUCT($G$1:$Z$1,G132:Z132)</f>
        <v>4934219</v>
      </c>
      <c r="G132" s="156">
        <v>2152756</v>
      </c>
      <c r="H132" s="156">
        <v>60000</v>
      </c>
      <c r="I132" s="156">
        <v>0</v>
      </c>
      <c r="J132" s="156">
        <v>60000</v>
      </c>
      <c r="K132" s="156">
        <v>0</v>
      </c>
      <c r="L132" s="156">
        <v>0</v>
      </c>
      <c r="M132" s="156">
        <v>0</v>
      </c>
      <c r="N132" s="156">
        <v>0</v>
      </c>
      <c r="O132" s="156">
        <v>0</v>
      </c>
      <c r="P132" s="156">
        <v>0</v>
      </c>
      <c r="Q132" s="156">
        <v>2759463</v>
      </c>
      <c r="R132" s="156">
        <v>0</v>
      </c>
      <c r="S132" s="156">
        <v>0</v>
      </c>
      <c r="T132" s="156">
        <v>22000</v>
      </c>
      <c r="U132" s="156">
        <v>22280</v>
      </c>
      <c r="V132" s="156">
        <v>0</v>
      </c>
      <c r="W132" s="156">
        <v>22280</v>
      </c>
      <c r="X132" s="156">
        <v>0</v>
      </c>
      <c r="Y132" s="156">
        <v>0</v>
      </c>
      <c r="Z132" s="156">
        <v>0</v>
      </c>
      <c r="AA132" s="157" t="s">
        <v>940</v>
      </c>
      <c r="AB132" s="38">
        <f t="shared" ref="AB132:AB195" si="5">SUMPRODUCT($AC$1:$AV$1,AC132:AV132)</f>
        <v>5380166</v>
      </c>
      <c r="AC132" s="158">
        <v>2242666</v>
      </c>
      <c r="AD132" s="158">
        <v>99790</v>
      </c>
      <c r="AE132" s="158">
        <v>0</v>
      </c>
      <c r="AF132" s="158">
        <v>99790</v>
      </c>
      <c r="AG132" s="158">
        <v>0</v>
      </c>
      <c r="AH132" s="158">
        <v>0</v>
      </c>
      <c r="AI132" s="158">
        <v>0</v>
      </c>
      <c r="AJ132" s="158">
        <v>0</v>
      </c>
      <c r="AK132" s="158">
        <v>0</v>
      </c>
      <c r="AL132" s="158">
        <v>0</v>
      </c>
      <c r="AM132" s="158">
        <v>3111454</v>
      </c>
      <c r="AN132" s="158">
        <v>0</v>
      </c>
      <c r="AO132" s="158">
        <v>0</v>
      </c>
      <c r="AP132" s="158">
        <v>26046</v>
      </c>
      <c r="AQ132" s="158">
        <v>163871</v>
      </c>
      <c r="AR132" s="158">
        <v>0</v>
      </c>
      <c r="AS132" s="158">
        <v>163871</v>
      </c>
      <c r="AT132" s="158">
        <v>0</v>
      </c>
      <c r="AU132" s="158">
        <v>0</v>
      </c>
      <c r="AV132" s="158">
        <v>0</v>
      </c>
    </row>
    <row r="133" spans="1:48" x14ac:dyDescent="0.25">
      <c r="A133" s="154">
        <v>7306</v>
      </c>
      <c r="B133" s="154" t="s">
        <v>463</v>
      </c>
      <c r="C133" s="54" t="s">
        <v>918</v>
      </c>
      <c r="D133" s="37" t="s">
        <v>939</v>
      </c>
      <c r="E133" s="54">
        <v>4</v>
      </c>
      <c r="F133" s="155">
        <f t="shared" si="4"/>
        <v>5883351</v>
      </c>
      <c r="G133" s="156">
        <v>3194457</v>
      </c>
      <c r="H133" s="156">
        <v>33000</v>
      </c>
      <c r="I133" s="156">
        <v>1000</v>
      </c>
      <c r="J133" s="156">
        <v>32000</v>
      </c>
      <c r="K133" s="156">
        <v>0</v>
      </c>
      <c r="L133" s="156">
        <v>0</v>
      </c>
      <c r="M133" s="156">
        <v>0</v>
      </c>
      <c r="N133" s="156">
        <v>0</v>
      </c>
      <c r="O133" s="156">
        <v>10500</v>
      </c>
      <c r="P133" s="156">
        <v>1000</v>
      </c>
      <c r="Q133" s="156">
        <v>2607000</v>
      </c>
      <c r="R133" s="156">
        <v>6000</v>
      </c>
      <c r="S133" s="156">
        <v>1394</v>
      </c>
      <c r="T133" s="156">
        <v>63000</v>
      </c>
      <c r="U133" s="156">
        <v>292000</v>
      </c>
      <c r="V133" s="156">
        <v>2000</v>
      </c>
      <c r="W133" s="156">
        <v>290000</v>
      </c>
      <c r="X133" s="156">
        <v>0</v>
      </c>
      <c r="Y133" s="156">
        <v>0</v>
      </c>
      <c r="Z133" s="156">
        <v>0</v>
      </c>
      <c r="AA133" s="157" t="s">
        <v>940</v>
      </c>
      <c r="AB133" s="38">
        <f t="shared" si="5"/>
        <v>7305682</v>
      </c>
      <c r="AC133" s="158">
        <v>3832571</v>
      </c>
      <c r="AD133" s="158">
        <v>94040</v>
      </c>
      <c r="AE133" s="158">
        <v>0</v>
      </c>
      <c r="AF133" s="158">
        <v>94040</v>
      </c>
      <c r="AG133" s="158">
        <v>0</v>
      </c>
      <c r="AH133" s="158">
        <v>0</v>
      </c>
      <c r="AI133" s="158">
        <v>0</v>
      </c>
      <c r="AJ133" s="158">
        <v>0</v>
      </c>
      <c r="AK133" s="158">
        <v>12263</v>
      </c>
      <c r="AL133" s="158">
        <v>0</v>
      </c>
      <c r="AM133" s="158">
        <v>3426629</v>
      </c>
      <c r="AN133" s="158">
        <v>6100</v>
      </c>
      <c r="AO133" s="158">
        <v>0</v>
      </c>
      <c r="AP133" s="158">
        <v>28119</v>
      </c>
      <c r="AQ133" s="158">
        <v>877033</v>
      </c>
      <c r="AR133" s="158">
        <v>0</v>
      </c>
      <c r="AS133" s="158">
        <v>877033</v>
      </c>
      <c r="AT133" s="158">
        <v>0</v>
      </c>
      <c r="AU133" s="158">
        <v>0</v>
      </c>
      <c r="AV133" s="158">
        <v>0</v>
      </c>
    </row>
    <row r="134" spans="1:48" x14ac:dyDescent="0.25">
      <c r="A134" s="154">
        <v>7307</v>
      </c>
      <c r="B134" s="154" t="s">
        <v>464</v>
      </c>
      <c r="C134" s="54" t="s">
        <v>918</v>
      </c>
      <c r="D134" s="37" t="s">
        <v>939</v>
      </c>
      <c r="E134" s="54">
        <v>4</v>
      </c>
      <c r="F134" s="155">
        <f t="shared" si="4"/>
        <v>9529500</v>
      </c>
      <c r="G134" s="156">
        <v>5841500</v>
      </c>
      <c r="H134" s="156">
        <v>90000</v>
      </c>
      <c r="I134" s="156">
        <v>0</v>
      </c>
      <c r="J134" s="156">
        <v>90000</v>
      </c>
      <c r="K134" s="156">
        <v>0</v>
      </c>
      <c r="L134" s="156">
        <v>0</v>
      </c>
      <c r="M134" s="156">
        <v>0</v>
      </c>
      <c r="N134" s="156">
        <v>0</v>
      </c>
      <c r="O134" s="156">
        <v>2000</v>
      </c>
      <c r="P134" s="156">
        <v>10000</v>
      </c>
      <c r="Q134" s="156">
        <v>3646000</v>
      </c>
      <c r="R134" s="156">
        <v>0</v>
      </c>
      <c r="S134" s="156">
        <v>0</v>
      </c>
      <c r="T134" s="156">
        <v>30000</v>
      </c>
      <c r="U134" s="156">
        <v>3530</v>
      </c>
      <c r="V134" s="156">
        <v>0</v>
      </c>
      <c r="W134" s="156">
        <v>3530</v>
      </c>
      <c r="X134" s="156">
        <v>0</v>
      </c>
      <c r="Y134" s="156">
        <v>0</v>
      </c>
      <c r="Z134" s="156">
        <v>0</v>
      </c>
      <c r="AA134" s="157" t="s">
        <v>940</v>
      </c>
      <c r="AB134" s="38">
        <f t="shared" si="5"/>
        <v>9748778</v>
      </c>
      <c r="AC134" s="158">
        <v>5804275</v>
      </c>
      <c r="AD134" s="158">
        <v>155711</v>
      </c>
      <c r="AE134" s="158">
        <v>0</v>
      </c>
      <c r="AF134" s="158">
        <v>155711</v>
      </c>
      <c r="AG134" s="158">
        <v>0</v>
      </c>
      <c r="AH134" s="158">
        <v>0</v>
      </c>
      <c r="AI134" s="158">
        <v>0</v>
      </c>
      <c r="AJ134" s="158">
        <v>0</v>
      </c>
      <c r="AK134" s="158">
        <v>49</v>
      </c>
      <c r="AL134" s="158">
        <v>0</v>
      </c>
      <c r="AM134" s="158">
        <v>3914136</v>
      </c>
      <c r="AN134" s="158">
        <v>0</v>
      </c>
      <c r="AO134" s="158">
        <v>0</v>
      </c>
      <c r="AP134" s="158">
        <v>30318</v>
      </c>
      <c r="AQ134" s="158">
        <v>264826</v>
      </c>
      <c r="AR134" s="158">
        <v>0</v>
      </c>
      <c r="AS134" s="158">
        <v>264826</v>
      </c>
      <c r="AT134" s="158">
        <v>0</v>
      </c>
      <c r="AU134" s="158">
        <v>0</v>
      </c>
      <c r="AV134" s="158">
        <v>0</v>
      </c>
    </row>
    <row r="135" spans="1:48" x14ac:dyDescent="0.25">
      <c r="A135" s="154">
        <v>7308</v>
      </c>
      <c r="B135" s="154" t="s">
        <v>465</v>
      </c>
      <c r="C135" s="54" t="s">
        <v>918</v>
      </c>
      <c r="D135" s="37" t="s">
        <v>939</v>
      </c>
      <c r="E135" s="54">
        <v>4</v>
      </c>
      <c r="F135" s="155">
        <f t="shared" si="4"/>
        <v>8471350</v>
      </c>
      <c r="G135" s="156">
        <v>3660494</v>
      </c>
      <c r="H135" s="156">
        <v>270431</v>
      </c>
      <c r="I135" s="156">
        <v>28800</v>
      </c>
      <c r="J135" s="156">
        <v>241631</v>
      </c>
      <c r="K135" s="156">
        <v>0</v>
      </c>
      <c r="L135" s="156">
        <v>0</v>
      </c>
      <c r="M135" s="156">
        <v>0</v>
      </c>
      <c r="N135" s="156">
        <v>0</v>
      </c>
      <c r="O135" s="156">
        <v>0</v>
      </c>
      <c r="P135" s="156">
        <v>0</v>
      </c>
      <c r="Q135" s="156">
        <v>4775606</v>
      </c>
      <c r="R135" s="156">
        <v>0</v>
      </c>
      <c r="S135" s="156">
        <v>0</v>
      </c>
      <c r="T135" s="156">
        <v>35250</v>
      </c>
      <c r="U135" s="156">
        <v>10030</v>
      </c>
      <c r="V135" s="156">
        <v>0</v>
      </c>
      <c r="W135" s="156">
        <v>10030</v>
      </c>
      <c r="X135" s="156">
        <v>0</v>
      </c>
      <c r="Y135" s="156">
        <v>0</v>
      </c>
      <c r="Z135" s="156">
        <v>0</v>
      </c>
      <c r="AA135" s="157" t="s">
        <v>940</v>
      </c>
      <c r="AB135" s="38">
        <f t="shared" si="5"/>
        <v>9303068</v>
      </c>
      <c r="AC135" s="158">
        <v>4063657</v>
      </c>
      <c r="AD135" s="158">
        <v>198961</v>
      </c>
      <c r="AE135" s="158">
        <v>28928</v>
      </c>
      <c r="AF135" s="158">
        <v>170033</v>
      </c>
      <c r="AG135" s="158">
        <v>0</v>
      </c>
      <c r="AH135" s="158">
        <v>0</v>
      </c>
      <c r="AI135" s="158">
        <v>0</v>
      </c>
      <c r="AJ135" s="158">
        <v>0</v>
      </c>
      <c r="AK135" s="158">
        <v>0</v>
      </c>
      <c r="AL135" s="158">
        <v>0</v>
      </c>
      <c r="AM135" s="158">
        <v>5160149</v>
      </c>
      <c r="AN135" s="158">
        <v>0</v>
      </c>
      <c r="AO135" s="158">
        <v>0</v>
      </c>
      <c r="AP135" s="158">
        <v>79262</v>
      </c>
      <c r="AQ135" s="158">
        <v>279507</v>
      </c>
      <c r="AR135" s="158">
        <v>14324</v>
      </c>
      <c r="AS135" s="158">
        <v>265183</v>
      </c>
      <c r="AT135" s="158">
        <v>0</v>
      </c>
      <c r="AU135" s="158">
        <v>0</v>
      </c>
      <c r="AV135" s="158">
        <v>0</v>
      </c>
    </row>
    <row r="136" spans="1:48" x14ac:dyDescent="0.25">
      <c r="A136" s="154">
        <v>7309</v>
      </c>
      <c r="B136" s="154" t="s">
        <v>466</v>
      </c>
      <c r="C136" s="54" t="s">
        <v>918</v>
      </c>
      <c r="D136" s="37" t="s">
        <v>939</v>
      </c>
      <c r="E136" s="54">
        <v>4</v>
      </c>
      <c r="F136" s="155">
        <f t="shared" si="4"/>
        <v>5021400</v>
      </c>
      <c r="G136" s="156">
        <v>3206100</v>
      </c>
      <c r="H136" s="156">
        <v>32000</v>
      </c>
      <c r="I136" s="156">
        <v>0</v>
      </c>
      <c r="J136" s="156">
        <v>32000</v>
      </c>
      <c r="K136" s="156">
        <v>0</v>
      </c>
      <c r="L136" s="156">
        <v>0</v>
      </c>
      <c r="M136" s="156">
        <v>0</v>
      </c>
      <c r="N136" s="156">
        <v>0</v>
      </c>
      <c r="O136" s="156">
        <v>0</v>
      </c>
      <c r="P136" s="156">
        <v>0</v>
      </c>
      <c r="Q136" s="156">
        <v>1764300</v>
      </c>
      <c r="R136" s="156">
        <v>0</v>
      </c>
      <c r="S136" s="156">
        <v>0</v>
      </c>
      <c r="T136" s="156">
        <v>50000</v>
      </c>
      <c r="U136" s="156">
        <v>13700</v>
      </c>
      <c r="V136" s="156">
        <v>0</v>
      </c>
      <c r="W136" s="156">
        <v>13700</v>
      </c>
      <c r="X136" s="156">
        <v>0</v>
      </c>
      <c r="Y136" s="156">
        <v>0</v>
      </c>
      <c r="Z136" s="156">
        <v>1000</v>
      </c>
      <c r="AA136" s="157" t="s">
        <v>940</v>
      </c>
      <c r="AB136" s="38">
        <f t="shared" si="5"/>
        <v>6413563</v>
      </c>
      <c r="AC136" s="158">
        <v>3740943</v>
      </c>
      <c r="AD136" s="158">
        <v>122752</v>
      </c>
      <c r="AE136" s="158">
        <v>0</v>
      </c>
      <c r="AF136" s="158">
        <v>122752</v>
      </c>
      <c r="AG136" s="158">
        <v>0</v>
      </c>
      <c r="AH136" s="158">
        <v>0</v>
      </c>
      <c r="AI136" s="158">
        <v>0</v>
      </c>
      <c r="AJ136" s="158">
        <v>0</v>
      </c>
      <c r="AK136" s="158">
        <v>0</v>
      </c>
      <c r="AL136" s="158">
        <v>0</v>
      </c>
      <c r="AM136" s="158">
        <v>2607183</v>
      </c>
      <c r="AN136" s="158">
        <v>0</v>
      </c>
      <c r="AO136" s="158">
        <v>0</v>
      </c>
      <c r="AP136" s="158">
        <v>65437</v>
      </c>
      <c r="AQ136" s="158">
        <v>598563</v>
      </c>
      <c r="AR136" s="158">
        <v>0</v>
      </c>
      <c r="AS136" s="158">
        <v>598563</v>
      </c>
      <c r="AT136" s="158">
        <v>0</v>
      </c>
      <c r="AU136" s="158">
        <v>0</v>
      </c>
      <c r="AV136" s="158">
        <v>0</v>
      </c>
    </row>
    <row r="137" spans="1:48" x14ac:dyDescent="0.25">
      <c r="A137" s="154">
        <v>7401</v>
      </c>
      <c r="B137" s="154" t="s">
        <v>467</v>
      </c>
      <c r="C137" s="54" t="s">
        <v>918</v>
      </c>
      <c r="D137" s="37" t="s">
        <v>939</v>
      </c>
      <c r="E137" s="54">
        <v>4</v>
      </c>
      <c r="F137" s="155">
        <f t="shared" si="4"/>
        <v>26569536</v>
      </c>
      <c r="G137" s="156">
        <v>9016428</v>
      </c>
      <c r="H137" s="156">
        <v>575957</v>
      </c>
      <c r="I137" s="156">
        <v>0</v>
      </c>
      <c r="J137" s="156">
        <v>575957</v>
      </c>
      <c r="K137" s="156">
        <v>0</v>
      </c>
      <c r="L137" s="156">
        <v>0</v>
      </c>
      <c r="M137" s="156">
        <v>0</v>
      </c>
      <c r="N137" s="156">
        <v>0</v>
      </c>
      <c r="O137" s="156">
        <v>0</v>
      </c>
      <c r="P137" s="156">
        <v>0</v>
      </c>
      <c r="Q137" s="156">
        <v>17204573</v>
      </c>
      <c r="R137" s="156">
        <v>0</v>
      </c>
      <c r="S137" s="156">
        <v>0</v>
      </c>
      <c r="T137" s="156">
        <v>348535</v>
      </c>
      <c r="U137" s="156">
        <v>12383</v>
      </c>
      <c r="V137" s="156">
        <v>0</v>
      </c>
      <c r="W137" s="156">
        <v>12383</v>
      </c>
      <c r="X137" s="156">
        <v>0</v>
      </c>
      <c r="Y137" s="156">
        <v>0</v>
      </c>
      <c r="Z137" s="156">
        <v>0</v>
      </c>
      <c r="AA137" s="157" t="s">
        <v>940</v>
      </c>
      <c r="AB137" s="38">
        <f t="shared" si="5"/>
        <v>28659680</v>
      </c>
      <c r="AC137" s="158">
        <v>9624633</v>
      </c>
      <c r="AD137" s="158">
        <v>712216</v>
      </c>
      <c r="AE137" s="158">
        <v>0</v>
      </c>
      <c r="AF137" s="158">
        <v>712216</v>
      </c>
      <c r="AG137" s="158">
        <v>0</v>
      </c>
      <c r="AH137" s="158">
        <v>0</v>
      </c>
      <c r="AI137" s="158">
        <v>0</v>
      </c>
      <c r="AJ137" s="158">
        <v>0</v>
      </c>
      <c r="AK137" s="158">
        <v>0</v>
      </c>
      <c r="AL137" s="158">
        <v>0</v>
      </c>
      <c r="AM137" s="158">
        <v>18373426</v>
      </c>
      <c r="AN137" s="158">
        <v>0</v>
      </c>
      <c r="AO137" s="158">
        <v>0</v>
      </c>
      <c r="AP137" s="158">
        <v>661621</v>
      </c>
      <c r="AQ137" s="158">
        <v>249955</v>
      </c>
      <c r="AR137" s="158">
        <v>0</v>
      </c>
      <c r="AS137" s="158">
        <v>249955</v>
      </c>
      <c r="AT137" s="158">
        <v>0</v>
      </c>
      <c r="AU137" s="158">
        <v>0</v>
      </c>
      <c r="AV137" s="158">
        <v>0</v>
      </c>
    </row>
    <row r="138" spans="1:48" x14ac:dyDescent="0.25">
      <c r="A138" s="154">
        <v>7402</v>
      </c>
      <c r="B138" s="154" t="s">
        <v>468</v>
      </c>
      <c r="C138" s="54" t="s">
        <v>918</v>
      </c>
      <c r="D138" s="37" t="s">
        <v>939</v>
      </c>
      <c r="E138" s="54">
        <v>4</v>
      </c>
      <c r="F138" s="155">
        <f t="shared" si="4"/>
        <v>17940099</v>
      </c>
      <c r="G138" s="156">
        <v>12700064</v>
      </c>
      <c r="H138" s="156">
        <v>363627</v>
      </c>
      <c r="I138" s="156">
        <v>2178</v>
      </c>
      <c r="J138" s="156">
        <v>361449</v>
      </c>
      <c r="K138" s="156">
        <v>0</v>
      </c>
      <c r="L138" s="156">
        <v>0</v>
      </c>
      <c r="M138" s="156">
        <v>0</v>
      </c>
      <c r="N138" s="156">
        <v>0</v>
      </c>
      <c r="O138" s="156">
        <v>26355</v>
      </c>
      <c r="P138" s="156">
        <v>0</v>
      </c>
      <c r="Q138" s="156">
        <v>5210230</v>
      </c>
      <c r="R138" s="156">
        <v>60</v>
      </c>
      <c r="S138" s="156">
        <v>0</v>
      </c>
      <c r="T138" s="156">
        <v>3390</v>
      </c>
      <c r="U138" s="156">
        <v>41732</v>
      </c>
      <c r="V138" s="156">
        <v>20</v>
      </c>
      <c r="W138" s="156">
        <v>41712</v>
      </c>
      <c r="X138" s="156">
        <v>0</v>
      </c>
      <c r="Y138" s="156">
        <v>0</v>
      </c>
      <c r="Z138" s="156">
        <v>0</v>
      </c>
      <c r="AA138" s="157" t="s">
        <v>940</v>
      </c>
      <c r="AB138" s="38">
        <f t="shared" si="5"/>
        <v>19534748</v>
      </c>
      <c r="AC138" s="158">
        <v>13961080</v>
      </c>
      <c r="AD138" s="158">
        <v>229708</v>
      </c>
      <c r="AE138" s="158">
        <v>60</v>
      </c>
      <c r="AF138" s="158">
        <v>229648</v>
      </c>
      <c r="AG138" s="158">
        <v>0</v>
      </c>
      <c r="AH138" s="158">
        <v>0</v>
      </c>
      <c r="AI138" s="158">
        <v>0</v>
      </c>
      <c r="AJ138" s="158">
        <v>0</v>
      </c>
      <c r="AK138" s="158">
        <v>23864</v>
      </c>
      <c r="AL138" s="158">
        <v>0</v>
      </c>
      <c r="AM138" s="158">
        <v>5539479</v>
      </c>
      <c r="AN138" s="158">
        <v>5625</v>
      </c>
      <c r="AO138" s="158">
        <v>0</v>
      </c>
      <c r="AP138" s="158">
        <v>4700</v>
      </c>
      <c r="AQ138" s="158">
        <v>283069</v>
      </c>
      <c r="AR138" s="158">
        <v>0</v>
      </c>
      <c r="AS138" s="158">
        <v>283069</v>
      </c>
      <c r="AT138" s="158">
        <v>0</v>
      </c>
      <c r="AU138" s="158">
        <v>0</v>
      </c>
      <c r="AV138" s="158">
        <v>0</v>
      </c>
    </row>
    <row r="139" spans="1:48" x14ac:dyDescent="0.25">
      <c r="A139" s="154">
        <v>7403</v>
      </c>
      <c r="B139" s="154" t="s">
        <v>469</v>
      </c>
      <c r="C139" s="54" t="s">
        <v>918</v>
      </c>
      <c r="D139" s="37" t="s">
        <v>939</v>
      </c>
      <c r="E139" s="54">
        <v>4</v>
      </c>
      <c r="F139" s="155">
        <f t="shared" si="4"/>
        <v>10422502</v>
      </c>
      <c r="G139" s="156">
        <v>1945502</v>
      </c>
      <c r="H139" s="156">
        <v>629508</v>
      </c>
      <c r="I139" s="156">
        <v>378508</v>
      </c>
      <c r="J139" s="156">
        <v>251000</v>
      </c>
      <c r="K139" s="156">
        <v>0</v>
      </c>
      <c r="L139" s="156">
        <v>0</v>
      </c>
      <c r="M139" s="156">
        <v>0</v>
      </c>
      <c r="N139" s="156">
        <v>0</v>
      </c>
      <c r="O139" s="156">
        <v>0</v>
      </c>
      <c r="P139" s="156">
        <v>4000</v>
      </c>
      <c r="Q139" s="156">
        <v>8472000</v>
      </c>
      <c r="R139" s="156">
        <v>0</v>
      </c>
      <c r="S139" s="156">
        <v>0</v>
      </c>
      <c r="T139" s="156">
        <v>1000</v>
      </c>
      <c r="U139" s="156">
        <v>3500</v>
      </c>
      <c r="V139" s="156">
        <v>0</v>
      </c>
      <c r="W139" s="156">
        <v>3500</v>
      </c>
      <c r="X139" s="156">
        <v>0</v>
      </c>
      <c r="Y139" s="156">
        <v>0</v>
      </c>
      <c r="Z139" s="156">
        <v>0</v>
      </c>
      <c r="AA139" s="157" t="s">
        <v>940</v>
      </c>
      <c r="AB139" s="38">
        <f t="shared" si="5"/>
        <v>11274477</v>
      </c>
      <c r="AC139" s="158">
        <v>2405625</v>
      </c>
      <c r="AD139" s="158">
        <v>891783</v>
      </c>
      <c r="AE139" s="158">
        <v>654795</v>
      </c>
      <c r="AF139" s="158">
        <v>236988</v>
      </c>
      <c r="AG139" s="158">
        <v>0</v>
      </c>
      <c r="AH139" s="158">
        <v>0</v>
      </c>
      <c r="AI139" s="158">
        <v>0</v>
      </c>
      <c r="AJ139" s="158">
        <v>0</v>
      </c>
      <c r="AK139" s="158">
        <v>0</v>
      </c>
      <c r="AL139" s="158">
        <v>10141</v>
      </c>
      <c r="AM139" s="158">
        <v>8310750</v>
      </c>
      <c r="AN139" s="158">
        <v>0</v>
      </c>
      <c r="AO139" s="158">
        <v>0</v>
      </c>
      <c r="AP139" s="158">
        <v>547961</v>
      </c>
      <c r="AQ139" s="158">
        <v>1288478</v>
      </c>
      <c r="AR139" s="158">
        <v>0</v>
      </c>
      <c r="AS139" s="158">
        <v>1288478</v>
      </c>
      <c r="AT139" s="158">
        <v>0</v>
      </c>
      <c r="AU139" s="158">
        <v>0</v>
      </c>
      <c r="AV139" s="158">
        <v>0</v>
      </c>
    </row>
    <row r="140" spans="1:48" x14ac:dyDescent="0.25">
      <c r="A140" s="154">
        <v>7404</v>
      </c>
      <c r="B140" s="154" t="s">
        <v>470</v>
      </c>
      <c r="C140" s="54" t="s">
        <v>918</v>
      </c>
      <c r="D140" s="37" t="s">
        <v>939</v>
      </c>
      <c r="E140" s="54">
        <v>4</v>
      </c>
      <c r="F140" s="155">
        <f t="shared" si="4"/>
        <v>14784526</v>
      </c>
      <c r="G140" s="156">
        <v>4289267</v>
      </c>
      <c r="H140" s="156">
        <v>241929</v>
      </c>
      <c r="I140" s="156">
        <v>0</v>
      </c>
      <c r="J140" s="156">
        <v>241929</v>
      </c>
      <c r="K140" s="156">
        <v>0</v>
      </c>
      <c r="L140" s="156">
        <v>0</v>
      </c>
      <c r="M140" s="156">
        <v>0</v>
      </c>
      <c r="N140" s="156">
        <v>0</v>
      </c>
      <c r="O140" s="156">
        <v>377620</v>
      </c>
      <c r="P140" s="156">
        <v>20</v>
      </c>
      <c r="Q140" s="156">
        <v>10000273</v>
      </c>
      <c r="R140" s="156">
        <v>0</v>
      </c>
      <c r="S140" s="156">
        <v>0</v>
      </c>
      <c r="T140" s="156">
        <v>117346</v>
      </c>
      <c r="U140" s="156">
        <v>10780</v>
      </c>
      <c r="V140" s="156">
        <v>0</v>
      </c>
      <c r="W140" s="156">
        <v>10780</v>
      </c>
      <c r="X140" s="156">
        <v>0</v>
      </c>
      <c r="Y140" s="156">
        <v>0</v>
      </c>
      <c r="Z140" s="156">
        <v>0</v>
      </c>
      <c r="AA140" s="157" t="s">
        <v>940</v>
      </c>
      <c r="AB140" s="38">
        <f t="shared" si="5"/>
        <v>15074565</v>
      </c>
      <c r="AC140" s="158">
        <v>4394653</v>
      </c>
      <c r="AD140" s="158">
        <v>408341</v>
      </c>
      <c r="AE140" s="158">
        <v>0</v>
      </c>
      <c r="AF140" s="158">
        <v>408341</v>
      </c>
      <c r="AG140" s="158">
        <v>0</v>
      </c>
      <c r="AH140" s="158">
        <v>0</v>
      </c>
      <c r="AI140" s="158">
        <v>0</v>
      </c>
      <c r="AJ140" s="158">
        <v>0</v>
      </c>
      <c r="AK140" s="158">
        <v>27517</v>
      </c>
      <c r="AL140" s="158">
        <v>14</v>
      </c>
      <c r="AM140" s="158">
        <v>10470601</v>
      </c>
      <c r="AN140" s="158">
        <v>24479</v>
      </c>
      <c r="AO140" s="158">
        <v>0</v>
      </c>
      <c r="AP140" s="158">
        <v>157301</v>
      </c>
      <c r="AQ140" s="158">
        <v>868172</v>
      </c>
      <c r="AR140" s="158">
        <v>0</v>
      </c>
      <c r="AS140" s="158">
        <v>868172</v>
      </c>
      <c r="AT140" s="158">
        <v>0</v>
      </c>
      <c r="AU140" s="158">
        <v>0</v>
      </c>
      <c r="AV140" s="158">
        <v>0</v>
      </c>
    </row>
    <row r="141" spans="1:48" x14ac:dyDescent="0.25">
      <c r="A141" s="154">
        <v>7405</v>
      </c>
      <c r="B141" s="154" t="s">
        <v>471</v>
      </c>
      <c r="C141" s="54" t="s">
        <v>918</v>
      </c>
      <c r="D141" s="37" t="s">
        <v>939</v>
      </c>
      <c r="E141" s="54">
        <v>4</v>
      </c>
      <c r="F141" s="155">
        <f t="shared" si="4"/>
        <v>6563752</v>
      </c>
      <c r="G141" s="156">
        <v>1779176</v>
      </c>
      <c r="H141" s="156">
        <v>169120</v>
      </c>
      <c r="I141" s="156">
        <v>10</v>
      </c>
      <c r="J141" s="156">
        <v>169110</v>
      </c>
      <c r="K141" s="156">
        <v>0</v>
      </c>
      <c r="L141" s="156">
        <v>0</v>
      </c>
      <c r="M141" s="156">
        <v>0</v>
      </c>
      <c r="N141" s="156">
        <v>0</v>
      </c>
      <c r="O141" s="156">
        <v>10</v>
      </c>
      <c r="P141" s="156">
        <v>70000</v>
      </c>
      <c r="Q141" s="156">
        <v>4707546</v>
      </c>
      <c r="R141" s="156">
        <v>0</v>
      </c>
      <c r="S141" s="156">
        <v>0</v>
      </c>
      <c r="T141" s="156">
        <v>7020</v>
      </c>
      <c r="U141" s="156">
        <v>2530</v>
      </c>
      <c r="V141" s="156">
        <v>0</v>
      </c>
      <c r="W141" s="156">
        <v>2530</v>
      </c>
      <c r="X141" s="156">
        <v>0</v>
      </c>
      <c r="Y141" s="156">
        <v>0</v>
      </c>
      <c r="Z141" s="156">
        <v>0</v>
      </c>
      <c r="AA141" s="157" t="s">
        <v>940</v>
      </c>
      <c r="AB141" s="38">
        <f t="shared" si="5"/>
        <v>7391131</v>
      </c>
      <c r="AC141" s="158">
        <v>1999275</v>
      </c>
      <c r="AD141" s="158">
        <v>210909</v>
      </c>
      <c r="AE141" s="158">
        <v>0</v>
      </c>
      <c r="AF141" s="158">
        <v>210909</v>
      </c>
      <c r="AG141" s="158">
        <v>0</v>
      </c>
      <c r="AH141" s="158">
        <v>0</v>
      </c>
      <c r="AI141" s="158">
        <v>0</v>
      </c>
      <c r="AJ141" s="158">
        <v>0</v>
      </c>
      <c r="AK141" s="158">
        <v>1823</v>
      </c>
      <c r="AL141" s="158">
        <v>56671</v>
      </c>
      <c r="AM141" s="158">
        <v>5321544</v>
      </c>
      <c r="AN141" s="158">
        <v>0</v>
      </c>
      <c r="AO141" s="158">
        <v>0</v>
      </c>
      <c r="AP141" s="158">
        <v>11818</v>
      </c>
      <c r="AQ141" s="158">
        <v>91343</v>
      </c>
      <c r="AR141" s="158">
        <v>0</v>
      </c>
      <c r="AS141" s="158">
        <v>91343</v>
      </c>
      <c r="AT141" s="158">
        <v>0</v>
      </c>
      <c r="AU141" s="158">
        <v>0</v>
      </c>
      <c r="AV141" s="158">
        <v>0</v>
      </c>
    </row>
    <row r="142" spans="1:48" x14ac:dyDescent="0.25">
      <c r="A142" s="154">
        <v>7406</v>
      </c>
      <c r="B142" s="154" t="s">
        <v>472</v>
      </c>
      <c r="C142" s="54" t="s">
        <v>918</v>
      </c>
      <c r="D142" s="37" t="s">
        <v>939</v>
      </c>
      <c r="E142" s="54">
        <v>4</v>
      </c>
      <c r="F142" s="155">
        <f t="shared" si="4"/>
        <v>9492946</v>
      </c>
      <c r="G142" s="156">
        <v>2767000</v>
      </c>
      <c r="H142" s="156">
        <v>261000</v>
      </c>
      <c r="I142" s="156">
        <v>0</v>
      </c>
      <c r="J142" s="156">
        <v>261000</v>
      </c>
      <c r="K142" s="156">
        <v>0</v>
      </c>
      <c r="L142" s="156">
        <v>0</v>
      </c>
      <c r="M142" s="156">
        <v>0</v>
      </c>
      <c r="N142" s="156">
        <v>0</v>
      </c>
      <c r="O142" s="156">
        <v>135000</v>
      </c>
      <c r="P142" s="156">
        <v>0</v>
      </c>
      <c r="Q142" s="156">
        <v>6570946</v>
      </c>
      <c r="R142" s="156">
        <v>20000</v>
      </c>
      <c r="S142" s="156">
        <v>0</v>
      </c>
      <c r="T142" s="156">
        <v>0</v>
      </c>
      <c r="U142" s="156">
        <v>330540</v>
      </c>
      <c r="V142" s="156">
        <v>2000</v>
      </c>
      <c r="W142" s="156">
        <v>328540</v>
      </c>
      <c r="X142" s="156">
        <v>0</v>
      </c>
      <c r="Y142" s="156">
        <v>0</v>
      </c>
      <c r="Z142" s="156">
        <v>0</v>
      </c>
      <c r="AA142" s="157" t="s">
        <v>940</v>
      </c>
      <c r="AB142" s="38">
        <f t="shared" si="5"/>
        <v>16726955</v>
      </c>
      <c r="AC142" s="158">
        <v>4490079</v>
      </c>
      <c r="AD142" s="158">
        <v>480412</v>
      </c>
      <c r="AE142" s="158">
        <v>0</v>
      </c>
      <c r="AF142" s="158">
        <v>480412</v>
      </c>
      <c r="AG142" s="158">
        <v>0</v>
      </c>
      <c r="AH142" s="158">
        <v>0</v>
      </c>
      <c r="AI142" s="158">
        <v>0</v>
      </c>
      <c r="AJ142" s="158">
        <v>0</v>
      </c>
      <c r="AK142" s="158">
        <v>112079</v>
      </c>
      <c r="AL142" s="158">
        <v>0</v>
      </c>
      <c r="AM142" s="158">
        <v>11873344</v>
      </c>
      <c r="AN142" s="158">
        <v>0</v>
      </c>
      <c r="AO142" s="158">
        <v>0</v>
      </c>
      <c r="AP142" s="158">
        <v>251453</v>
      </c>
      <c r="AQ142" s="158">
        <v>1126512</v>
      </c>
      <c r="AR142" s="158">
        <v>22316</v>
      </c>
      <c r="AS142" s="158">
        <v>1104196</v>
      </c>
      <c r="AT142" s="158">
        <v>0</v>
      </c>
      <c r="AU142" s="158">
        <v>0</v>
      </c>
      <c r="AV142" s="158">
        <v>0</v>
      </c>
    </row>
    <row r="143" spans="1:48" x14ac:dyDescent="0.25">
      <c r="A143" s="154">
        <v>7407</v>
      </c>
      <c r="B143" s="154" t="s">
        <v>473</v>
      </c>
      <c r="C143" s="54" t="s">
        <v>918</v>
      </c>
      <c r="D143" s="37" t="s">
        <v>939</v>
      </c>
      <c r="E143" s="54">
        <v>4</v>
      </c>
      <c r="F143" s="155">
        <f t="shared" si="4"/>
        <v>6585492</v>
      </c>
      <c r="G143" s="156">
        <v>1387200</v>
      </c>
      <c r="H143" s="156">
        <v>249020</v>
      </c>
      <c r="I143" s="156">
        <v>0</v>
      </c>
      <c r="J143" s="156">
        <v>249020</v>
      </c>
      <c r="K143" s="156">
        <v>0</v>
      </c>
      <c r="L143" s="156">
        <v>0</v>
      </c>
      <c r="M143" s="156">
        <v>0</v>
      </c>
      <c r="N143" s="156">
        <v>0</v>
      </c>
      <c r="O143" s="156">
        <v>0</v>
      </c>
      <c r="P143" s="156">
        <v>0</v>
      </c>
      <c r="Q143" s="156">
        <v>5156292</v>
      </c>
      <c r="R143" s="156">
        <v>0</v>
      </c>
      <c r="S143" s="156">
        <v>0</v>
      </c>
      <c r="T143" s="156">
        <v>42000</v>
      </c>
      <c r="U143" s="156">
        <v>2000</v>
      </c>
      <c r="V143" s="156">
        <v>0</v>
      </c>
      <c r="W143" s="156">
        <v>2000</v>
      </c>
      <c r="X143" s="156">
        <v>0</v>
      </c>
      <c r="Y143" s="156">
        <v>0</v>
      </c>
      <c r="Z143" s="156">
        <v>0</v>
      </c>
      <c r="AA143" s="157" t="s">
        <v>940</v>
      </c>
      <c r="AB143" s="38">
        <f t="shared" si="5"/>
        <v>6410457</v>
      </c>
      <c r="AC143" s="158">
        <v>1458796</v>
      </c>
      <c r="AD143" s="158">
        <v>129885</v>
      </c>
      <c r="AE143" s="158">
        <v>0</v>
      </c>
      <c r="AF143" s="158">
        <v>129885</v>
      </c>
      <c r="AG143" s="158">
        <v>0</v>
      </c>
      <c r="AH143" s="158">
        <v>0</v>
      </c>
      <c r="AI143" s="158">
        <v>0</v>
      </c>
      <c r="AJ143" s="158">
        <v>0</v>
      </c>
      <c r="AK143" s="158">
        <v>239</v>
      </c>
      <c r="AL143" s="158">
        <v>0</v>
      </c>
      <c r="AM143" s="158">
        <v>4921566</v>
      </c>
      <c r="AN143" s="158">
        <v>0</v>
      </c>
      <c r="AO143" s="158">
        <v>0</v>
      </c>
      <c r="AP143" s="158">
        <v>29856</v>
      </c>
      <c r="AQ143" s="158">
        <v>394745</v>
      </c>
      <c r="AR143" s="158">
        <v>0</v>
      </c>
      <c r="AS143" s="158">
        <v>394745</v>
      </c>
      <c r="AT143" s="158">
        <v>0</v>
      </c>
      <c r="AU143" s="158">
        <v>0</v>
      </c>
      <c r="AV143" s="158">
        <v>0</v>
      </c>
    </row>
    <row r="144" spans="1:48" x14ac:dyDescent="0.25">
      <c r="A144" s="154">
        <v>7408</v>
      </c>
      <c r="B144" s="154" t="s">
        <v>474</v>
      </c>
      <c r="C144" s="54" t="s">
        <v>918</v>
      </c>
      <c r="D144" s="37" t="s">
        <v>939</v>
      </c>
      <c r="E144" s="54">
        <v>4</v>
      </c>
      <c r="F144" s="155">
        <f t="shared" si="4"/>
        <v>6611556</v>
      </c>
      <c r="G144" s="156">
        <v>2427899</v>
      </c>
      <c r="H144" s="156">
        <v>154900</v>
      </c>
      <c r="I144" s="156">
        <v>54100</v>
      </c>
      <c r="J144" s="156">
        <v>100800</v>
      </c>
      <c r="K144" s="156">
        <v>0</v>
      </c>
      <c r="L144" s="156">
        <v>0</v>
      </c>
      <c r="M144" s="156">
        <v>0</v>
      </c>
      <c r="N144" s="156">
        <v>0</v>
      </c>
      <c r="O144" s="156">
        <v>100</v>
      </c>
      <c r="P144" s="156">
        <v>0</v>
      </c>
      <c r="Q144" s="156">
        <v>4161557</v>
      </c>
      <c r="R144" s="156">
        <v>12000</v>
      </c>
      <c r="S144" s="156">
        <v>0</v>
      </c>
      <c r="T144" s="156">
        <v>10000</v>
      </c>
      <c r="U144" s="156">
        <v>300</v>
      </c>
      <c r="V144" s="156">
        <v>0</v>
      </c>
      <c r="W144" s="156">
        <v>300</v>
      </c>
      <c r="X144" s="156">
        <v>0</v>
      </c>
      <c r="Y144" s="156">
        <v>0</v>
      </c>
      <c r="Z144" s="156">
        <v>0</v>
      </c>
      <c r="AA144" s="157" t="s">
        <v>940</v>
      </c>
      <c r="AB144" s="38">
        <f t="shared" si="5"/>
        <v>6361994</v>
      </c>
      <c r="AC144" s="158">
        <v>2241644</v>
      </c>
      <c r="AD144" s="158">
        <v>962248</v>
      </c>
      <c r="AE144" s="158">
        <v>654575</v>
      </c>
      <c r="AF144" s="158">
        <v>307673</v>
      </c>
      <c r="AG144" s="158">
        <v>0</v>
      </c>
      <c r="AH144" s="158">
        <v>0</v>
      </c>
      <c r="AI144" s="158">
        <v>0</v>
      </c>
      <c r="AJ144" s="158">
        <v>0</v>
      </c>
      <c r="AK144" s="158">
        <v>479</v>
      </c>
      <c r="AL144" s="158">
        <v>0</v>
      </c>
      <c r="AM144" s="158">
        <v>4102093</v>
      </c>
      <c r="AN144" s="158">
        <v>8351</v>
      </c>
      <c r="AO144" s="158">
        <v>0</v>
      </c>
      <c r="AP144" s="158">
        <v>9427</v>
      </c>
      <c r="AQ144" s="158">
        <v>853985</v>
      </c>
      <c r="AR144" s="158">
        <v>0</v>
      </c>
      <c r="AS144" s="158">
        <v>853985</v>
      </c>
      <c r="AT144" s="158">
        <v>0</v>
      </c>
      <c r="AU144" s="158">
        <v>0</v>
      </c>
      <c r="AV144" s="158">
        <v>0</v>
      </c>
    </row>
    <row r="145" spans="1:48" x14ac:dyDescent="0.25">
      <c r="A145" s="154">
        <v>8101</v>
      </c>
      <c r="B145" s="154" t="s">
        <v>475</v>
      </c>
      <c r="C145" s="54" t="s">
        <v>918</v>
      </c>
      <c r="D145" s="37" t="s">
        <v>939</v>
      </c>
      <c r="E145" s="54">
        <v>4</v>
      </c>
      <c r="F145" s="155">
        <f t="shared" si="4"/>
        <v>62259800</v>
      </c>
      <c r="G145" s="156">
        <v>46343750</v>
      </c>
      <c r="H145" s="156">
        <v>1154700</v>
      </c>
      <c r="I145" s="156">
        <v>0</v>
      </c>
      <c r="J145" s="156">
        <v>1154700</v>
      </c>
      <c r="K145" s="156">
        <v>0</v>
      </c>
      <c r="L145" s="156">
        <v>0</v>
      </c>
      <c r="M145" s="156">
        <v>0</v>
      </c>
      <c r="N145" s="156">
        <v>0</v>
      </c>
      <c r="O145" s="156">
        <v>598100</v>
      </c>
      <c r="P145" s="156">
        <v>0</v>
      </c>
      <c r="Q145" s="156">
        <v>13074800</v>
      </c>
      <c r="R145" s="156">
        <v>0</v>
      </c>
      <c r="S145" s="156">
        <v>0</v>
      </c>
      <c r="T145" s="156">
        <v>2243150</v>
      </c>
      <c r="U145" s="156">
        <v>20500</v>
      </c>
      <c r="V145" s="156">
        <v>0</v>
      </c>
      <c r="W145" s="156">
        <v>20500</v>
      </c>
      <c r="X145" s="156">
        <v>0</v>
      </c>
      <c r="Y145" s="156">
        <v>0</v>
      </c>
      <c r="Z145" s="156">
        <v>0</v>
      </c>
      <c r="AA145" s="157" t="s">
        <v>940</v>
      </c>
      <c r="AB145" s="38">
        <f t="shared" si="5"/>
        <v>62025854</v>
      </c>
      <c r="AC145" s="158">
        <v>44320234</v>
      </c>
      <c r="AD145" s="158">
        <v>1028565</v>
      </c>
      <c r="AE145" s="158">
        <v>0</v>
      </c>
      <c r="AF145" s="158">
        <v>1028565</v>
      </c>
      <c r="AG145" s="158">
        <v>0</v>
      </c>
      <c r="AH145" s="158">
        <v>0</v>
      </c>
      <c r="AI145" s="158">
        <v>0</v>
      </c>
      <c r="AJ145" s="158">
        <v>0</v>
      </c>
      <c r="AK145" s="158">
        <v>834652</v>
      </c>
      <c r="AL145" s="158">
        <v>0</v>
      </c>
      <c r="AM145" s="158">
        <v>14892218</v>
      </c>
      <c r="AN145" s="158">
        <v>0</v>
      </c>
      <c r="AO145" s="158">
        <v>0</v>
      </c>
      <c r="AP145" s="158">
        <v>1978750</v>
      </c>
      <c r="AQ145" s="158">
        <v>1865261</v>
      </c>
      <c r="AR145" s="158">
        <v>0</v>
      </c>
      <c r="AS145" s="158">
        <v>1865261</v>
      </c>
      <c r="AT145" s="158">
        <v>0</v>
      </c>
      <c r="AU145" s="158">
        <v>0</v>
      </c>
      <c r="AV145" s="158">
        <v>0</v>
      </c>
    </row>
    <row r="146" spans="1:48" x14ac:dyDescent="0.25">
      <c r="A146" s="154">
        <v>8102</v>
      </c>
      <c r="B146" s="154" t="s">
        <v>476</v>
      </c>
      <c r="C146" s="54" t="s">
        <v>918</v>
      </c>
      <c r="D146" s="37" t="s">
        <v>939</v>
      </c>
      <c r="E146" s="54">
        <v>4</v>
      </c>
      <c r="F146" s="155">
        <f t="shared" si="4"/>
        <v>42856251</v>
      </c>
      <c r="G146" s="156">
        <v>22062453</v>
      </c>
      <c r="H146" s="156">
        <v>1798489</v>
      </c>
      <c r="I146" s="156">
        <v>442001</v>
      </c>
      <c r="J146" s="156">
        <v>1356488</v>
      </c>
      <c r="K146" s="156">
        <v>0</v>
      </c>
      <c r="L146" s="156">
        <v>0</v>
      </c>
      <c r="M146" s="156">
        <v>0</v>
      </c>
      <c r="N146" s="156">
        <v>0</v>
      </c>
      <c r="O146" s="156">
        <v>762116</v>
      </c>
      <c r="P146" s="156">
        <v>10001</v>
      </c>
      <c r="Q146" s="156">
        <v>19112490</v>
      </c>
      <c r="R146" s="156">
        <v>13288</v>
      </c>
      <c r="S146" s="156">
        <v>2</v>
      </c>
      <c r="T146" s="156">
        <v>895901</v>
      </c>
      <c r="U146" s="156">
        <v>4234719</v>
      </c>
      <c r="V146" s="156">
        <v>5</v>
      </c>
      <c r="W146" s="156">
        <v>4234714</v>
      </c>
      <c r="X146" s="156">
        <v>0</v>
      </c>
      <c r="Y146" s="156">
        <v>0</v>
      </c>
      <c r="Z146" s="156">
        <v>0</v>
      </c>
      <c r="AA146" s="157" t="s">
        <v>940</v>
      </c>
      <c r="AB146" s="38">
        <f t="shared" si="5"/>
        <v>42299002</v>
      </c>
      <c r="AC146" s="158">
        <v>21180732</v>
      </c>
      <c r="AD146" s="158">
        <v>1935280</v>
      </c>
      <c r="AE146" s="158">
        <v>492620</v>
      </c>
      <c r="AF146" s="158">
        <v>1442660</v>
      </c>
      <c r="AG146" s="158">
        <v>0</v>
      </c>
      <c r="AH146" s="158">
        <v>0</v>
      </c>
      <c r="AI146" s="158">
        <v>0</v>
      </c>
      <c r="AJ146" s="158">
        <v>0</v>
      </c>
      <c r="AK146" s="158">
        <v>982796</v>
      </c>
      <c r="AL146" s="158">
        <v>0</v>
      </c>
      <c r="AM146" s="158">
        <v>19847357</v>
      </c>
      <c r="AN146" s="158">
        <v>0</v>
      </c>
      <c r="AO146" s="158">
        <v>0</v>
      </c>
      <c r="AP146" s="158">
        <v>288117</v>
      </c>
      <c r="AQ146" s="158">
        <v>4994503</v>
      </c>
      <c r="AR146" s="158">
        <v>0</v>
      </c>
      <c r="AS146" s="158">
        <v>4994503</v>
      </c>
      <c r="AT146" s="158">
        <v>0</v>
      </c>
      <c r="AU146" s="158">
        <v>0</v>
      </c>
      <c r="AV146" s="158">
        <v>0</v>
      </c>
    </row>
    <row r="147" spans="1:48" x14ac:dyDescent="0.25">
      <c r="A147" s="154">
        <v>8103</v>
      </c>
      <c r="B147" s="154" t="s">
        <v>477</v>
      </c>
      <c r="C147" s="54" t="s">
        <v>918</v>
      </c>
      <c r="D147" s="37" t="s">
        <v>939</v>
      </c>
      <c r="E147" s="54">
        <v>4</v>
      </c>
      <c r="F147" s="155">
        <f t="shared" si="4"/>
        <v>23773299</v>
      </c>
      <c r="G147" s="156">
        <v>10441334</v>
      </c>
      <c r="H147" s="156">
        <v>450000</v>
      </c>
      <c r="I147" s="156">
        <v>0</v>
      </c>
      <c r="J147" s="156">
        <v>450000</v>
      </c>
      <c r="K147" s="156">
        <v>0</v>
      </c>
      <c r="L147" s="156">
        <v>0</v>
      </c>
      <c r="M147" s="156">
        <v>0</v>
      </c>
      <c r="N147" s="156">
        <v>0</v>
      </c>
      <c r="O147" s="156">
        <v>240000</v>
      </c>
      <c r="P147" s="156">
        <v>0</v>
      </c>
      <c r="Q147" s="156">
        <v>12741965</v>
      </c>
      <c r="R147" s="156">
        <v>0</v>
      </c>
      <c r="S147" s="156">
        <v>0</v>
      </c>
      <c r="T147" s="156">
        <v>350000</v>
      </c>
      <c r="U147" s="156">
        <v>65000</v>
      </c>
      <c r="V147" s="156">
        <v>0</v>
      </c>
      <c r="W147" s="156">
        <v>65000</v>
      </c>
      <c r="X147" s="156">
        <v>0</v>
      </c>
      <c r="Y147" s="156">
        <v>0</v>
      </c>
      <c r="Z147" s="156">
        <v>0</v>
      </c>
      <c r="AA147" s="157" t="s">
        <v>940</v>
      </c>
      <c r="AB147" s="38">
        <f t="shared" si="5"/>
        <v>25842462</v>
      </c>
      <c r="AC147" s="158">
        <v>11480859</v>
      </c>
      <c r="AD147" s="158">
        <v>613587</v>
      </c>
      <c r="AE147" s="158">
        <v>0</v>
      </c>
      <c r="AF147" s="158">
        <v>613587</v>
      </c>
      <c r="AG147" s="158">
        <v>0</v>
      </c>
      <c r="AH147" s="158">
        <v>0</v>
      </c>
      <c r="AI147" s="158">
        <v>0</v>
      </c>
      <c r="AJ147" s="158">
        <v>0</v>
      </c>
      <c r="AK147" s="158">
        <v>358734</v>
      </c>
      <c r="AL147" s="158">
        <v>0</v>
      </c>
      <c r="AM147" s="158">
        <v>13549326</v>
      </c>
      <c r="AN147" s="158">
        <v>0</v>
      </c>
      <c r="AO147" s="158">
        <v>0</v>
      </c>
      <c r="AP147" s="158">
        <v>453543</v>
      </c>
      <c r="AQ147" s="158">
        <v>135152</v>
      </c>
      <c r="AR147" s="158">
        <v>0</v>
      </c>
      <c r="AS147" s="158">
        <v>135152</v>
      </c>
      <c r="AT147" s="158">
        <v>0</v>
      </c>
      <c r="AU147" s="158">
        <v>0</v>
      </c>
      <c r="AV147" s="158">
        <v>0</v>
      </c>
    </row>
    <row r="148" spans="1:48" x14ac:dyDescent="0.25">
      <c r="A148" s="154">
        <v>8104</v>
      </c>
      <c r="B148" s="154" t="s">
        <v>478</v>
      </c>
      <c r="C148" s="54" t="s">
        <v>918</v>
      </c>
      <c r="D148" s="37" t="s">
        <v>939</v>
      </c>
      <c r="E148" s="54">
        <v>4</v>
      </c>
      <c r="F148" s="155">
        <f t="shared" si="4"/>
        <v>4891300</v>
      </c>
      <c r="G148" s="156">
        <v>781000</v>
      </c>
      <c r="H148" s="156">
        <v>95500</v>
      </c>
      <c r="I148" s="156">
        <v>0</v>
      </c>
      <c r="J148" s="156">
        <v>95500</v>
      </c>
      <c r="K148" s="156">
        <v>0</v>
      </c>
      <c r="L148" s="156">
        <v>0</v>
      </c>
      <c r="M148" s="156">
        <v>0</v>
      </c>
      <c r="N148" s="156">
        <v>0</v>
      </c>
      <c r="O148" s="156">
        <v>4200</v>
      </c>
      <c r="P148" s="156">
        <v>0</v>
      </c>
      <c r="Q148" s="156">
        <v>4041100</v>
      </c>
      <c r="R148" s="156">
        <v>0</v>
      </c>
      <c r="S148" s="156">
        <v>0</v>
      </c>
      <c r="T148" s="156">
        <v>65000</v>
      </c>
      <c r="U148" s="156">
        <v>18500</v>
      </c>
      <c r="V148" s="156">
        <v>0</v>
      </c>
      <c r="W148" s="156">
        <v>18500</v>
      </c>
      <c r="X148" s="156">
        <v>0</v>
      </c>
      <c r="Y148" s="156">
        <v>0</v>
      </c>
      <c r="Z148" s="156">
        <v>0</v>
      </c>
      <c r="AA148" s="157" t="s">
        <v>940</v>
      </c>
      <c r="AB148" s="38">
        <f t="shared" si="5"/>
        <v>5839334</v>
      </c>
      <c r="AC148" s="158">
        <v>1028731</v>
      </c>
      <c r="AD148" s="158">
        <v>143726</v>
      </c>
      <c r="AE148" s="158">
        <v>0</v>
      </c>
      <c r="AF148" s="158">
        <v>143726</v>
      </c>
      <c r="AG148" s="158">
        <v>0</v>
      </c>
      <c r="AH148" s="158">
        <v>0</v>
      </c>
      <c r="AI148" s="158">
        <v>0</v>
      </c>
      <c r="AJ148" s="158">
        <v>0</v>
      </c>
      <c r="AK148" s="158">
        <v>4200</v>
      </c>
      <c r="AL148" s="158">
        <v>0</v>
      </c>
      <c r="AM148" s="158">
        <v>4764556</v>
      </c>
      <c r="AN148" s="158">
        <v>0</v>
      </c>
      <c r="AO148" s="158">
        <v>0</v>
      </c>
      <c r="AP148" s="158">
        <v>41847</v>
      </c>
      <c r="AQ148" s="158">
        <v>755678</v>
      </c>
      <c r="AR148" s="158">
        <v>0</v>
      </c>
      <c r="AS148" s="158">
        <v>755678</v>
      </c>
      <c r="AT148" s="158">
        <v>0</v>
      </c>
      <c r="AU148" s="158">
        <v>0</v>
      </c>
      <c r="AV148" s="158">
        <v>0</v>
      </c>
    </row>
    <row r="149" spans="1:48" x14ac:dyDescent="0.25">
      <c r="A149" s="154">
        <v>8105</v>
      </c>
      <c r="B149" s="154" t="s">
        <v>479</v>
      </c>
      <c r="C149" s="54" t="s">
        <v>918</v>
      </c>
      <c r="D149" s="37" t="s">
        <v>939</v>
      </c>
      <c r="E149" s="54">
        <v>4</v>
      </c>
      <c r="F149" s="155">
        <f t="shared" si="4"/>
        <v>7795587</v>
      </c>
      <c r="G149" s="156">
        <v>1490460</v>
      </c>
      <c r="H149" s="156">
        <v>250571</v>
      </c>
      <c r="I149" s="156">
        <v>10</v>
      </c>
      <c r="J149" s="156">
        <v>250561</v>
      </c>
      <c r="K149" s="156">
        <v>0</v>
      </c>
      <c r="L149" s="156">
        <v>0</v>
      </c>
      <c r="M149" s="156">
        <v>0</v>
      </c>
      <c r="N149" s="156">
        <v>0</v>
      </c>
      <c r="O149" s="156">
        <v>0</v>
      </c>
      <c r="P149" s="156">
        <v>0</v>
      </c>
      <c r="Q149" s="156">
        <v>6258127</v>
      </c>
      <c r="R149" s="156">
        <v>10000</v>
      </c>
      <c r="S149" s="156">
        <v>0</v>
      </c>
      <c r="T149" s="156">
        <v>37000</v>
      </c>
      <c r="U149" s="156">
        <v>18030</v>
      </c>
      <c r="V149" s="156">
        <v>20</v>
      </c>
      <c r="W149" s="156">
        <v>18010</v>
      </c>
      <c r="X149" s="156">
        <v>0</v>
      </c>
      <c r="Y149" s="156">
        <v>0</v>
      </c>
      <c r="Z149" s="156">
        <v>0</v>
      </c>
      <c r="AA149" s="157" t="s">
        <v>940</v>
      </c>
      <c r="AB149" s="38">
        <f t="shared" si="5"/>
        <v>9148721</v>
      </c>
      <c r="AC149" s="158">
        <v>1735221</v>
      </c>
      <c r="AD149" s="158">
        <v>211338</v>
      </c>
      <c r="AE149" s="158">
        <v>0</v>
      </c>
      <c r="AF149" s="158">
        <v>211338</v>
      </c>
      <c r="AG149" s="158">
        <v>0</v>
      </c>
      <c r="AH149" s="158">
        <v>0</v>
      </c>
      <c r="AI149" s="158">
        <v>0</v>
      </c>
      <c r="AJ149" s="158">
        <v>0</v>
      </c>
      <c r="AK149" s="158">
        <v>0</v>
      </c>
      <c r="AL149" s="158">
        <v>0</v>
      </c>
      <c r="AM149" s="158">
        <v>7370565</v>
      </c>
      <c r="AN149" s="158">
        <v>0</v>
      </c>
      <c r="AO149" s="158">
        <v>0</v>
      </c>
      <c r="AP149" s="158">
        <v>42935</v>
      </c>
      <c r="AQ149" s="158">
        <v>104178</v>
      </c>
      <c r="AR149" s="158">
        <v>0</v>
      </c>
      <c r="AS149" s="158">
        <v>104178</v>
      </c>
      <c r="AT149" s="158">
        <v>0</v>
      </c>
      <c r="AU149" s="158">
        <v>0</v>
      </c>
      <c r="AV149" s="158">
        <v>0</v>
      </c>
    </row>
    <row r="150" spans="1:48" x14ac:dyDescent="0.25">
      <c r="A150" s="154">
        <v>8106</v>
      </c>
      <c r="B150" s="154" t="s">
        <v>480</v>
      </c>
      <c r="C150" s="54" t="s">
        <v>918</v>
      </c>
      <c r="D150" s="37" t="s">
        <v>939</v>
      </c>
      <c r="E150" s="54">
        <v>4</v>
      </c>
      <c r="F150" s="155">
        <f t="shared" si="4"/>
        <v>12351138</v>
      </c>
      <c r="G150" s="156">
        <v>2167937</v>
      </c>
      <c r="H150" s="156">
        <v>207919</v>
      </c>
      <c r="I150" s="156">
        <v>0</v>
      </c>
      <c r="J150" s="156">
        <v>207919</v>
      </c>
      <c r="K150" s="156">
        <v>0</v>
      </c>
      <c r="L150" s="156">
        <v>0</v>
      </c>
      <c r="M150" s="156">
        <v>0</v>
      </c>
      <c r="N150" s="156">
        <v>0</v>
      </c>
      <c r="O150" s="156">
        <v>283172</v>
      </c>
      <c r="P150" s="156">
        <v>0</v>
      </c>
      <c r="Q150" s="156">
        <v>9840776</v>
      </c>
      <c r="R150" s="156">
        <v>0</v>
      </c>
      <c r="S150" s="156">
        <v>0</v>
      </c>
      <c r="T150" s="156">
        <v>59253</v>
      </c>
      <c r="U150" s="156">
        <v>5368</v>
      </c>
      <c r="V150" s="156">
        <v>0</v>
      </c>
      <c r="W150" s="156">
        <v>5368</v>
      </c>
      <c r="X150" s="156">
        <v>0</v>
      </c>
      <c r="Y150" s="156">
        <v>0</v>
      </c>
      <c r="Z150" s="156">
        <v>0</v>
      </c>
      <c r="AA150" s="157" t="s">
        <v>940</v>
      </c>
      <c r="AB150" s="38">
        <f t="shared" si="5"/>
        <v>14905278</v>
      </c>
      <c r="AC150" s="158">
        <v>2701450</v>
      </c>
      <c r="AD150" s="158">
        <v>648206</v>
      </c>
      <c r="AE150" s="158">
        <v>0</v>
      </c>
      <c r="AF150" s="158">
        <v>648206</v>
      </c>
      <c r="AG150" s="158">
        <v>0</v>
      </c>
      <c r="AH150" s="158">
        <v>0</v>
      </c>
      <c r="AI150" s="158">
        <v>0</v>
      </c>
      <c r="AJ150" s="158">
        <v>0</v>
      </c>
      <c r="AK150" s="158">
        <v>334067</v>
      </c>
      <c r="AL150" s="158">
        <v>0</v>
      </c>
      <c r="AM150" s="158">
        <v>11820340</v>
      </c>
      <c r="AN150" s="158">
        <v>49250</v>
      </c>
      <c r="AO150" s="158">
        <v>0</v>
      </c>
      <c r="AP150" s="158">
        <v>171</v>
      </c>
      <c r="AQ150" s="158">
        <v>7118379</v>
      </c>
      <c r="AR150" s="158">
        <v>0</v>
      </c>
      <c r="AS150" s="158">
        <v>7118379</v>
      </c>
      <c r="AT150" s="158">
        <v>0</v>
      </c>
      <c r="AU150" s="158">
        <v>0</v>
      </c>
      <c r="AV150" s="158">
        <v>0</v>
      </c>
    </row>
    <row r="151" spans="1:48" x14ac:dyDescent="0.25">
      <c r="A151" s="154">
        <v>8107</v>
      </c>
      <c r="B151" s="154" t="s">
        <v>481</v>
      </c>
      <c r="C151" s="54" t="s">
        <v>918</v>
      </c>
      <c r="D151" s="37" t="s">
        <v>939</v>
      </c>
      <c r="E151" s="54">
        <v>4</v>
      </c>
      <c r="F151" s="155">
        <f t="shared" si="4"/>
        <v>10354981</v>
      </c>
      <c r="G151" s="156">
        <v>3568171</v>
      </c>
      <c r="H151" s="156">
        <v>3000</v>
      </c>
      <c r="I151" s="156">
        <v>0</v>
      </c>
      <c r="J151" s="156">
        <v>3000</v>
      </c>
      <c r="K151" s="156">
        <v>0</v>
      </c>
      <c r="L151" s="156">
        <v>0</v>
      </c>
      <c r="M151" s="156">
        <v>0</v>
      </c>
      <c r="N151" s="156">
        <v>0</v>
      </c>
      <c r="O151" s="156">
        <v>1000</v>
      </c>
      <c r="P151" s="156">
        <v>0</v>
      </c>
      <c r="Q151" s="156">
        <v>6735810</v>
      </c>
      <c r="R151" s="156">
        <v>0</v>
      </c>
      <c r="S151" s="156">
        <v>0</v>
      </c>
      <c r="T151" s="156">
        <v>50000</v>
      </c>
      <c r="U151" s="156">
        <v>1000</v>
      </c>
      <c r="V151" s="156">
        <v>1000</v>
      </c>
      <c r="W151" s="156">
        <v>0</v>
      </c>
      <c r="X151" s="156">
        <v>0</v>
      </c>
      <c r="Y151" s="156">
        <v>0</v>
      </c>
      <c r="Z151" s="156">
        <v>0</v>
      </c>
      <c r="AA151" s="157" t="s">
        <v>940</v>
      </c>
      <c r="AB151" s="38">
        <f t="shared" si="5"/>
        <v>14368607</v>
      </c>
      <c r="AC151" s="158">
        <v>5080775</v>
      </c>
      <c r="AD151" s="158">
        <v>347928</v>
      </c>
      <c r="AE151" s="158">
        <v>8778</v>
      </c>
      <c r="AF151" s="158">
        <v>339150</v>
      </c>
      <c r="AG151" s="158">
        <v>0</v>
      </c>
      <c r="AH151" s="158">
        <v>0</v>
      </c>
      <c r="AI151" s="158">
        <v>0</v>
      </c>
      <c r="AJ151" s="158">
        <v>0</v>
      </c>
      <c r="AK151" s="158">
        <v>1200</v>
      </c>
      <c r="AL151" s="158">
        <v>0</v>
      </c>
      <c r="AM151" s="158">
        <v>9241934</v>
      </c>
      <c r="AN151" s="158">
        <v>0</v>
      </c>
      <c r="AO151" s="158">
        <v>0</v>
      </c>
      <c r="AP151" s="158">
        <v>44698</v>
      </c>
      <c r="AQ151" s="158">
        <v>765282</v>
      </c>
      <c r="AR151" s="158">
        <v>0</v>
      </c>
      <c r="AS151" s="158">
        <v>765282</v>
      </c>
      <c r="AT151" s="158">
        <v>0</v>
      </c>
      <c r="AU151" s="158">
        <v>0</v>
      </c>
      <c r="AV151" s="158">
        <v>0</v>
      </c>
    </row>
    <row r="152" spans="1:48" x14ac:dyDescent="0.25">
      <c r="A152" s="154">
        <v>8108</v>
      </c>
      <c r="B152" s="154" t="s">
        <v>482</v>
      </c>
      <c r="C152" s="54" t="s">
        <v>918</v>
      </c>
      <c r="D152" s="37" t="s">
        <v>939</v>
      </c>
      <c r="E152" s="54">
        <v>4</v>
      </c>
      <c r="F152" s="155">
        <f t="shared" si="4"/>
        <v>33765523</v>
      </c>
      <c r="G152" s="156">
        <v>19213188</v>
      </c>
      <c r="H152" s="156">
        <v>785000</v>
      </c>
      <c r="I152" s="156">
        <v>0</v>
      </c>
      <c r="J152" s="156">
        <v>785000</v>
      </c>
      <c r="K152" s="156">
        <v>0</v>
      </c>
      <c r="L152" s="156">
        <v>0</v>
      </c>
      <c r="M152" s="156">
        <v>0</v>
      </c>
      <c r="N152" s="156">
        <v>0</v>
      </c>
      <c r="O152" s="156">
        <v>0</v>
      </c>
      <c r="P152" s="156">
        <v>162750</v>
      </c>
      <c r="Q152" s="156">
        <v>13552918</v>
      </c>
      <c r="R152" s="156">
        <v>0</v>
      </c>
      <c r="S152" s="156">
        <v>0</v>
      </c>
      <c r="T152" s="156">
        <v>836667</v>
      </c>
      <c r="U152" s="156">
        <v>5000</v>
      </c>
      <c r="V152" s="156">
        <v>0</v>
      </c>
      <c r="W152" s="156">
        <v>5000</v>
      </c>
      <c r="X152" s="156">
        <v>0</v>
      </c>
      <c r="Y152" s="156">
        <v>0</v>
      </c>
      <c r="Z152" s="156">
        <v>0</v>
      </c>
      <c r="AA152" s="157" t="s">
        <v>940</v>
      </c>
      <c r="AB152" s="38">
        <f t="shared" si="5"/>
        <v>33808655</v>
      </c>
      <c r="AC152" s="158">
        <v>20225649</v>
      </c>
      <c r="AD152" s="158">
        <v>898591</v>
      </c>
      <c r="AE152" s="158">
        <v>0</v>
      </c>
      <c r="AF152" s="158">
        <v>898591</v>
      </c>
      <c r="AG152" s="158">
        <v>0</v>
      </c>
      <c r="AH152" s="158">
        <v>0</v>
      </c>
      <c r="AI152" s="158">
        <v>0</v>
      </c>
      <c r="AJ152" s="158">
        <v>0</v>
      </c>
      <c r="AK152" s="158">
        <v>0</v>
      </c>
      <c r="AL152" s="158">
        <v>139040</v>
      </c>
      <c r="AM152" s="158">
        <v>12569997</v>
      </c>
      <c r="AN152" s="158">
        <v>0</v>
      </c>
      <c r="AO152" s="158">
        <v>0</v>
      </c>
      <c r="AP152" s="158">
        <v>873969</v>
      </c>
      <c r="AQ152" s="158">
        <v>250910</v>
      </c>
      <c r="AR152" s="158">
        <v>0</v>
      </c>
      <c r="AS152" s="158">
        <v>250910</v>
      </c>
      <c r="AT152" s="158">
        <v>0</v>
      </c>
      <c r="AU152" s="158">
        <v>0</v>
      </c>
      <c r="AV152" s="158">
        <v>0</v>
      </c>
    </row>
    <row r="153" spans="1:48" x14ac:dyDescent="0.25">
      <c r="A153" s="154">
        <v>8109</v>
      </c>
      <c r="B153" s="154" t="s">
        <v>483</v>
      </c>
      <c r="C153" s="54" t="s">
        <v>918</v>
      </c>
      <c r="D153" s="37" t="s">
        <v>939</v>
      </c>
      <c r="E153" s="54">
        <v>4</v>
      </c>
      <c r="F153" s="155">
        <f t="shared" si="4"/>
        <v>7246090</v>
      </c>
      <c r="G153" s="156">
        <v>1338003</v>
      </c>
      <c r="H153" s="156">
        <v>193005</v>
      </c>
      <c r="I153" s="156">
        <v>0</v>
      </c>
      <c r="J153" s="156">
        <v>193005</v>
      </c>
      <c r="K153" s="156">
        <v>0</v>
      </c>
      <c r="L153" s="156">
        <v>0</v>
      </c>
      <c r="M153" s="156">
        <v>0</v>
      </c>
      <c r="N153" s="156">
        <v>0</v>
      </c>
      <c r="O153" s="156">
        <v>12000</v>
      </c>
      <c r="P153" s="156">
        <v>38798</v>
      </c>
      <c r="Q153" s="156">
        <v>5795289</v>
      </c>
      <c r="R153" s="156">
        <v>17000</v>
      </c>
      <c r="S153" s="156">
        <v>0</v>
      </c>
      <c r="T153" s="156">
        <v>45000</v>
      </c>
      <c r="U153" s="156">
        <v>21000</v>
      </c>
      <c r="V153" s="156">
        <v>0</v>
      </c>
      <c r="W153" s="156">
        <v>21000</v>
      </c>
      <c r="X153" s="156">
        <v>0</v>
      </c>
      <c r="Y153" s="156">
        <v>0</v>
      </c>
      <c r="Z153" s="156">
        <v>0</v>
      </c>
      <c r="AA153" s="157" t="s">
        <v>940</v>
      </c>
      <c r="AB153" s="38">
        <f t="shared" si="5"/>
        <v>8266058</v>
      </c>
      <c r="AC153" s="158">
        <v>2235738</v>
      </c>
      <c r="AD153" s="158">
        <v>242211</v>
      </c>
      <c r="AE153" s="158">
        <v>0</v>
      </c>
      <c r="AF153" s="158">
        <v>242211</v>
      </c>
      <c r="AG153" s="158">
        <v>0</v>
      </c>
      <c r="AH153" s="158">
        <v>0</v>
      </c>
      <c r="AI153" s="158">
        <v>0</v>
      </c>
      <c r="AJ153" s="158">
        <v>0</v>
      </c>
      <c r="AK153" s="158">
        <v>20360</v>
      </c>
      <c r="AL153" s="158">
        <v>18746</v>
      </c>
      <c r="AM153" s="158">
        <v>5892527</v>
      </c>
      <c r="AN153" s="158">
        <v>0</v>
      </c>
      <c r="AO153" s="158">
        <v>0</v>
      </c>
      <c r="AP153" s="158">
        <v>98687</v>
      </c>
      <c r="AQ153" s="158">
        <v>575081</v>
      </c>
      <c r="AR153" s="158">
        <v>0</v>
      </c>
      <c r="AS153" s="158">
        <v>575081</v>
      </c>
      <c r="AT153" s="158">
        <v>0</v>
      </c>
      <c r="AU153" s="158">
        <v>0</v>
      </c>
      <c r="AV153" s="158">
        <v>0</v>
      </c>
    </row>
    <row r="154" spans="1:48" x14ac:dyDescent="0.25">
      <c r="A154" s="154">
        <v>8110</v>
      </c>
      <c r="B154" s="154" t="s">
        <v>484</v>
      </c>
      <c r="C154" s="54" t="s">
        <v>918</v>
      </c>
      <c r="D154" s="37" t="s">
        <v>939</v>
      </c>
      <c r="E154" s="54">
        <v>4</v>
      </c>
      <c r="F154" s="155">
        <f t="shared" si="4"/>
        <v>46779248</v>
      </c>
      <c r="G154" s="156">
        <v>27023638</v>
      </c>
      <c r="H154" s="156">
        <v>428918</v>
      </c>
      <c r="I154" s="156">
        <v>1</v>
      </c>
      <c r="J154" s="156">
        <v>428917</v>
      </c>
      <c r="K154" s="156">
        <v>0</v>
      </c>
      <c r="L154" s="156">
        <v>0</v>
      </c>
      <c r="M154" s="156">
        <v>0</v>
      </c>
      <c r="N154" s="156">
        <v>0</v>
      </c>
      <c r="O154" s="156">
        <v>390650</v>
      </c>
      <c r="P154" s="156">
        <v>2</v>
      </c>
      <c r="Q154" s="156">
        <v>11579172</v>
      </c>
      <c r="R154" s="156">
        <v>4985784</v>
      </c>
      <c r="S154" s="156">
        <v>1</v>
      </c>
      <c r="T154" s="156">
        <v>2800000</v>
      </c>
      <c r="U154" s="156">
        <v>4003869</v>
      </c>
      <c r="V154" s="156">
        <v>2</v>
      </c>
      <c r="W154" s="156">
        <v>4003867</v>
      </c>
      <c r="X154" s="156">
        <v>0</v>
      </c>
      <c r="Y154" s="156">
        <v>0</v>
      </c>
      <c r="Z154" s="156">
        <v>1</v>
      </c>
      <c r="AA154" s="157" t="s">
        <v>940</v>
      </c>
      <c r="AB154" s="38">
        <f t="shared" si="5"/>
        <v>40943663</v>
      </c>
      <c r="AC154" s="158">
        <v>25685999</v>
      </c>
      <c r="AD154" s="158">
        <v>2439417</v>
      </c>
      <c r="AE154" s="158">
        <v>0</v>
      </c>
      <c r="AF154" s="158">
        <v>2439417</v>
      </c>
      <c r="AG154" s="158">
        <v>0</v>
      </c>
      <c r="AH154" s="158">
        <v>0</v>
      </c>
      <c r="AI154" s="158">
        <v>0</v>
      </c>
      <c r="AJ154" s="158">
        <v>0</v>
      </c>
      <c r="AK154" s="158">
        <v>337165</v>
      </c>
      <c r="AL154" s="158">
        <v>0</v>
      </c>
      <c r="AM154" s="158">
        <v>13280119</v>
      </c>
      <c r="AN154" s="158">
        <v>0</v>
      </c>
      <c r="AO154" s="158">
        <v>0</v>
      </c>
      <c r="AP154" s="158">
        <v>1640380</v>
      </c>
      <c r="AQ154" s="158">
        <v>3759071</v>
      </c>
      <c r="AR154" s="158">
        <v>0</v>
      </c>
      <c r="AS154" s="158">
        <v>3759071</v>
      </c>
      <c r="AT154" s="158">
        <v>0</v>
      </c>
      <c r="AU154" s="158">
        <v>0</v>
      </c>
      <c r="AV154" s="158">
        <v>0</v>
      </c>
    </row>
    <row r="155" spans="1:48" x14ac:dyDescent="0.25">
      <c r="A155" s="154">
        <v>8111</v>
      </c>
      <c r="B155" s="154" t="s">
        <v>485</v>
      </c>
      <c r="C155" s="54" t="s">
        <v>918</v>
      </c>
      <c r="D155" s="37" t="s">
        <v>939</v>
      </c>
      <c r="E155" s="54">
        <v>4</v>
      </c>
      <c r="F155" s="155">
        <f t="shared" si="4"/>
        <v>20720932</v>
      </c>
      <c r="G155" s="156">
        <v>5070099</v>
      </c>
      <c r="H155" s="156">
        <v>756807</v>
      </c>
      <c r="I155" s="156">
        <v>0</v>
      </c>
      <c r="J155" s="156">
        <v>756807</v>
      </c>
      <c r="K155" s="156">
        <v>0</v>
      </c>
      <c r="L155" s="156">
        <v>0</v>
      </c>
      <c r="M155" s="156">
        <v>0</v>
      </c>
      <c r="N155" s="156">
        <v>0</v>
      </c>
      <c r="O155" s="156">
        <v>0</v>
      </c>
      <c r="P155" s="156">
        <v>112969</v>
      </c>
      <c r="Q155" s="156">
        <v>15497864</v>
      </c>
      <c r="R155" s="156">
        <v>0</v>
      </c>
      <c r="S155" s="156">
        <v>0</v>
      </c>
      <c r="T155" s="156">
        <v>40000</v>
      </c>
      <c r="U155" s="156">
        <v>20000</v>
      </c>
      <c r="V155" s="156">
        <v>0</v>
      </c>
      <c r="W155" s="156">
        <v>20000</v>
      </c>
      <c r="X155" s="156">
        <v>0</v>
      </c>
      <c r="Y155" s="156">
        <v>0</v>
      </c>
      <c r="Z155" s="156">
        <v>0</v>
      </c>
      <c r="AA155" s="157" t="s">
        <v>940</v>
      </c>
      <c r="AB155" s="38">
        <f t="shared" si="5"/>
        <v>24454773</v>
      </c>
      <c r="AC155" s="158">
        <v>4882401</v>
      </c>
      <c r="AD155" s="158">
        <v>573452</v>
      </c>
      <c r="AE155" s="158">
        <v>0</v>
      </c>
      <c r="AF155" s="158">
        <v>573452</v>
      </c>
      <c r="AG155" s="158">
        <v>0</v>
      </c>
      <c r="AH155" s="158">
        <v>0</v>
      </c>
      <c r="AI155" s="158">
        <v>0</v>
      </c>
      <c r="AJ155" s="158">
        <v>0</v>
      </c>
      <c r="AK155" s="158">
        <v>0</v>
      </c>
      <c r="AL155" s="158">
        <v>101202</v>
      </c>
      <c r="AM155" s="158">
        <v>19308218</v>
      </c>
      <c r="AN155" s="158">
        <v>0</v>
      </c>
      <c r="AO155" s="158">
        <v>0</v>
      </c>
      <c r="AP155" s="158">
        <v>162952</v>
      </c>
      <c r="AQ155" s="158">
        <v>1726037</v>
      </c>
      <c r="AR155" s="158">
        <v>0</v>
      </c>
      <c r="AS155" s="158">
        <v>1726037</v>
      </c>
      <c r="AT155" s="158">
        <v>0</v>
      </c>
      <c r="AU155" s="158">
        <v>0</v>
      </c>
      <c r="AV155" s="158">
        <v>0</v>
      </c>
    </row>
    <row r="156" spans="1:48" x14ac:dyDescent="0.25">
      <c r="A156" s="154">
        <v>8112</v>
      </c>
      <c r="B156" s="154" t="s">
        <v>486</v>
      </c>
      <c r="C156" s="54" t="s">
        <v>918</v>
      </c>
      <c r="D156" s="37" t="s">
        <v>939</v>
      </c>
      <c r="E156" s="54">
        <v>4</v>
      </c>
      <c r="F156" s="155">
        <f t="shared" si="4"/>
        <v>22004729</v>
      </c>
      <c r="G156" s="156">
        <v>10397000</v>
      </c>
      <c r="H156" s="156">
        <v>549984</v>
      </c>
      <c r="I156" s="156">
        <v>549984</v>
      </c>
      <c r="J156" s="156">
        <v>0</v>
      </c>
      <c r="K156" s="156">
        <v>0</v>
      </c>
      <c r="L156" s="156">
        <v>0</v>
      </c>
      <c r="M156" s="156">
        <v>0</v>
      </c>
      <c r="N156" s="156">
        <v>0</v>
      </c>
      <c r="O156" s="156">
        <v>500000</v>
      </c>
      <c r="P156" s="156">
        <v>0</v>
      </c>
      <c r="Q156" s="156">
        <v>10707729</v>
      </c>
      <c r="R156" s="156">
        <v>0</v>
      </c>
      <c r="S156" s="156">
        <v>0</v>
      </c>
      <c r="T156" s="156">
        <v>400000</v>
      </c>
      <c r="U156" s="156">
        <v>1700</v>
      </c>
      <c r="V156" s="156">
        <v>0</v>
      </c>
      <c r="W156" s="156">
        <v>1700</v>
      </c>
      <c r="X156" s="156">
        <v>0</v>
      </c>
      <c r="Y156" s="156">
        <v>0</v>
      </c>
      <c r="Z156" s="156">
        <v>0</v>
      </c>
      <c r="AA156" s="157" t="s">
        <v>940</v>
      </c>
      <c r="AB156" s="38">
        <f t="shared" si="5"/>
        <v>26915624</v>
      </c>
      <c r="AC156" s="158">
        <v>13685290</v>
      </c>
      <c r="AD156" s="158">
        <v>1107428</v>
      </c>
      <c r="AE156" s="158">
        <v>585148</v>
      </c>
      <c r="AF156" s="158">
        <v>522280</v>
      </c>
      <c r="AG156" s="158">
        <v>0</v>
      </c>
      <c r="AH156" s="158">
        <v>0</v>
      </c>
      <c r="AI156" s="158">
        <v>0</v>
      </c>
      <c r="AJ156" s="158">
        <v>0</v>
      </c>
      <c r="AK156" s="158">
        <v>706470</v>
      </c>
      <c r="AL156" s="158">
        <v>0</v>
      </c>
      <c r="AM156" s="158">
        <v>12007306</v>
      </c>
      <c r="AN156" s="158">
        <v>0</v>
      </c>
      <c r="AO156" s="158">
        <v>0</v>
      </c>
      <c r="AP156" s="158">
        <v>516558</v>
      </c>
      <c r="AQ156" s="158">
        <v>50000</v>
      </c>
      <c r="AR156" s="158">
        <v>50000</v>
      </c>
      <c r="AS156" s="158">
        <v>0</v>
      </c>
      <c r="AT156" s="158">
        <v>0</v>
      </c>
      <c r="AU156" s="158">
        <v>0</v>
      </c>
      <c r="AV156" s="158">
        <v>0</v>
      </c>
    </row>
    <row r="157" spans="1:48" x14ac:dyDescent="0.25">
      <c r="A157" s="154">
        <v>8201</v>
      </c>
      <c r="B157" s="154" t="s">
        <v>487</v>
      </c>
      <c r="C157" s="54" t="s">
        <v>918</v>
      </c>
      <c r="D157" s="37" t="s">
        <v>939</v>
      </c>
      <c r="E157" s="54">
        <v>4</v>
      </c>
      <c r="F157" s="155">
        <f t="shared" si="4"/>
        <v>7660000</v>
      </c>
      <c r="G157" s="156">
        <v>1328000</v>
      </c>
      <c r="H157" s="156">
        <v>0</v>
      </c>
      <c r="I157" s="156">
        <v>0</v>
      </c>
      <c r="J157" s="156">
        <v>0</v>
      </c>
      <c r="K157" s="156">
        <v>0</v>
      </c>
      <c r="L157" s="156">
        <v>0</v>
      </c>
      <c r="M157" s="156">
        <v>0</v>
      </c>
      <c r="N157" s="156">
        <v>0</v>
      </c>
      <c r="O157" s="156">
        <v>100000</v>
      </c>
      <c r="P157" s="156">
        <v>5000</v>
      </c>
      <c r="Q157" s="156">
        <v>6217000</v>
      </c>
      <c r="R157" s="156">
        <v>0</v>
      </c>
      <c r="S157" s="156">
        <v>0</v>
      </c>
      <c r="T157" s="156">
        <v>10000</v>
      </c>
      <c r="U157" s="156">
        <v>293000</v>
      </c>
      <c r="V157" s="156">
        <v>0</v>
      </c>
      <c r="W157" s="156">
        <v>293000</v>
      </c>
      <c r="X157" s="156">
        <v>0</v>
      </c>
      <c r="Y157" s="156">
        <v>0</v>
      </c>
      <c r="Z157" s="156">
        <v>0</v>
      </c>
      <c r="AA157" s="157" t="s">
        <v>940</v>
      </c>
      <c r="AB157" s="38">
        <f t="shared" si="5"/>
        <v>9334633</v>
      </c>
      <c r="AC157" s="158">
        <v>1433255</v>
      </c>
      <c r="AD157" s="158">
        <v>174890</v>
      </c>
      <c r="AE157" s="158">
        <v>0</v>
      </c>
      <c r="AF157" s="158">
        <v>174890</v>
      </c>
      <c r="AG157" s="158">
        <v>0</v>
      </c>
      <c r="AH157" s="158">
        <v>0</v>
      </c>
      <c r="AI157" s="158">
        <v>0</v>
      </c>
      <c r="AJ157" s="158">
        <v>0</v>
      </c>
      <c r="AK157" s="158">
        <v>120673</v>
      </c>
      <c r="AL157" s="158">
        <v>12596</v>
      </c>
      <c r="AM157" s="158">
        <v>7506625</v>
      </c>
      <c r="AN157" s="158">
        <v>0</v>
      </c>
      <c r="AO157" s="158">
        <v>0</v>
      </c>
      <c r="AP157" s="158">
        <v>261484</v>
      </c>
      <c r="AQ157" s="158">
        <v>1365259</v>
      </c>
      <c r="AR157" s="158">
        <v>0</v>
      </c>
      <c r="AS157" s="158">
        <v>1365259</v>
      </c>
      <c r="AT157" s="158">
        <v>0</v>
      </c>
      <c r="AU157" s="158">
        <v>0</v>
      </c>
      <c r="AV157" s="158">
        <v>0</v>
      </c>
    </row>
    <row r="158" spans="1:48" x14ac:dyDescent="0.25">
      <c r="A158" s="154">
        <v>8202</v>
      </c>
      <c r="B158" s="154" t="s">
        <v>488</v>
      </c>
      <c r="C158" s="54" t="s">
        <v>918</v>
      </c>
      <c r="D158" s="37" t="s">
        <v>939</v>
      </c>
      <c r="E158" s="54">
        <v>4</v>
      </c>
      <c r="F158" s="155">
        <f t="shared" si="4"/>
        <v>10597681</v>
      </c>
      <c r="G158" s="156">
        <v>1785378</v>
      </c>
      <c r="H158" s="156">
        <v>30</v>
      </c>
      <c r="I158" s="156">
        <v>14</v>
      </c>
      <c r="J158" s="156">
        <v>16</v>
      </c>
      <c r="K158" s="156">
        <v>0</v>
      </c>
      <c r="L158" s="156">
        <v>0</v>
      </c>
      <c r="M158" s="156">
        <v>0</v>
      </c>
      <c r="N158" s="156">
        <v>0</v>
      </c>
      <c r="O158" s="156">
        <v>6004</v>
      </c>
      <c r="P158" s="156">
        <v>510</v>
      </c>
      <c r="Q158" s="156">
        <v>8775760</v>
      </c>
      <c r="R158" s="156">
        <v>14</v>
      </c>
      <c r="S158" s="156">
        <v>14</v>
      </c>
      <c r="T158" s="156">
        <v>30001</v>
      </c>
      <c r="U158" s="156">
        <v>25050</v>
      </c>
      <c r="V158" s="156">
        <v>20</v>
      </c>
      <c r="W158" s="156">
        <v>25030</v>
      </c>
      <c r="X158" s="156">
        <v>0</v>
      </c>
      <c r="Y158" s="156">
        <v>0</v>
      </c>
      <c r="Z158" s="156">
        <v>0</v>
      </c>
      <c r="AA158" s="157" t="s">
        <v>940</v>
      </c>
      <c r="AB158" s="38">
        <f t="shared" si="5"/>
        <v>15402540</v>
      </c>
      <c r="AC158" s="158">
        <v>4464429</v>
      </c>
      <c r="AD158" s="158">
        <v>590719</v>
      </c>
      <c r="AE158" s="158">
        <v>0</v>
      </c>
      <c r="AF158" s="158">
        <v>590719</v>
      </c>
      <c r="AG158" s="158">
        <v>0</v>
      </c>
      <c r="AH158" s="158">
        <v>0</v>
      </c>
      <c r="AI158" s="158">
        <v>0</v>
      </c>
      <c r="AJ158" s="158">
        <v>0</v>
      </c>
      <c r="AK158" s="158">
        <v>22422</v>
      </c>
      <c r="AL158" s="158">
        <v>26</v>
      </c>
      <c r="AM158" s="158">
        <v>10854564</v>
      </c>
      <c r="AN158" s="158">
        <v>0</v>
      </c>
      <c r="AO158" s="158">
        <v>0</v>
      </c>
      <c r="AP158" s="158">
        <v>61099</v>
      </c>
      <c r="AQ158" s="158">
        <v>690507</v>
      </c>
      <c r="AR158" s="158">
        <v>0</v>
      </c>
      <c r="AS158" s="158">
        <v>690507</v>
      </c>
      <c r="AT158" s="158">
        <v>0</v>
      </c>
      <c r="AU158" s="158">
        <v>0</v>
      </c>
      <c r="AV158" s="158">
        <v>0</v>
      </c>
    </row>
    <row r="159" spans="1:48" x14ac:dyDescent="0.25">
      <c r="A159" s="154">
        <v>8203</v>
      </c>
      <c r="B159" s="154" t="s">
        <v>489</v>
      </c>
      <c r="C159" s="54" t="s">
        <v>918</v>
      </c>
      <c r="D159" s="37" t="s">
        <v>939</v>
      </c>
      <c r="E159" s="54">
        <v>4</v>
      </c>
      <c r="F159" s="155">
        <f t="shared" si="4"/>
        <v>12561599</v>
      </c>
      <c r="G159" s="156">
        <v>2538600</v>
      </c>
      <c r="H159" s="156">
        <v>677523</v>
      </c>
      <c r="I159" s="156">
        <v>0</v>
      </c>
      <c r="J159" s="156">
        <v>677523</v>
      </c>
      <c r="K159" s="156">
        <v>0</v>
      </c>
      <c r="L159" s="156">
        <v>0</v>
      </c>
      <c r="M159" s="156">
        <v>0</v>
      </c>
      <c r="N159" s="156">
        <v>0</v>
      </c>
      <c r="O159" s="156">
        <v>1000</v>
      </c>
      <c r="P159" s="156">
        <v>37600</v>
      </c>
      <c r="Q159" s="156">
        <v>9894399</v>
      </c>
      <c r="R159" s="156">
        <v>10000</v>
      </c>
      <c r="S159" s="156">
        <v>0</v>
      </c>
      <c r="T159" s="156">
        <v>80000</v>
      </c>
      <c r="U159" s="156">
        <v>27000</v>
      </c>
      <c r="V159" s="156">
        <v>0</v>
      </c>
      <c r="W159" s="156">
        <v>27000</v>
      </c>
      <c r="X159" s="156">
        <v>0</v>
      </c>
      <c r="Y159" s="156">
        <v>0</v>
      </c>
      <c r="Z159" s="156">
        <v>0</v>
      </c>
      <c r="AA159" s="157" t="s">
        <v>940</v>
      </c>
      <c r="AB159" s="38">
        <f t="shared" si="5"/>
        <v>12159131</v>
      </c>
      <c r="AC159" s="158">
        <v>2237238</v>
      </c>
      <c r="AD159" s="158">
        <v>660714</v>
      </c>
      <c r="AE159" s="158">
        <v>741</v>
      </c>
      <c r="AF159" s="158">
        <v>659973</v>
      </c>
      <c r="AG159" s="158">
        <v>0</v>
      </c>
      <c r="AH159" s="158">
        <v>0</v>
      </c>
      <c r="AI159" s="158">
        <v>0</v>
      </c>
      <c r="AJ159" s="158">
        <v>0</v>
      </c>
      <c r="AK159" s="158">
        <v>1151</v>
      </c>
      <c r="AL159" s="158">
        <v>35203</v>
      </c>
      <c r="AM159" s="158">
        <v>9856824</v>
      </c>
      <c r="AN159" s="158">
        <v>0</v>
      </c>
      <c r="AO159" s="158">
        <v>0</v>
      </c>
      <c r="AP159" s="158">
        <v>28715</v>
      </c>
      <c r="AQ159" s="158">
        <v>405206</v>
      </c>
      <c r="AR159" s="158">
        <v>0</v>
      </c>
      <c r="AS159" s="158">
        <v>405206</v>
      </c>
      <c r="AT159" s="158">
        <v>0</v>
      </c>
      <c r="AU159" s="158">
        <v>0</v>
      </c>
      <c r="AV159" s="158">
        <v>0</v>
      </c>
    </row>
    <row r="160" spans="1:48" x14ac:dyDescent="0.25">
      <c r="A160" s="154">
        <v>8204</v>
      </c>
      <c r="B160" s="154" t="s">
        <v>490</v>
      </c>
      <c r="C160" s="54" t="s">
        <v>918</v>
      </c>
      <c r="D160" s="37" t="s">
        <v>939</v>
      </c>
      <c r="E160" s="54">
        <v>4</v>
      </c>
      <c r="F160" s="155">
        <f t="shared" si="4"/>
        <v>4380959</v>
      </c>
      <c r="G160" s="156">
        <v>459485</v>
      </c>
      <c r="H160" s="156">
        <v>35000</v>
      </c>
      <c r="I160" s="156">
        <v>0</v>
      </c>
      <c r="J160" s="156">
        <v>35000</v>
      </c>
      <c r="K160" s="156">
        <v>0</v>
      </c>
      <c r="L160" s="156">
        <v>0</v>
      </c>
      <c r="M160" s="156">
        <v>0</v>
      </c>
      <c r="N160" s="156">
        <v>0</v>
      </c>
      <c r="O160" s="156">
        <v>0</v>
      </c>
      <c r="P160" s="156">
        <v>2060</v>
      </c>
      <c r="Q160" s="156">
        <v>3909414</v>
      </c>
      <c r="R160" s="156">
        <v>10000</v>
      </c>
      <c r="S160" s="156">
        <v>0</v>
      </c>
      <c r="T160" s="156">
        <v>0</v>
      </c>
      <c r="U160" s="156">
        <v>0</v>
      </c>
      <c r="V160" s="156">
        <v>0</v>
      </c>
      <c r="W160" s="156">
        <v>0</v>
      </c>
      <c r="X160" s="156">
        <v>0</v>
      </c>
      <c r="Y160" s="156">
        <v>0</v>
      </c>
      <c r="Z160" s="156">
        <v>0</v>
      </c>
      <c r="AA160" s="157" t="s">
        <v>940</v>
      </c>
      <c r="AB160" s="38">
        <f t="shared" si="5"/>
        <v>5465887</v>
      </c>
      <c r="AC160" s="158">
        <v>543031</v>
      </c>
      <c r="AD160" s="158">
        <v>57349</v>
      </c>
      <c r="AE160" s="158">
        <v>0</v>
      </c>
      <c r="AF160" s="158">
        <v>57349</v>
      </c>
      <c r="AG160" s="158">
        <v>0</v>
      </c>
      <c r="AH160" s="158">
        <v>0</v>
      </c>
      <c r="AI160" s="158">
        <v>0</v>
      </c>
      <c r="AJ160" s="158">
        <v>0</v>
      </c>
      <c r="AK160" s="158">
        <v>0</v>
      </c>
      <c r="AL160" s="158">
        <v>7751</v>
      </c>
      <c r="AM160" s="158">
        <v>4902086</v>
      </c>
      <c r="AN160" s="158">
        <v>9505</v>
      </c>
      <c r="AO160" s="158">
        <v>0</v>
      </c>
      <c r="AP160" s="158">
        <v>3514</v>
      </c>
      <c r="AQ160" s="158">
        <v>684372</v>
      </c>
      <c r="AR160" s="158">
        <v>0</v>
      </c>
      <c r="AS160" s="158">
        <v>684372</v>
      </c>
      <c r="AT160" s="158">
        <v>0</v>
      </c>
      <c r="AU160" s="158">
        <v>0</v>
      </c>
      <c r="AV160" s="158">
        <v>0</v>
      </c>
    </row>
    <row r="161" spans="1:48" x14ac:dyDescent="0.25">
      <c r="A161" s="154">
        <v>8205</v>
      </c>
      <c r="B161" s="154" t="s">
        <v>491</v>
      </c>
      <c r="C161" s="54" t="s">
        <v>918</v>
      </c>
      <c r="D161" s="37" t="s">
        <v>939</v>
      </c>
      <c r="E161" s="54">
        <v>4</v>
      </c>
      <c r="F161" s="155">
        <f t="shared" si="4"/>
        <v>9455897</v>
      </c>
      <c r="G161" s="156">
        <v>2162623</v>
      </c>
      <c r="H161" s="156">
        <v>156272</v>
      </c>
      <c r="I161" s="156">
        <v>0</v>
      </c>
      <c r="J161" s="156">
        <v>156272</v>
      </c>
      <c r="K161" s="156">
        <v>0</v>
      </c>
      <c r="L161" s="156">
        <v>0</v>
      </c>
      <c r="M161" s="156">
        <v>0</v>
      </c>
      <c r="N161" s="156">
        <v>0</v>
      </c>
      <c r="O161" s="156">
        <v>358000</v>
      </c>
      <c r="P161" s="156">
        <v>11142</v>
      </c>
      <c r="Q161" s="156">
        <v>6824330</v>
      </c>
      <c r="R161" s="156">
        <v>42468</v>
      </c>
      <c r="S161" s="156">
        <v>0</v>
      </c>
      <c r="T161" s="156">
        <v>57334</v>
      </c>
      <c r="U161" s="156">
        <v>57800</v>
      </c>
      <c r="V161" s="156">
        <v>0</v>
      </c>
      <c r="W161" s="156">
        <v>57800</v>
      </c>
      <c r="X161" s="156">
        <v>0</v>
      </c>
      <c r="Y161" s="156">
        <v>0</v>
      </c>
      <c r="Z161" s="156">
        <v>0</v>
      </c>
      <c r="AA161" s="157" t="s">
        <v>940</v>
      </c>
      <c r="AB161" s="38">
        <f t="shared" si="5"/>
        <v>10780564</v>
      </c>
      <c r="AC161" s="158">
        <v>2252746</v>
      </c>
      <c r="AD161" s="158">
        <v>194626</v>
      </c>
      <c r="AE161" s="158">
        <v>0</v>
      </c>
      <c r="AF161" s="158">
        <v>194626</v>
      </c>
      <c r="AG161" s="158">
        <v>0</v>
      </c>
      <c r="AH161" s="158">
        <v>0</v>
      </c>
      <c r="AI161" s="158">
        <v>0</v>
      </c>
      <c r="AJ161" s="158">
        <v>0</v>
      </c>
      <c r="AK161" s="158">
        <v>372973</v>
      </c>
      <c r="AL161" s="158">
        <v>9891</v>
      </c>
      <c r="AM161" s="158">
        <v>8088992</v>
      </c>
      <c r="AN161" s="158">
        <v>31112</v>
      </c>
      <c r="AO161" s="158">
        <v>0</v>
      </c>
      <c r="AP161" s="158">
        <v>24850</v>
      </c>
      <c r="AQ161" s="158">
        <v>7127822</v>
      </c>
      <c r="AR161" s="158">
        <v>12</v>
      </c>
      <c r="AS161" s="158">
        <v>7127810</v>
      </c>
      <c r="AT161" s="158">
        <v>0</v>
      </c>
      <c r="AU161" s="158">
        <v>0</v>
      </c>
      <c r="AV161" s="158">
        <v>0</v>
      </c>
    </row>
    <row r="162" spans="1:48" x14ac:dyDescent="0.25">
      <c r="A162" s="154">
        <v>8206</v>
      </c>
      <c r="B162" s="154" t="s">
        <v>506</v>
      </c>
      <c r="C162" s="54" t="s">
        <v>918</v>
      </c>
      <c r="D162" s="37" t="s">
        <v>939</v>
      </c>
      <c r="E162" s="54">
        <v>4</v>
      </c>
      <c r="F162" s="155">
        <f t="shared" si="4"/>
        <v>6455000</v>
      </c>
      <c r="G162" s="156">
        <v>1180000</v>
      </c>
      <c r="H162" s="156">
        <v>185000</v>
      </c>
      <c r="I162" s="156">
        <v>0</v>
      </c>
      <c r="J162" s="156">
        <v>185000</v>
      </c>
      <c r="K162" s="156">
        <v>0</v>
      </c>
      <c r="L162" s="156">
        <v>0</v>
      </c>
      <c r="M162" s="156">
        <v>0</v>
      </c>
      <c r="N162" s="156">
        <v>0</v>
      </c>
      <c r="O162" s="156">
        <v>0</v>
      </c>
      <c r="P162" s="156">
        <v>0</v>
      </c>
      <c r="Q162" s="156">
        <v>5252000</v>
      </c>
      <c r="R162" s="156">
        <v>10000</v>
      </c>
      <c r="S162" s="156">
        <v>0</v>
      </c>
      <c r="T162" s="156">
        <v>13000</v>
      </c>
      <c r="U162" s="156">
        <v>2000</v>
      </c>
      <c r="V162" s="156">
        <v>0</v>
      </c>
      <c r="W162" s="156">
        <v>2000</v>
      </c>
      <c r="X162" s="156">
        <v>0</v>
      </c>
      <c r="Y162" s="156">
        <v>0</v>
      </c>
      <c r="Z162" s="156">
        <v>0</v>
      </c>
      <c r="AA162" s="157" t="s">
        <v>940</v>
      </c>
      <c r="AB162" s="38">
        <f t="shared" si="5"/>
        <v>7889001</v>
      </c>
      <c r="AC162" s="158">
        <v>1310694</v>
      </c>
      <c r="AD162" s="158">
        <v>107404</v>
      </c>
      <c r="AE162" s="158">
        <v>0</v>
      </c>
      <c r="AF162" s="158">
        <v>107404</v>
      </c>
      <c r="AG162" s="158">
        <v>0</v>
      </c>
      <c r="AH162" s="158">
        <v>0</v>
      </c>
      <c r="AI162" s="158">
        <v>0</v>
      </c>
      <c r="AJ162" s="158">
        <v>0</v>
      </c>
      <c r="AK162" s="158">
        <v>58091</v>
      </c>
      <c r="AL162" s="158">
        <v>0</v>
      </c>
      <c r="AM162" s="158">
        <v>6512158</v>
      </c>
      <c r="AN162" s="158">
        <v>0</v>
      </c>
      <c r="AO162" s="158">
        <v>0</v>
      </c>
      <c r="AP162" s="158">
        <v>8058</v>
      </c>
      <c r="AQ162" s="158">
        <v>4428681</v>
      </c>
      <c r="AR162" s="158">
        <v>0</v>
      </c>
      <c r="AS162" s="158">
        <v>4428681</v>
      </c>
      <c r="AT162" s="158">
        <v>0</v>
      </c>
      <c r="AU162" s="158">
        <v>0</v>
      </c>
      <c r="AV162" s="158">
        <v>0</v>
      </c>
    </row>
    <row r="163" spans="1:48" x14ac:dyDescent="0.25">
      <c r="A163" s="154">
        <v>8207</v>
      </c>
      <c r="B163" s="154" t="s">
        <v>507</v>
      </c>
      <c r="C163" s="54" t="s">
        <v>918</v>
      </c>
      <c r="D163" s="37" t="s">
        <v>939</v>
      </c>
      <c r="E163" s="54">
        <v>4</v>
      </c>
      <c r="F163" s="155">
        <f t="shared" si="4"/>
        <v>5020596</v>
      </c>
      <c r="G163" s="156">
        <v>539381</v>
      </c>
      <c r="H163" s="156">
        <v>86070</v>
      </c>
      <c r="I163" s="156">
        <v>20</v>
      </c>
      <c r="J163" s="156">
        <v>86050</v>
      </c>
      <c r="K163" s="156">
        <v>0</v>
      </c>
      <c r="L163" s="156">
        <v>0</v>
      </c>
      <c r="M163" s="156">
        <v>0</v>
      </c>
      <c r="N163" s="156">
        <v>0</v>
      </c>
      <c r="O163" s="156">
        <v>156000</v>
      </c>
      <c r="P163" s="156">
        <v>0</v>
      </c>
      <c r="Q163" s="156">
        <v>4260180</v>
      </c>
      <c r="R163" s="156">
        <v>35000</v>
      </c>
      <c r="S163" s="156">
        <v>5</v>
      </c>
      <c r="T163" s="156">
        <v>30030</v>
      </c>
      <c r="U163" s="156">
        <v>5529563</v>
      </c>
      <c r="V163" s="156">
        <v>2</v>
      </c>
      <c r="W163" s="156">
        <v>5529561</v>
      </c>
      <c r="X163" s="156">
        <v>0</v>
      </c>
      <c r="Y163" s="156">
        <v>0</v>
      </c>
      <c r="Z163" s="156">
        <v>0</v>
      </c>
      <c r="AA163" s="157" t="s">
        <v>940</v>
      </c>
      <c r="AB163" s="38">
        <f t="shared" si="5"/>
        <v>5878018</v>
      </c>
      <c r="AC163" s="158">
        <v>532701</v>
      </c>
      <c r="AD163" s="158">
        <v>110060</v>
      </c>
      <c r="AE163" s="158">
        <v>0</v>
      </c>
      <c r="AF163" s="158">
        <v>110060</v>
      </c>
      <c r="AG163" s="158">
        <v>0</v>
      </c>
      <c r="AH163" s="158">
        <v>0</v>
      </c>
      <c r="AI163" s="158">
        <v>0</v>
      </c>
      <c r="AJ163" s="158">
        <v>0</v>
      </c>
      <c r="AK163" s="158">
        <v>171364</v>
      </c>
      <c r="AL163" s="158">
        <v>0</v>
      </c>
      <c r="AM163" s="158">
        <v>5167088</v>
      </c>
      <c r="AN163" s="158">
        <v>0</v>
      </c>
      <c r="AO163" s="158">
        <v>0</v>
      </c>
      <c r="AP163" s="158">
        <v>6865</v>
      </c>
      <c r="AQ163" s="158">
        <v>2910253</v>
      </c>
      <c r="AR163" s="158">
        <v>0</v>
      </c>
      <c r="AS163" s="158">
        <v>2910253</v>
      </c>
      <c r="AT163" s="158">
        <v>0</v>
      </c>
      <c r="AU163" s="158">
        <v>0</v>
      </c>
      <c r="AV163" s="158">
        <v>0</v>
      </c>
    </row>
    <row r="164" spans="1:48" x14ac:dyDescent="0.25">
      <c r="A164" s="154">
        <v>8301</v>
      </c>
      <c r="B164" s="154" t="s">
        <v>492</v>
      </c>
      <c r="C164" s="54" t="s">
        <v>918</v>
      </c>
      <c r="D164" s="37" t="s">
        <v>939</v>
      </c>
      <c r="E164" s="54">
        <v>4</v>
      </c>
      <c r="F164" s="155">
        <f t="shared" si="4"/>
        <v>48127611</v>
      </c>
      <c r="G164" s="156">
        <v>21161215</v>
      </c>
      <c r="H164" s="156">
        <v>1290000</v>
      </c>
      <c r="I164" s="156">
        <v>0</v>
      </c>
      <c r="J164" s="156">
        <v>1290000</v>
      </c>
      <c r="K164" s="156">
        <v>0</v>
      </c>
      <c r="L164" s="156">
        <v>0</v>
      </c>
      <c r="M164" s="156">
        <v>0</v>
      </c>
      <c r="N164" s="156">
        <v>0</v>
      </c>
      <c r="O164" s="156">
        <v>522591</v>
      </c>
      <c r="P164" s="156">
        <v>0</v>
      </c>
      <c r="Q164" s="156">
        <v>26087755</v>
      </c>
      <c r="R164" s="156">
        <v>3500</v>
      </c>
      <c r="S164" s="156">
        <v>0</v>
      </c>
      <c r="T164" s="156">
        <v>352550</v>
      </c>
      <c r="U164" s="156">
        <v>573545</v>
      </c>
      <c r="V164" s="156">
        <v>20000</v>
      </c>
      <c r="W164" s="156">
        <v>553545</v>
      </c>
      <c r="X164" s="156">
        <v>0</v>
      </c>
      <c r="Y164" s="156">
        <v>0</v>
      </c>
      <c r="Z164" s="156">
        <v>0</v>
      </c>
      <c r="AA164" s="157" t="s">
        <v>940</v>
      </c>
      <c r="AB164" s="38">
        <f t="shared" si="5"/>
        <v>56710065</v>
      </c>
      <c r="AC164" s="158">
        <v>24432288</v>
      </c>
      <c r="AD164" s="158">
        <v>1403753</v>
      </c>
      <c r="AE164" s="158">
        <v>0</v>
      </c>
      <c r="AF164" s="158">
        <v>1403753</v>
      </c>
      <c r="AG164" s="158">
        <v>0</v>
      </c>
      <c r="AH164" s="158">
        <v>0</v>
      </c>
      <c r="AI164" s="158">
        <v>0</v>
      </c>
      <c r="AJ164" s="158">
        <v>0</v>
      </c>
      <c r="AK164" s="158">
        <v>1364297</v>
      </c>
      <c r="AL164" s="158">
        <v>0</v>
      </c>
      <c r="AM164" s="158">
        <v>29880242</v>
      </c>
      <c r="AN164" s="158">
        <v>401</v>
      </c>
      <c r="AO164" s="158">
        <v>0</v>
      </c>
      <c r="AP164" s="158">
        <v>1032837</v>
      </c>
      <c r="AQ164" s="158">
        <v>2857460</v>
      </c>
      <c r="AR164" s="158">
        <v>125704</v>
      </c>
      <c r="AS164" s="158">
        <v>2731756</v>
      </c>
      <c r="AT164" s="158">
        <v>0</v>
      </c>
      <c r="AU164" s="158">
        <v>0</v>
      </c>
      <c r="AV164" s="158">
        <v>0</v>
      </c>
    </row>
    <row r="165" spans="1:48" x14ac:dyDescent="0.25">
      <c r="A165" s="154">
        <v>8302</v>
      </c>
      <c r="B165" s="154" t="s">
        <v>493</v>
      </c>
      <c r="C165" s="54" t="s">
        <v>918</v>
      </c>
      <c r="D165" s="37" t="s">
        <v>939</v>
      </c>
      <c r="E165" s="54">
        <v>4</v>
      </c>
      <c r="F165" s="155">
        <f t="shared" si="4"/>
        <v>4734704</v>
      </c>
      <c r="G165" s="156">
        <v>1187633</v>
      </c>
      <c r="H165" s="156">
        <v>60</v>
      </c>
      <c r="I165" s="156">
        <v>0</v>
      </c>
      <c r="J165" s="156">
        <v>60</v>
      </c>
      <c r="K165" s="156">
        <v>0</v>
      </c>
      <c r="L165" s="156">
        <v>0</v>
      </c>
      <c r="M165" s="156">
        <v>0</v>
      </c>
      <c r="N165" s="156">
        <v>0</v>
      </c>
      <c r="O165" s="156">
        <v>10</v>
      </c>
      <c r="P165" s="156">
        <v>10</v>
      </c>
      <c r="Q165" s="156">
        <v>3540126</v>
      </c>
      <c r="R165" s="156">
        <v>5848</v>
      </c>
      <c r="S165" s="156">
        <v>0</v>
      </c>
      <c r="T165" s="156">
        <v>1077</v>
      </c>
      <c r="U165" s="156">
        <v>47074</v>
      </c>
      <c r="V165" s="156">
        <v>10</v>
      </c>
      <c r="W165" s="156">
        <v>47064</v>
      </c>
      <c r="X165" s="156">
        <v>0</v>
      </c>
      <c r="Y165" s="156">
        <v>0</v>
      </c>
      <c r="Z165" s="156">
        <v>0</v>
      </c>
      <c r="AA165" s="157" t="s">
        <v>940</v>
      </c>
      <c r="AB165" s="38">
        <f t="shared" si="5"/>
        <v>5975596</v>
      </c>
      <c r="AC165" s="158">
        <v>1183074</v>
      </c>
      <c r="AD165" s="158">
        <v>123361</v>
      </c>
      <c r="AE165" s="158">
        <v>0</v>
      </c>
      <c r="AF165" s="158">
        <v>123361</v>
      </c>
      <c r="AG165" s="158">
        <v>0</v>
      </c>
      <c r="AH165" s="158">
        <v>0</v>
      </c>
      <c r="AI165" s="158">
        <v>0</v>
      </c>
      <c r="AJ165" s="158">
        <v>0</v>
      </c>
      <c r="AK165" s="158">
        <v>0</v>
      </c>
      <c r="AL165" s="158">
        <v>0</v>
      </c>
      <c r="AM165" s="158">
        <v>4782530</v>
      </c>
      <c r="AN165" s="158">
        <v>0</v>
      </c>
      <c r="AO165" s="158">
        <v>0</v>
      </c>
      <c r="AP165" s="158">
        <v>9992</v>
      </c>
      <c r="AQ165" s="158">
        <v>189455</v>
      </c>
      <c r="AR165" s="158">
        <v>0</v>
      </c>
      <c r="AS165" s="158">
        <v>189455</v>
      </c>
      <c r="AT165" s="158">
        <v>0</v>
      </c>
      <c r="AU165" s="158">
        <v>0</v>
      </c>
      <c r="AV165" s="158">
        <v>0</v>
      </c>
    </row>
    <row r="166" spans="1:48" x14ac:dyDescent="0.25">
      <c r="A166" s="154">
        <v>8303</v>
      </c>
      <c r="B166" s="154" t="s">
        <v>494</v>
      </c>
      <c r="C166" s="54" t="s">
        <v>918</v>
      </c>
      <c r="D166" s="37" t="s">
        <v>939</v>
      </c>
      <c r="E166" s="54">
        <v>4</v>
      </c>
      <c r="F166" s="155">
        <f t="shared" si="4"/>
        <v>12812798</v>
      </c>
      <c r="G166" s="156">
        <v>3309863</v>
      </c>
      <c r="H166" s="156">
        <v>482384</v>
      </c>
      <c r="I166" s="156">
        <v>270000</v>
      </c>
      <c r="J166" s="156">
        <v>212384</v>
      </c>
      <c r="K166" s="156">
        <v>0</v>
      </c>
      <c r="L166" s="156">
        <v>0</v>
      </c>
      <c r="M166" s="156">
        <v>0</v>
      </c>
      <c r="N166" s="156">
        <v>0</v>
      </c>
      <c r="O166" s="156">
        <v>1500</v>
      </c>
      <c r="P166" s="156">
        <v>100000</v>
      </c>
      <c r="Q166" s="156">
        <v>9201435</v>
      </c>
      <c r="R166" s="156">
        <v>100000</v>
      </c>
      <c r="S166" s="156">
        <v>0</v>
      </c>
      <c r="T166" s="156">
        <v>100000</v>
      </c>
      <c r="U166" s="156">
        <v>6000</v>
      </c>
      <c r="V166" s="156">
        <v>0</v>
      </c>
      <c r="W166" s="156">
        <v>6000</v>
      </c>
      <c r="X166" s="156">
        <v>0</v>
      </c>
      <c r="Y166" s="156">
        <v>0</v>
      </c>
      <c r="Z166" s="156">
        <v>0</v>
      </c>
      <c r="AA166" s="157" t="s">
        <v>940</v>
      </c>
      <c r="AB166" s="38">
        <f t="shared" si="5"/>
        <v>14081289</v>
      </c>
      <c r="AC166" s="158">
        <v>3419147</v>
      </c>
      <c r="AD166" s="158">
        <v>170072</v>
      </c>
      <c r="AE166" s="158">
        <v>80386</v>
      </c>
      <c r="AF166" s="158">
        <v>89686</v>
      </c>
      <c r="AG166" s="158">
        <v>0</v>
      </c>
      <c r="AH166" s="158">
        <v>0</v>
      </c>
      <c r="AI166" s="158">
        <v>0</v>
      </c>
      <c r="AJ166" s="158">
        <v>0</v>
      </c>
      <c r="AK166" s="158">
        <v>114</v>
      </c>
      <c r="AL166" s="158">
        <v>16942</v>
      </c>
      <c r="AM166" s="158">
        <v>10611886</v>
      </c>
      <c r="AN166" s="158">
        <v>33200</v>
      </c>
      <c r="AO166" s="158">
        <v>0</v>
      </c>
      <c r="AP166" s="158">
        <v>0</v>
      </c>
      <c r="AQ166" s="158">
        <v>268557</v>
      </c>
      <c r="AR166" s="158">
        <v>0</v>
      </c>
      <c r="AS166" s="158">
        <v>268557</v>
      </c>
      <c r="AT166" s="158">
        <v>0</v>
      </c>
      <c r="AU166" s="158">
        <v>0</v>
      </c>
      <c r="AV166" s="158">
        <v>0</v>
      </c>
    </row>
    <row r="167" spans="1:48" x14ac:dyDescent="0.25">
      <c r="A167" s="154">
        <v>8304</v>
      </c>
      <c r="B167" s="154" t="s">
        <v>495</v>
      </c>
      <c r="C167" s="54" t="s">
        <v>918</v>
      </c>
      <c r="D167" s="37" t="s">
        <v>939</v>
      </c>
      <c r="E167" s="54">
        <v>4</v>
      </c>
      <c r="F167" s="155">
        <f t="shared" si="4"/>
        <v>8779382</v>
      </c>
      <c r="G167" s="156">
        <v>2408409</v>
      </c>
      <c r="H167" s="156">
        <v>109000</v>
      </c>
      <c r="I167" s="156">
        <v>0</v>
      </c>
      <c r="J167" s="156">
        <v>109000</v>
      </c>
      <c r="K167" s="156">
        <v>0</v>
      </c>
      <c r="L167" s="156">
        <v>0</v>
      </c>
      <c r="M167" s="156">
        <v>0</v>
      </c>
      <c r="N167" s="156">
        <v>0</v>
      </c>
      <c r="O167" s="156">
        <v>300719</v>
      </c>
      <c r="P167" s="156">
        <v>105561</v>
      </c>
      <c r="Q167" s="156">
        <v>5856866</v>
      </c>
      <c r="R167" s="156">
        <v>0</v>
      </c>
      <c r="S167" s="156">
        <v>0</v>
      </c>
      <c r="T167" s="156">
        <v>107827</v>
      </c>
      <c r="U167" s="156">
        <v>23000</v>
      </c>
      <c r="V167" s="156">
        <v>0</v>
      </c>
      <c r="W167" s="156">
        <v>23000</v>
      </c>
      <c r="X167" s="156">
        <v>0</v>
      </c>
      <c r="Y167" s="156">
        <v>0</v>
      </c>
      <c r="Z167" s="156">
        <v>0</v>
      </c>
      <c r="AA167" s="157" t="s">
        <v>940</v>
      </c>
      <c r="AB167" s="38">
        <f t="shared" si="5"/>
        <v>9753452</v>
      </c>
      <c r="AC167" s="158">
        <v>2556709</v>
      </c>
      <c r="AD167" s="158">
        <v>220867</v>
      </c>
      <c r="AE167" s="158">
        <v>0</v>
      </c>
      <c r="AF167" s="158">
        <v>220867</v>
      </c>
      <c r="AG167" s="158">
        <v>0</v>
      </c>
      <c r="AH167" s="158">
        <v>0</v>
      </c>
      <c r="AI167" s="158">
        <v>0</v>
      </c>
      <c r="AJ167" s="158">
        <v>0</v>
      </c>
      <c r="AK167" s="158">
        <v>335773</v>
      </c>
      <c r="AL167" s="158">
        <v>159297</v>
      </c>
      <c r="AM167" s="158">
        <v>6595836</v>
      </c>
      <c r="AN167" s="158">
        <v>17184</v>
      </c>
      <c r="AO167" s="158">
        <v>0</v>
      </c>
      <c r="AP167" s="158">
        <v>88653</v>
      </c>
      <c r="AQ167" s="158">
        <v>289457</v>
      </c>
      <c r="AR167" s="158">
        <v>0</v>
      </c>
      <c r="AS167" s="158">
        <v>289457</v>
      </c>
      <c r="AT167" s="158">
        <v>0</v>
      </c>
      <c r="AU167" s="158">
        <v>0</v>
      </c>
      <c r="AV167" s="158">
        <v>0</v>
      </c>
    </row>
    <row r="168" spans="1:48" x14ac:dyDescent="0.25">
      <c r="A168" s="154">
        <v>8305</v>
      </c>
      <c r="B168" s="154" t="s">
        <v>496</v>
      </c>
      <c r="C168" s="54" t="s">
        <v>918</v>
      </c>
      <c r="D168" s="37" t="s">
        <v>939</v>
      </c>
      <c r="E168" s="54">
        <v>4</v>
      </c>
      <c r="F168" s="155">
        <f t="shared" si="4"/>
        <v>6429553</v>
      </c>
      <c r="G168" s="156">
        <v>2109883</v>
      </c>
      <c r="H168" s="156">
        <v>7</v>
      </c>
      <c r="I168" s="156">
        <v>1</v>
      </c>
      <c r="J168" s="156">
        <v>6</v>
      </c>
      <c r="K168" s="156">
        <v>0</v>
      </c>
      <c r="L168" s="156">
        <v>0</v>
      </c>
      <c r="M168" s="156">
        <v>0</v>
      </c>
      <c r="N168" s="156">
        <v>0</v>
      </c>
      <c r="O168" s="156">
        <v>4001</v>
      </c>
      <c r="P168" s="156">
        <v>2</v>
      </c>
      <c r="Q168" s="156">
        <v>4289162</v>
      </c>
      <c r="R168" s="156">
        <v>5</v>
      </c>
      <c r="S168" s="156">
        <v>0</v>
      </c>
      <c r="T168" s="156">
        <v>26500</v>
      </c>
      <c r="U168" s="156">
        <v>9</v>
      </c>
      <c r="V168" s="156">
        <v>2</v>
      </c>
      <c r="W168" s="156">
        <v>7</v>
      </c>
      <c r="X168" s="156">
        <v>0</v>
      </c>
      <c r="Y168" s="156">
        <v>0</v>
      </c>
      <c r="Z168" s="156">
        <v>0</v>
      </c>
      <c r="AA168" s="157" t="s">
        <v>940</v>
      </c>
      <c r="AB168" s="38">
        <f t="shared" si="5"/>
        <v>8809295</v>
      </c>
      <c r="AC168" s="158">
        <v>2863984</v>
      </c>
      <c r="AD168" s="158">
        <v>286382</v>
      </c>
      <c r="AE168" s="158">
        <v>156</v>
      </c>
      <c r="AF168" s="158">
        <v>286226</v>
      </c>
      <c r="AG168" s="158">
        <v>0</v>
      </c>
      <c r="AH168" s="158">
        <v>0</v>
      </c>
      <c r="AI168" s="158">
        <v>0</v>
      </c>
      <c r="AJ168" s="158">
        <v>0</v>
      </c>
      <c r="AK168" s="158">
        <v>20208</v>
      </c>
      <c r="AL168" s="158">
        <v>0</v>
      </c>
      <c r="AM168" s="158">
        <v>5902992</v>
      </c>
      <c r="AN168" s="158">
        <v>6236</v>
      </c>
      <c r="AO168" s="158">
        <v>0</v>
      </c>
      <c r="AP168" s="158">
        <v>15875</v>
      </c>
      <c r="AQ168" s="158">
        <v>1072197</v>
      </c>
      <c r="AR168" s="158">
        <v>0</v>
      </c>
      <c r="AS168" s="158">
        <v>1072197</v>
      </c>
      <c r="AT168" s="158">
        <v>0</v>
      </c>
      <c r="AU168" s="158">
        <v>0</v>
      </c>
      <c r="AV168" s="158">
        <v>0</v>
      </c>
    </row>
    <row r="169" spans="1:48" x14ac:dyDescent="0.25">
      <c r="A169" s="154">
        <v>8306</v>
      </c>
      <c r="B169" s="154" t="s">
        <v>497</v>
      </c>
      <c r="C169" s="54" t="s">
        <v>918</v>
      </c>
      <c r="D169" s="37" t="s">
        <v>939</v>
      </c>
      <c r="E169" s="54">
        <v>4</v>
      </c>
      <c r="F169" s="155">
        <f t="shared" si="4"/>
        <v>8523000</v>
      </c>
      <c r="G169" s="156">
        <v>3231180</v>
      </c>
      <c r="H169" s="156">
        <v>252690</v>
      </c>
      <c r="I169" s="156">
        <v>50</v>
      </c>
      <c r="J169" s="156">
        <v>252640</v>
      </c>
      <c r="K169" s="156">
        <v>0</v>
      </c>
      <c r="L169" s="156">
        <v>0</v>
      </c>
      <c r="M169" s="156">
        <v>0</v>
      </c>
      <c r="N169" s="156">
        <v>0</v>
      </c>
      <c r="O169" s="156">
        <v>12200</v>
      </c>
      <c r="P169" s="156">
        <v>10</v>
      </c>
      <c r="Q169" s="156">
        <v>5242600</v>
      </c>
      <c r="R169" s="156">
        <v>5000</v>
      </c>
      <c r="S169" s="156">
        <v>0</v>
      </c>
      <c r="T169" s="156">
        <v>32010</v>
      </c>
      <c r="U169" s="156">
        <v>10330</v>
      </c>
      <c r="V169" s="156">
        <v>310</v>
      </c>
      <c r="W169" s="156">
        <v>10020</v>
      </c>
      <c r="X169" s="156">
        <v>0</v>
      </c>
      <c r="Y169" s="156">
        <v>0</v>
      </c>
      <c r="Z169" s="156">
        <v>0</v>
      </c>
      <c r="AA169" s="157" t="s">
        <v>940</v>
      </c>
      <c r="AB169" s="38">
        <f t="shared" si="5"/>
        <v>9412993</v>
      </c>
      <c r="AC169" s="158">
        <v>3470874</v>
      </c>
      <c r="AD169" s="158">
        <v>446460</v>
      </c>
      <c r="AE169" s="158">
        <v>0</v>
      </c>
      <c r="AF169" s="158">
        <v>446460</v>
      </c>
      <c r="AG169" s="158">
        <v>0</v>
      </c>
      <c r="AH169" s="158">
        <v>0</v>
      </c>
      <c r="AI169" s="158">
        <v>0</v>
      </c>
      <c r="AJ169" s="158">
        <v>0</v>
      </c>
      <c r="AK169" s="158">
        <v>13204</v>
      </c>
      <c r="AL169" s="158">
        <v>0</v>
      </c>
      <c r="AM169" s="158">
        <v>5836346</v>
      </c>
      <c r="AN169" s="158">
        <v>0</v>
      </c>
      <c r="AO169" s="158">
        <v>0</v>
      </c>
      <c r="AP169" s="158">
        <v>92569</v>
      </c>
      <c r="AQ169" s="158">
        <v>163822</v>
      </c>
      <c r="AR169" s="158">
        <v>0</v>
      </c>
      <c r="AS169" s="158">
        <v>163822</v>
      </c>
      <c r="AT169" s="158">
        <v>0</v>
      </c>
      <c r="AU169" s="158">
        <v>0</v>
      </c>
      <c r="AV169" s="158">
        <v>0</v>
      </c>
    </row>
    <row r="170" spans="1:48" x14ac:dyDescent="0.25">
      <c r="A170" s="154">
        <v>8307</v>
      </c>
      <c r="B170" s="154" t="s">
        <v>498</v>
      </c>
      <c r="C170" s="54" t="s">
        <v>918</v>
      </c>
      <c r="D170" s="37" t="s">
        <v>939</v>
      </c>
      <c r="E170" s="54">
        <v>4</v>
      </c>
      <c r="F170" s="155">
        <f t="shared" si="4"/>
        <v>4060768</v>
      </c>
      <c r="G170" s="156">
        <v>1252245</v>
      </c>
      <c r="H170" s="156">
        <v>29000</v>
      </c>
      <c r="I170" s="156">
        <v>1000</v>
      </c>
      <c r="J170" s="156">
        <v>28000</v>
      </c>
      <c r="K170" s="156">
        <v>0</v>
      </c>
      <c r="L170" s="156">
        <v>0</v>
      </c>
      <c r="M170" s="156">
        <v>0</v>
      </c>
      <c r="N170" s="156">
        <v>0</v>
      </c>
      <c r="O170" s="156">
        <v>3000</v>
      </c>
      <c r="P170" s="156">
        <v>2000</v>
      </c>
      <c r="Q170" s="156">
        <v>2798523</v>
      </c>
      <c r="R170" s="156">
        <v>0</v>
      </c>
      <c r="S170" s="156">
        <v>0</v>
      </c>
      <c r="T170" s="156">
        <v>5000</v>
      </c>
      <c r="U170" s="156">
        <v>795910</v>
      </c>
      <c r="V170" s="156">
        <v>2000</v>
      </c>
      <c r="W170" s="156">
        <v>793910</v>
      </c>
      <c r="X170" s="156">
        <v>0</v>
      </c>
      <c r="Y170" s="156">
        <v>0</v>
      </c>
      <c r="Z170" s="156">
        <v>0</v>
      </c>
      <c r="AA170" s="157" t="s">
        <v>940</v>
      </c>
      <c r="AB170" s="38">
        <f t="shared" si="5"/>
        <v>4860367</v>
      </c>
      <c r="AC170" s="158">
        <v>1562111</v>
      </c>
      <c r="AD170" s="158">
        <v>741114</v>
      </c>
      <c r="AE170" s="158">
        <v>0</v>
      </c>
      <c r="AF170" s="158">
        <v>741114</v>
      </c>
      <c r="AG170" s="158">
        <v>0</v>
      </c>
      <c r="AH170" s="158">
        <v>0</v>
      </c>
      <c r="AI170" s="158">
        <v>0</v>
      </c>
      <c r="AJ170" s="158">
        <v>0</v>
      </c>
      <c r="AK170" s="158">
        <v>0</v>
      </c>
      <c r="AL170" s="158">
        <v>0</v>
      </c>
      <c r="AM170" s="158">
        <v>3288727</v>
      </c>
      <c r="AN170" s="158">
        <v>7530</v>
      </c>
      <c r="AO170" s="158">
        <v>0</v>
      </c>
      <c r="AP170" s="158">
        <v>1999</v>
      </c>
      <c r="AQ170" s="158">
        <v>8699</v>
      </c>
      <c r="AR170" s="158">
        <v>0</v>
      </c>
      <c r="AS170" s="158">
        <v>8699</v>
      </c>
      <c r="AT170" s="158">
        <v>0</v>
      </c>
      <c r="AU170" s="158">
        <v>0</v>
      </c>
      <c r="AV170" s="158">
        <v>0</v>
      </c>
    </row>
    <row r="171" spans="1:48" x14ac:dyDescent="0.25">
      <c r="A171" s="154">
        <v>8308</v>
      </c>
      <c r="B171" s="154" t="s">
        <v>499</v>
      </c>
      <c r="C171" s="54" t="s">
        <v>918</v>
      </c>
      <c r="D171" s="37" t="s">
        <v>939</v>
      </c>
      <c r="E171" s="54">
        <v>4</v>
      </c>
      <c r="F171" s="155">
        <f t="shared" si="4"/>
        <v>3080905</v>
      </c>
      <c r="G171" s="156">
        <v>498335</v>
      </c>
      <c r="H171" s="156">
        <v>62851</v>
      </c>
      <c r="I171" s="156">
        <v>57</v>
      </c>
      <c r="J171" s="156">
        <v>62794</v>
      </c>
      <c r="K171" s="156">
        <v>0</v>
      </c>
      <c r="L171" s="156">
        <v>0</v>
      </c>
      <c r="M171" s="156">
        <v>0</v>
      </c>
      <c r="N171" s="156">
        <v>0</v>
      </c>
      <c r="O171" s="156">
        <v>72882</v>
      </c>
      <c r="P171" s="156">
        <v>773</v>
      </c>
      <c r="Q171" s="156">
        <v>2483935</v>
      </c>
      <c r="R171" s="156">
        <v>22388</v>
      </c>
      <c r="S171" s="156">
        <v>0</v>
      </c>
      <c r="T171" s="156">
        <v>2592</v>
      </c>
      <c r="U171" s="156">
        <v>1786</v>
      </c>
      <c r="V171" s="156">
        <v>0</v>
      </c>
      <c r="W171" s="156">
        <v>1786</v>
      </c>
      <c r="X171" s="156">
        <v>0</v>
      </c>
      <c r="Y171" s="156">
        <v>0</v>
      </c>
      <c r="Z171" s="156">
        <v>0</v>
      </c>
      <c r="AA171" s="157" t="s">
        <v>940</v>
      </c>
      <c r="AB171" s="38">
        <f t="shared" si="5"/>
        <v>3392596</v>
      </c>
      <c r="AC171" s="158">
        <v>790114</v>
      </c>
      <c r="AD171" s="158">
        <v>121356</v>
      </c>
      <c r="AE171" s="158">
        <v>70</v>
      </c>
      <c r="AF171" s="158">
        <v>121286</v>
      </c>
      <c r="AG171" s="158">
        <v>0</v>
      </c>
      <c r="AH171" s="158">
        <v>0</v>
      </c>
      <c r="AI171" s="158">
        <v>0</v>
      </c>
      <c r="AJ171" s="158">
        <v>0</v>
      </c>
      <c r="AK171" s="158">
        <v>83555</v>
      </c>
      <c r="AL171" s="158">
        <v>718</v>
      </c>
      <c r="AM171" s="158">
        <v>2516671</v>
      </c>
      <c r="AN171" s="158">
        <v>0</v>
      </c>
      <c r="AO171" s="158">
        <v>0</v>
      </c>
      <c r="AP171" s="158">
        <v>1538</v>
      </c>
      <c r="AQ171" s="158">
        <v>355376</v>
      </c>
      <c r="AR171" s="158">
        <v>0</v>
      </c>
      <c r="AS171" s="158">
        <v>355376</v>
      </c>
      <c r="AT171" s="158">
        <v>0</v>
      </c>
      <c r="AU171" s="158">
        <v>0</v>
      </c>
      <c r="AV171" s="158">
        <v>0</v>
      </c>
    </row>
    <row r="172" spans="1:48" x14ac:dyDescent="0.25">
      <c r="A172" s="154">
        <v>8309</v>
      </c>
      <c r="B172" s="154" t="s">
        <v>500</v>
      </c>
      <c r="C172" s="54" t="s">
        <v>918</v>
      </c>
      <c r="D172" s="37" t="s">
        <v>939</v>
      </c>
      <c r="E172" s="54">
        <v>4</v>
      </c>
      <c r="F172" s="155">
        <f t="shared" si="4"/>
        <v>3816283</v>
      </c>
      <c r="G172" s="156">
        <v>703333</v>
      </c>
      <c r="H172" s="156">
        <v>70500</v>
      </c>
      <c r="I172" s="156">
        <v>0</v>
      </c>
      <c r="J172" s="156">
        <v>70500</v>
      </c>
      <c r="K172" s="156">
        <v>0</v>
      </c>
      <c r="L172" s="156">
        <v>0</v>
      </c>
      <c r="M172" s="156">
        <v>0</v>
      </c>
      <c r="N172" s="156">
        <v>0</v>
      </c>
      <c r="O172" s="156">
        <v>0</v>
      </c>
      <c r="P172" s="156">
        <v>0</v>
      </c>
      <c r="Q172" s="156">
        <v>3102100</v>
      </c>
      <c r="R172" s="156">
        <v>0</v>
      </c>
      <c r="S172" s="156">
        <v>0</v>
      </c>
      <c r="T172" s="156">
        <v>10850</v>
      </c>
      <c r="U172" s="156">
        <v>3092891</v>
      </c>
      <c r="V172" s="156">
        <v>0</v>
      </c>
      <c r="W172" s="156">
        <v>3092891</v>
      </c>
      <c r="X172" s="156">
        <v>0</v>
      </c>
      <c r="Y172" s="156">
        <v>0</v>
      </c>
      <c r="Z172" s="156">
        <v>0</v>
      </c>
      <c r="AA172" s="157" t="s">
        <v>940</v>
      </c>
      <c r="AB172" s="38">
        <f t="shared" si="5"/>
        <v>4489955</v>
      </c>
      <c r="AC172" s="158">
        <v>963091</v>
      </c>
      <c r="AD172" s="158">
        <v>130146</v>
      </c>
      <c r="AE172" s="158">
        <v>1000</v>
      </c>
      <c r="AF172" s="158">
        <v>129146</v>
      </c>
      <c r="AG172" s="158">
        <v>0</v>
      </c>
      <c r="AH172" s="158">
        <v>0</v>
      </c>
      <c r="AI172" s="158">
        <v>0</v>
      </c>
      <c r="AJ172" s="158">
        <v>0</v>
      </c>
      <c r="AK172" s="158">
        <v>52749</v>
      </c>
      <c r="AL172" s="158">
        <v>0</v>
      </c>
      <c r="AM172" s="158">
        <v>3459216</v>
      </c>
      <c r="AN172" s="158">
        <v>0</v>
      </c>
      <c r="AO172" s="158">
        <v>0</v>
      </c>
      <c r="AP172" s="158">
        <v>14899</v>
      </c>
      <c r="AQ172" s="158">
        <v>82555</v>
      </c>
      <c r="AR172" s="158">
        <v>16257</v>
      </c>
      <c r="AS172" s="158">
        <v>66298</v>
      </c>
      <c r="AT172" s="158">
        <v>0</v>
      </c>
      <c r="AU172" s="158">
        <v>0</v>
      </c>
      <c r="AV172" s="158">
        <v>0</v>
      </c>
    </row>
    <row r="173" spans="1:48" x14ac:dyDescent="0.25">
      <c r="A173" s="154">
        <v>8310</v>
      </c>
      <c r="B173" s="154" t="s">
        <v>501</v>
      </c>
      <c r="C173" s="54" t="s">
        <v>918</v>
      </c>
      <c r="D173" s="37" t="s">
        <v>939</v>
      </c>
      <c r="E173" s="54">
        <v>4</v>
      </c>
      <c r="F173" s="155">
        <f t="shared" si="4"/>
        <v>2932134</v>
      </c>
      <c r="G173" s="156">
        <v>306200</v>
      </c>
      <c r="H173" s="156">
        <v>0</v>
      </c>
      <c r="I173" s="156">
        <v>0</v>
      </c>
      <c r="J173" s="156">
        <v>0</v>
      </c>
      <c r="K173" s="156">
        <v>0</v>
      </c>
      <c r="L173" s="156">
        <v>0</v>
      </c>
      <c r="M173" s="156">
        <v>0</v>
      </c>
      <c r="N173" s="156">
        <v>0</v>
      </c>
      <c r="O173" s="156">
        <v>0</v>
      </c>
      <c r="P173" s="156">
        <v>0</v>
      </c>
      <c r="Q173" s="156">
        <v>2587334</v>
      </c>
      <c r="R173" s="156">
        <v>20100</v>
      </c>
      <c r="S173" s="156">
        <v>0</v>
      </c>
      <c r="T173" s="156">
        <v>18500</v>
      </c>
      <c r="U173" s="156">
        <v>3000</v>
      </c>
      <c r="V173" s="156">
        <v>0</v>
      </c>
      <c r="W173" s="156">
        <v>3000</v>
      </c>
      <c r="X173" s="156">
        <v>0</v>
      </c>
      <c r="Y173" s="156">
        <v>0</v>
      </c>
      <c r="Z173" s="156">
        <v>0</v>
      </c>
      <c r="AA173" s="157" t="s">
        <v>940</v>
      </c>
      <c r="AB173" s="38">
        <f t="shared" si="5"/>
        <v>3590552</v>
      </c>
      <c r="AC173" s="158">
        <v>436621</v>
      </c>
      <c r="AD173" s="158">
        <v>101001</v>
      </c>
      <c r="AE173" s="158">
        <v>53</v>
      </c>
      <c r="AF173" s="158">
        <v>100948</v>
      </c>
      <c r="AG173" s="158">
        <v>0</v>
      </c>
      <c r="AH173" s="158">
        <v>0</v>
      </c>
      <c r="AI173" s="158">
        <v>0</v>
      </c>
      <c r="AJ173" s="158">
        <v>0</v>
      </c>
      <c r="AK173" s="158">
        <v>5</v>
      </c>
      <c r="AL173" s="158">
        <v>0</v>
      </c>
      <c r="AM173" s="158">
        <v>3129635</v>
      </c>
      <c r="AN173" s="158">
        <v>0</v>
      </c>
      <c r="AO173" s="158">
        <v>0</v>
      </c>
      <c r="AP173" s="158">
        <v>24291</v>
      </c>
      <c r="AQ173" s="158">
        <v>1445864</v>
      </c>
      <c r="AR173" s="158">
        <v>0</v>
      </c>
      <c r="AS173" s="158">
        <v>1445864</v>
      </c>
      <c r="AT173" s="158">
        <v>0</v>
      </c>
      <c r="AU173" s="158">
        <v>0</v>
      </c>
      <c r="AV173" s="158">
        <v>0</v>
      </c>
    </row>
    <row r="174" spans="1:48" x14ac:dyDescent="0.25">
      <c r="A174" s="154">
        <v>8311</v>
      </c>
      <c r="B174" s="154" t="s">
        <v>502</v>
      </c>
      <c r="C174" s="54" t="s">
        <v>918</v>
      </c>
      <c r="D174" s="37" t="s">
        <v>939</v>
      </c>
      <c r="E174" s="54">
        <v>4</v>
      </c>
      <c r="F174" s="155">
        <f t="shared" si="4"/>
        <v>4763188</v>
      </c>
      <c r="G174" s="156">
        <v>1438366</v>
      </c>
      <c r="H174" s="156">
        <v>186518</v>
      </c>
      <c r="I174" s="156">
        <v>107000</v>
      </c>
      <c r="J174" s="156">
        <v>79518</v>
      </c>
      <c r="K174" s="156">
        <v>0</v>
      </c>
      <c r="L174" s="156">
        <v>0</v>
      </c>
      <c r="M174" s="156">
        <v>0</v>
      </c>
      <c r="N174" s="156">
        <v>0</v>
      </c>
      <c r="O174" s="156">
        <v>1883</v>
      </c>
      <c r="P174" s="156">
        <v>0</v>
      </c>
      <c r="Q174" s="156">
        <v>3293929</v>
      </c>
      <c r="R174" s="156">
        <v>0</v>
      </c>
      <c r="S174" s="156">
        <v>0</v>
      </c>
      <c r="T174" s="156">
        <v>29010</v>
      </c>
      <c r="U174" s="156">
        <v>6626</v>
      </c>
      <c r="V174" s="156">
        <v>0</v>
      </c>
      <c r="W174" s="156">
        <v>6626</v>
      </c>
      <c r="X174" s="156">
        <v>0</v>
      </c>
      <c r="Y174" s="156">
        <v>0</v>
      </c>
      <c r="Z174" s="156">
        <v>0</v>
      </c>
      <c r="AA174" s="157" t="s">
        <v>940</v>
      </c>
      <c r="AB174" s="38">
        <f t="shared" si="5"/>
        <v>5512803</v>
      </c>
      <c r="AC174" s="158">
        <v>1669571</v>
      </c>
      <c r="AD174" s="158">
        <v>257154</v>
      </c>
      <c r="AE174" s="158">
        <v>156145</v>
      </c>
      <c r="AF174" s="158">
        <v>101009</v>
      </c>
      <c r="AG174" s="158">
        <v>0</v>
      </c>
      <c r="AH174" s="158">
        <v>0</v>
      </c>
      <c r="AI174" s="158">
        <v>0</v>
      </c>
      <c r="AJ174" s="158">
        <v>0</v>
      </c>
      <c r="AK174" s="158">
        <v>1914</v>
      </c>
      <c r="AL174" s="158">
        <v>0</v>
      </c>
      <c r="AM174" s="158">
        <v>3797076</v>
      </c>
      <c r="AN174" s="158">
        <v>3326</v>
      </c>
      <c r="AO174" s="158">
        <v>0</v>
      </c>
      <c r="AP174" s="158">
        <v>40916</v>
      </c>
      <c r="AQ174" s="158">
        <v>138781</v>
      </c>
      <c r="AR174" s="158">
        <v>0</v>
      </c>
      <c r="AS174" s="158">
        <v>138781</v>
      </c>
      <c r="AT174" s="158">
        <v>0</v>
      </c>
      <c r="AU174" s="158">
        <v>0</v>
      </c>
      <c r="AV174" s="158">
        <v>0</v>
      </c>
    </row>
    <row r="175" spans="1:48" x14ac:dyDescent="0.25">
      <c r="A175" s="154">
        <v>8312</v>
      </c>
      <c r="B175" s="154" t="s">
        <v>503</v>
      </c>
      <c r="C175" s="54" t="s">
        <v>918</v>
      </c>
      <c r="D175" s="37" t="s">
        <v>939</v>
      </c>
      <c r="E175" s="54">
        <v>4</v>
      </c>
      <c r="F175" s="155">
        <f t="shared" si="4"/>
        <v>5761640</v>
      </c>
      <c r="G175" s="156">
        <v>1780496</v>
      </c>
      <c r="H175" s="156">
        <v>77856</v>
      </c>
      <c r="I175" s="156">
        <v>0</v>
      </c>
      <c r="J175" s="156">
        <v>77856</v>
      </c>
      <c r="K175" s="156">
        <v>0</v>
      </c>
      <c r="L175" s="156">
        <v>0</v>
      </c>
      <c r="M175" s="156">
        <v>0</v>
      </c>
      <c r="N175" s="156">
        <v>0</v>
      </c>
      <c r="O175" s="156">
        <v>0</v>
      </c>
      <c r="P175" s="156">
        <v>0</v>
      </c>
      <c r="Q175" s="156">
        <v>3960144</v>
      </c>
      <c r="R175" s="156">
        <v>0</v>
      </c>
      <c r="S175" s="156">
        <v>0</v>
      </c>
      <c r="T175" s="156">
        <v>21000</v>
      </c>
      <c r="U175" s="156">
        <v>114</v>
      </c>
      <c r="V175" s="156">
        <v>0</v>
      </c>
      <c r="W175" s="156">
        <v>114</v>
      </c>
      <c r="X175" s="156">
        <v>0</v>
      </c>
      <c r="Y175" s="156">
        <v>0</v>
      </c>
      <c r="Z175" s="156">
        <v>0</v>
      </c>
      <c r="AA175" s="157" t="s">
        <v>940</v>
      </c>
      <c r="AB175" s="38">
        <f t="shared" si="5"/>
        <v>6277187</v>
      </c>
      <c r="AC175" s="158">
        <v>1909061</v>
      </c>
      <c r="AD175" s="158">
        <v>144695</v>
      </c>
      <c r="AE175" s="158">
        <v>0</v>
      </c>
      <c r="AF175" s="158">
        <v>144695</v>
      </c>
      <c r="AG175" s="158">
        <v>0</v>
      </c>
      <c r="AH175" s="158">
        <v>0</v>
      </c>
      <c r="AI175" s="158">
        <v>0</v>
      </c>
      <c r="AJ175" s="158">
        <v>0</v>
      </c>
      <c r="AK175" s="158">
        <v>4094</v>
      </c>
      <c r="AL175" s="158">
        <v>0</v>
      </c>
      <c r="AM175" s="158">
        <v>4303132</v>
      </c>
      <c r="AN175" s="158">
        <v>5000</v>
      </c>
      <c r="AO175" s="158">
        <v>0</v>
      </c>
      <c r="AP175" s="158">
        <v>55900</v>
      </c>
      <c r="AQ175" s="158">
        <v>811580</v>
      </c>
      <c r="AR175" s="158">
        <v>6666</v>
      </c>
      <c r="AS175" s="158">
        <v>804914</v>
      </c>
      <c r="AT175" s="158">
        <v>0</v>
      </c>
      <c r="AU175" s="158">
        <v>0</v>
      </c>
      <c r="AV175" s="158">
        <v>0</v>
      </c>
    </row>
    <row r="176" spans="1:48" x14ac:dyDescent="0.25">
      <c r="A176" s="154">
        <v>8313</v>
      </c>
      <c r="B176" s="154" t="s">
        <v>504</v>
      </c>
      <c r="C176" s="54" t="s">
        <v>918</v>
      </c>
      <c r="D176" s="37" t="s">
        <v>939</v>
      </c>
      <c r="E176" s="54">
        <v>4</v>
      </c>
      <c r="F176" s="155">
        <f t="shared" si="4"/>
        <v>9620350</v>
      </c>
      <c r="G176" s="156">
        <v>1935750</v>
      </c>
      <c r="H176" s="156">
        <v>191001</v>
      </c>
      <c r="I176" s="156">
        <v>0</v>
      </c>
      <c r="J176" s="156">
        <v>191001</v>
      </c>
      <c r="K176" s="156">
        <v>0</v>
      </c>
      <c r="L176" s="156">
        <v>0</v>
      </c>
      <c r="M176" s="156">
        <v>0</v>
      </c>
      <c r="N176" s="156">
        <v>0</v>
      </c>
      <c r="O176" s="156">
        <v>0</v>
      </c>
      <c r="P176" s="156">
        <v>0</v>
      </c>
      <c r="Q176" s="156">
        <v>7678100</v>
      </c>
      <c r="R176" s="156">
        <v>0</v>
      </c>
      <c r="S176" s="156">
        <v>0</v>
      </c>
      <c r="T176" s="156">
        <v>6500</v>
      </c>
      <c r="U176" s="156">
        <v>20000</v>
      </c>
      <c r="V176" s="156">
        <v>0</v>
      </c>
      <c r="W176" s="156">
        <v>20000</v>
      </c>
      <c r="X176" s="156">
        <v>0</v>
      </c>
      <c r="Y176" s="156">
        <v>0</v>
      </c>
      <c r="Z176" s="156">
        <v>0</v>
      </c>
      <c r="AA176" s="157" t="s">
        <v>940</v>
      </c>
      <c r="AB176" s="38">
        <f t="shared" si="5"/>
        <v>11242539</v>
      </c>
      <c r="AC176" s="158">
        <v>2321168</v>
      </c>
      <c r="AD176" s="158">
        <v>352715</v>
      </c>
      <c r="AE176" s="158">
        <v>0</v>
      </c>
      <c r="AF176" s="158">
        <v>352715</v>
      </c>
      <c r="AG176" s="158">
        <v>0</v>
      </c>
      <c r="AH176" s="158">
        <v>0</v>
      </c>
      <c r="AI176" s="158">
        <v>0</v>
      </c>
      <c r="AJ176" s="158">
        <v>0</v>
      </c>
      <c r="AK176" s="158">
        <v>360</v>
      </c>
      <c r="AL176" s="158">
        <v>0</v>
      </c>
      <c r="AM176" s="158">
        <v>8905505</v>
      </c>
      <c r="AN176" s="158">
        <v>0</v>
      </c>
      <c r="AO176" s="158">
        <v>0</v>
      </c>
      <c r="AP176" s="158">
        <v>15506</v>
      </c>
      <c r="AQ176" s="158">
        <v>13337</v>
      </c>
      <c r="AR176" s="158">
        <v>0</v>
      </c>
      <c r="AS176" s="158">
        <v>13337</v>
      </c>
      <c r="AT176" s="158">
        <v>0</v>
      </c>
      <c r="AU176" s="158">
        <v>0</v>
      </c>
      <c r="AV176" s="158">
        <v>0</v>
      </c>
    </row>
    <row r="177" spans="1:48" x14ac:dyDescent="0.25">
      <c r="A177" s="154">
        <v>8314</v>
      </c>
      <c r="B177" s="154" t="s">
        <v>505</v>
      </c>
      <c r="C177" s="54" t="s">
        <v>918</v>
      </c>
      <c r="D177" s="37" t="s">
        <v>939</v>
      </c>
      <c r="E177" s="54">
        <v>4</v>
      </c>
      <c r="F177" s="155">
        <f t="shared" si="4"/>
        <v>3519176</v>
      </c>
      <c r="G177" s="156">
        <v>722330</v>
      </c>
      <c r="H177" s="156">
        <v>0</v>
      </c>
      <c r="I177" s="156">
        <v>0</v>
      </c>
      <c r="J177" s="156">
        <v>0</v>
      </c>
      <c r="K177" s="156">
        <v>0</v>
      </c>
      <c r="L177" s="156">
        <v>0</v>
      </c>
      <c r="M177" s="156">
        <v>0</v>
      </c>
      <c r="N177" s="156">
        <v>0</v>
      </c>
      <c r="O177" s="156">
        <v>0</v>
      </c>
      <c r="P177" s="156">
        <v>103891</v>
      </c>
      <c r="Q177" s="156">
        <v>2692955</v>
      </c>
      <c r="R177" s="156">
        <v>0</v>
      </c>
      <c r="S177" s="156">
        <v>0</v>
      </c>
      <c r="T177" s="156">
        <v>0</v>
      </c>
      <c r="U177" s="156">
        <v>0</v>
      </c>
      <c r="V177" s="156">
        <v>0</v>
      </c>
      <c r="W177" s="156">
        <v>0</v>
      </c>
      <c r="X177" s="156">
        <v>0</v>
      </c>
      <c r="Y177" s="156">
        <v>0</v>
      </c>
      <c r="Z177" s="156">
        <v>0</v>
      </c>
      <c r="AA177" s="157" t="s">
        <v>940</v>
      </c>
      <c r="AB177" s="38">
        <f t="shared" si="5"/>
        <v>4125150</v>
      </c>
      <c r="AC177" s="158">
        <v>791961</v>
      </c>
      <c r="AD177" s="158">
        <v>67124</v>
      </c>
      <c r="AE177" s="158">
        <v>0</v>
      </c>
      <c r="AF177" s="158">
        <v>67124</v>
      </c>
      <c r="AG177" s="158">
        <v>0</v>
      </c>
      <c r="AH177" s="158">
        <v>0</v>
      </c>
      <c r="AI177" s="158">
        <v>0</v>
      </c>
      <c r="AJ177" s="158">
        <v>0</v>
      </c>
      <c r="AK177" s="158">
        <v>0</v>
      </c>
      <c r="AL177" s="158">
        <v>151013</v>
      </c>
      <c r="AM177" s="158">
        <v>3160784</v>
      </c>
      <c r="AN177" s="158">
        <v>0</v>
      </c>
      <c r="AO177" s="158">
        <v>0</v>
      </c>
      <c r="AP177" s="158">
        <v>21392</v>
      </c>
      <c r="AQ177" s="158">
        <v>1065863</v>
      </c>
      <c r="AR177" s="158">
        <v>0</v>
      </c>
      <c r="AS177" s="158">
        <v>1065863</v>
      </c>
      <c r="AT177" s="158">
        <v>0</v>
      </c>
      <c r="AU177" s="158">
        <v>0</v>
      </c>
      <c r="AV177" s="158">
        <v>0</v>
      </c>
    </row>
    <row r="178" spans="1:48" x14ac:dyDescent="0.25">
      <c r="A178" s="154">
        <v>9101</v>
      </c>
      <c r="B178" s="154" t="s">
        <v>509</v>
      </c>
      <c r="C178" s="54" t="s">
        <v>918</v>
      </c>
      <c r="D178" s="37" t="s">
        <v>939</v>
      </c>
      <c r="E178" s="54">
        <v>4</v>
      </c>
      <c r="F178" s="155">
        <f t="shared" si="4"/>
        <v>69694537</v>
      </c>
      <c r="G178" s="156">
        <v>34278087</v>
      </c>
      <c r="H178" s="156">
        <v>1562071</v>
      </c>
      <c r="I178" s="156">
        <v>0</v>
      </c>
      <c r="J178" s="156">
        <v>1562071</v>
      </c>
      <c r="K178" s="156">
        <v>0</v>
      </c>
      <c r="L178" s="156">
        <v>0</v>
      </c>
      <c r="M178" s="156">
        <v>0</v>
      </c>
      <c r="N178" s="156">
        <v>0</v>
      </c>
      <c r="O178" s="156">
        <v>73428</v>
      </c>
      <c r="P178" s="156">
        <v>103245</v>
      </c>
      <c r="Q178" s="156">
        <v>33379997</v>
      </c>
      <c r="R178" s="156">
        <v>0</v>
      </c>
      <c r="S178" s="156">
        <v>0</v>
      </c>
      <c r="T178" s="156">
        <v>1859780</v>
      </c>
      <c r="U178" s="156">
        <v>3035533</v>
      </c>
      <c r="V178" s="156">
        <v>0</v>
      </c>
      <c r="W178" s="156">
        <v>3035533</v>
      </c>
      <c r="X178" s="156">
        <v>0</v>
      </c>
      <c r="Y178" s="156">
        <v>0</v>
      </c>
      <c r="Z178" s="156">
        <v>0</v>
      </c>
      <c r="AA178" s="157" t="s">
        <v>940</v>
      </c>
      <c r="AB178" s="38">
        <f t="shared" si="5"/>
        <v>87103333</v>
      </c>
      <c r="AC178" s="158">
        <v>42038258</v>
      </c>
      <c r="AD178" s="158">
        <v>2370867</v>
      </c>
      <c r="AE178" s="158">
        <v>0</v>
      </c>
      <c r="AF178" s="158">
        <v>2370867</v>
      </c>
      <c r="AG178" s="158">
        <v>0</v>
      </c>
      <c r="AH178" s="158">
        <v>0</v>
      </c>
      <c r="AI178" s="158">
        <v>0</v>
      </c>
      <c r="AJ178" s="158">
        <v>0</v>
      </c>
      <c r="AK178" s="158">
        <v>78381</v>
      </c>
      <c r="AL178" s="158">
        <v>54194</v>
      </c>
      <c r="AM178" s="158">
        <v>42546123</v>
      </c>
      <c r="AN178" s="158">
        <v>82100</v>
      </c>
      <c r="AO178" s="158">
        <v>0</v>
      </c>
      <c r="AP178" s="158">
        <v>2304277</v>
      </c>
      <c r="AQ178" s="158">
        <v>7064874</v>
      </c>
      <c r="AR178" s="158">
        <v>0</v>
      </c>
      <c r="AS178" s="158">
        <v>7064874</v>
      </c>
      <c r="AT178" s="158">
        <v>0</v>
      </c>
      <c r="AU178" s="158">
        <v>0</v>
      </c>
      <c r="AV178" s="158">
        <v>0</v>
      </c>
    </row>
    <row r="179" spans="1:48" x14ac:dyDescent="0.25">
      <c r="A179" s="154">
        <v>9102</v>
      </c>
      <c r="B179" s="154" t="s">
        <v>510</v>
      </c>
      <c r="C179" s="54" t="s">
        <v>918</v>
      </c>
      <c r="D179" s="37" t="s">
        <v>939</v>
      </c>
      <c r="E179" s="54">
        <v>4</v>
      </c>
      <c r="F179" s="155">
        <f t="shared" si="4"/>
        <v>9222229</v>
      </c>
      <c r="G179" s="156">
        <v>1105512</v>
      </c>
      <c r="H179" s="156">
        <v>331798</v>
      </c>
      <c r="I179" s="156">
        <v>0</v>
      </c>
      <c r="J179" s="156">
        <v>331798</v>
      </c>
      <c r="K179" s="156">
        <v>0</v>
      </c>
      <c r="L179" s="156">
        <v>0</v>
      </c>
      <c r="M179" s="156">
        <v>0</v>
      </c>
      <c r="N179" s="156">
        <v>0</v>
      </c>
      <c r="O179" s="156">
        <v>0</v>
      </c>
      <c r="P179" s="156">
        <v>0</v>
      </c>
      <c r="Q179" s="156">
        <v>8095281</v>
      </c>
      <c r="R179" s="156">
        <v>0</v>
      </c>
      <c r="S179" s="156">
        <v>0</v>
      </c>
      <c r="T179" s="156">
        <v>21436</v>
      </c>
      <c r="U179" s="156">
        <v>1135</v>
      </c>
      <c r="V179" s="156">
        <v>0</v>
      </c>
      <c r="W179" s="156">
        <v>1135</v>
      </c>
      <c r="X179" s="156">
        <v>0</v>
      </c>
      <c r="Y179" s="156">
        <v>0</v>
      </c>
      <c r="Z179" s="156">
        <v>0</v>
      </c>
      <c r="AA179" s="157" t="s">
        <v>940</v>
      </c>
      <c r="AB179" s="38">
        <f t="shared" si="5"/>
        <v>10244782</v>
      </c>
      <c r="AC179" s="158">
        <v>1139564</v>
      </c>
      <c r="AD179" s="158">
        <v>294041</v>
      </c>
      <c r="AE179" s="158">
        <v>0</v>
      </c>
      <c r="AF179" s="158">
        <v>294041</v>
      </c>
      <c r="AG179" s="158">
        <v>0</v>
      </c>
      <c r="AH179" s="158">
        <v>0</v>
      </c>
      <c r="AI179" s="158">
        <v>0</v>
      </c>
      <c r="AJ179" s="158">
        <v>0</v>
      </c>
      <c r="AK179" s="158">
        <v>0</v>
      </c>
      <c r="AL179" s="158">
        <v>0</v>
      </c>
      <c r="AM179" s="158">
        <v>9073367</v>
      </c>
      <c r="AN179" s="158">
        <v>0</v>
      </c>
      <c r="AO179" s="158">
        <v>0</v>
      </c>
      <c r="AP179" s="158">
        <v>31851</v>
      </c>
      <c r="AQ179" s="158">
        <v>215629</v>
      </c>
      <c r="AR179" s="158">
        <v>0</v>
      </c>
      <c r="AS179" s="158">
        <v>215629</v>
      </c>
      <c r="AT179" s="158">
        <v>0</v>
      </c>
      <c r="AU179" s="158">
        <v>0</v>
      </c>
      <c r="AV179" s="158">
        <v>0</v>
      </c>
    </row>
    <row r="180" spans="1:48" x14ac:dyDescent="0.25">
      <c r="A180" s="154">
        <v>9103</v>
      </c>
      <c r="B180" s="154" t="s">
        <v>511</v>
      </c>
      <c r="C180" s="54" t="s">
        <v>918</v>
      </c>
      <c r="D180" s="37" t="s">
        <v>939</v>
      </c>
      <c r="E180" s="54">
        <v>4</v>
      </c>
      <c r="F180" s="155">
        <f t="shared" si="4"/>
        <v>6524384</v>
      </c>
      <c r="G180" s="156">
        <v>2033263</v>
      </c>
      <c r="H180" s="156">
        <v>181930</v>
      </c>
      <c r="I180" s="156">
        <v>0</v>
      </c>
      <c r="J180" s="156">
        <v>181930</v>
      </c>
      <c r="K180" s="156">
        <v>0</v>
      </c>
      <c r="L180" s="156">
        <v>0</v>
      </c>
      <c r="M180" s="156">
        <v>0</v>
      </c>
      <c r="N180" s="156">
        <v>0</v>
      </c>
      <c r="O180" s="156">
        <v>0</v>
      </c>
      <c r="P180" s="156">
        <v>23994</v>
      </c>
      <c r="Q180" s="156">
        <v>4393384</v>
      </c>
      <c r="R180" s="156">
        <v>60000</v>
      </c>
      <c r="S180" s="156">
        <v>0</v>
      </c>
      <c r="T180" s="156">
        <v>13743</v>
      </c>
      <c r="U180" s="156">
        <v>2036</v>
      </c>
      <c r="V180" s="156">
        <v>0</v>
      </c>
      <c r="W180" s="156">
        <v>2036</v>
      </c>
      <c r="X180" s="156">
        <v>0</v>
      </c>
      <c r="Y180" s="156">
        <v>0</v>
      </c>
      <c r="Z180" s="156">
        <v>0</v>
      </c>
      <c r="AA180" s="157" t="s">
        <v>940</v>
      </c>
      <c r="AB180" s="38">
        <f t="shared" si="5"/>
        <v>7802114</v>
      </c>
      <c r="AC180" s="158">
        <v>2413908</v>
      </c>
      <c r="AD180" s="158">
        <v>1311761</v>
      </c>
      <c r="AE180" s="158">
        <v>0</v>
      </c>
      <c r="AF180" s="158">
        <v>1311761</v>
      </c>
      <c r="AG180" s="158">
        <v>0</v>
      </c>
      <c r="AH180" s="158">
        <v>0</v>
      </c>
      <c r="AI180" s="158">
        <v>0</v>
      </c>
      <c r="AJ180" s="158">
        <v>0</v>
      </c>
      <c r="AK180" s="158">
        <v>0</v>
      </c>
      <c r="AL180" s="158">
        <v>20571</v>
      </c>
      <c r="AM180" s="158">
        <v>5315879</v>
      </c>
      <c r="AN180" s="158">
        <v>26700</v>
      </c>
      <c r="AO180" s="158">
        <v>0</v>
      </c>
      <c r="AP180" s="158">
        <v>25056</v>
      </c>
      <c r="AQ180" s="158">
        <v>424771</v>
      </c>
      <c r="AR180" s="158">
        <v>0</v>
      </c>
      <c r="AS180" s="158">
        <v>424771</v>
      </c>
      <c r="AT180" s="158">
        <v>0</v>
      </c>
      <c r="AU180" s="158">
        <v>0</v>
      </c>
      <c r="AV180" s="158">
        <v>0</v>
      </c>
    </row>
    <row r="181" spans="1:48" x14ac:dyDescent="0.25">
      <c r="A181" s="154">
        <v>9104</v>
      </c>
      <c r="B181" s="154" t="s">
        <v>512</v>
      </c>
      <c r="C181" s="54" t="s">
        <v>918</v>
      </c>
      <c r="D181" s="37" t="s">
        <v>939</v>
      </c>
      <c r="E181" s="54">
        <v>4</v>
      </c>
      <c r="F181" s="155">
        <f t="shared" si="4"/>
        <v>2992700</v>
      </c>
      <c r="G181" s="156">
        <v>383900</v>
      </c>
      <c r="H181" s="156">
        <v>45010</v>
      </c>
      <c r="I181" s="156">
        <v>10</v>
      </c>
      <c r="J181" s="156">
        <v>45000</v>
      </c>
      <c r="K181" s="156">
        <v>0</v>
      </c>
      <c r="L181" s="156">
        <v>0</v>
      </c>
      <c r="M181" s="156">
        <v>0</v>
      </c>
      <c r="N181" s="156">
        <v>0</v>
      </c>
      <c r="O181" s="156">
        <v>0</v>
      </c>
      <c r="P181" s="156">
        <v>0</v>
      </c>
      <c r="Q181" s="156">
        <v>2608800</v>
      </c>
      <c r="R181" s="156">
        <v>0</v>
      </c>
      <c r="S181" s="156">
        <v>0</v>
      </c>
      <c r="T181" s="156">
        <v>0</v>
      </c>
      <c r="U181" s="156">
        <v>1040</v>
      </c>
      <c r="V181" s="156">
        <v>10</v>
      </c>
      <c r="W181" s="156">
        <v>1030</v>
      </c>
      <c r="X181" s="156">
        <v>0</v>
      </c>
      <c r="Y181" s="156">
        <v>0</v>
      </c>
      <c r="Z181" s="156">
        <v>0</v>
      </c>
      <c r="AA181" s="157" t="s">
        <v>940</v>
      </c>
      <c r="AB181" s="38">
        <f t="shared" si="5"/>
        <v>3861213</v>
      </c>
      <c r="AC181" s="158">
        <v>499227</v>
      </c>
      <c r="AD181" s="158">
        <v>498940</v>
      </c>
      <c r="AE181" s="158">
        <v>0</v>
      </c>
      <c r="AF181" s="158">
        <v>498940</v>
      </c>
      <c r="AG181" s="158">
        <v>0</v>
      </c>
      <c r="AH181" s="158">
        <v>0</v>
      </c>
      <c r="AI181" s="158">
        <v>0</v>
      </c>
      <c r="AJ181" s="158">
        <v>0</v>
      </c>
      <c r="AK181" s="158">
        <v>0</v>
      </c>
      <c r="AL181" s="158">
        <v>0</v>
      </c>
      <c r="AM181" s="158">
        <v>3361986</v>
      </c>
      <c r="AN181" s="158">
        <v>0</v>
      </c>
      <c r="AO181" s="158">
        <v>0</v>
      </c>
      <c r="AP181" s="158">
        <v>0</v>
      </c>
      <c r="AQ181" s="158">
        <v>1013605</v>
      </c>
      <c r="AR181" s="158">
        <v>0</v>
      </c>
      <c r="AS181" s="158">
        <v>1013605</v>
      </c>
      <c r="AT181" s="158">
        <v>0</v>
      </c>
      <c r="AU181" s="158">
        <v>0</v>
      </c>
      <c r="AV181" s="158">
        <v>0</v>
      </c>
    </row>
    <row r="182" spans="1:48" x14ac:dyDescent="0.25">
      <c r="A182" s="154">
        <v>9105</v>
      </c>
      <c r="B182" s="154" t="s">
        <v>513</v>
      </c>
      <c r="C182" s="54" t="s">
        <v>918</v>
      </c>
      <c r="D182" s="37" t="s">
        <v>939</v>
      </c>
      <c r="E182" s="54">
        <v>4</v>
      </c>
      <c r="F182" s="155">
        <f t="shared" si="4"/>
        <v>8364853</v>
      </c>
      <c r="G182" s="156">
        <v>2047253</v>
      </c>
      <c r="H182" s="156">
        <v>313334</v>
      </c>
      <c r="I182" s="156">
        <v>0</v>
      </c>
      <c r="J182" s="156">
        <v>313334</v>
      </c>
      <c r="K182" s="156">
        <v>0</v>
      </c>
      <c r="L182" s="156">
        <v>0</v>
      </c>
      <c r="M182" s="156">
        <v>0</v>
      </c>
      <c r="N182" s="156">
        <v>0</v>
      </c>
      <c r="O182" s="156">
        <v>4886</v>
      </c>
      <c r="P182" s="156">
        <v>7308</v>
      </c>
      <c r="Q182" s="156">
        <v>6280184</v>
      </c>
      <c r="R182" s="156">
        <v>0</v>
      </c>
      <c r="S182" s="156">
        <v>0</v>
      </c>
      <c r="T182" s="156">
        <v>25222</v>
      </c>
      <c r="U182" s="156">
        <v>1000</v>
      </c>
      <c r="V182" s="156">
        <v>0</v>
      </c>
      <c r="W182" s="156">
        <v>1000</v>
      </c>
      <c r="X182" s="156">
        <v>0</v>
      </c>
      <c r="Y182" s="156">
        <v>0</v>
      </c>
      <c r="Z182" s="156">
        <v>0</v>
      </c>
      <c r="AA182" s="157" t="s">
        <v>940</v>
      </c>
      <c r="AB182" s="38">
        <f t="shared" si="5"/>
        <v>9274826</v>
      </c>
      <c r="AC182" s="158">
        <v>2393354</v>
      </c>
      <c r="AD182" s="158">
        <v>244725</v>
      </c>
      <c r="AE182" s="158">
        <v>0</v>
      </c>
      <c r="AF182" s="158">
        <v>244725</v>
      </c>
      <c r="AG182" s="158">
        <v>0</v>
      </c>
      <c r="AH182" s="158">
        <v>0</v>
      </c>
      <c r="AI182" s="158">
        <v>0</v>
      </c>
      <c r="AJ182" s="158">
        <v>0</v>
      </c>
      <c r="AK182" s="158">
        <v>6435</v>
      </c>
      <c r="AL182" s="158">
        <v>6604</v>
      </c>
      <c r="AM182" s="158">
        <v>6832287</v>
      </c>
      <c r="AN182" s="158">
        <v>0</v>
      </c>
      <c r="AO182" s="158">
        <v>0</v>
      </c>
      <c r="AP182" s="158">
        <v>36146</v>
      </c>
      <c r="AQ182" s="158">
        <v>46055</v>
      </c>
      <c r="AR182" s="158">
        <v>0</v>
      </c>
      <c r="AS182" s="158">
        <v>46055</v>
      </c>
      <c r="AT182" s="158">
        <v>0</v>
      </c>
      <c r="AU182" s="158">
        <v>0</v>
      </c>
      <c r="AV182" s="158">
        <v>0</v>
      </c>
    </row>
    <row r="183" spans="1:48" x14ac:dyDescent="0.25">
      <c r="A183" s="154">
        <v>9106</v>
      </c>
      <c r="B183" s="154" t="s">
        <v>514</v>
      </c>
      <c r="C183" s="54" t="s">
        <v>918</v>
      </c>
      <c r="D183" s="37" t="s">
        <v>939</v>
      </c>
      <c r="E183" s="54">
        <v>4</v>
      </c>
      <c r="F183" s="155">
        <f t="shared" si="4"/>
        <v>5344985</v>
      </c>
      <c r="G183" s="156">
        <v>790409</v>
      </c>
      <c r="H183" s="156">
        <v>354820</v>
      </c>
      <c r="I183" s="156">
        <v>0</v>
      </c>
      <c r="J183" s="156">
        <v>354820</v>
      </c>
      <c r="K183" s="156">
        <v>0</v>
      </c>
      <c r="L183" s="156">
        <v>0</v>
      </c>
      <c r="M183" s="156">
        <v>0</v>
      </c>
      <c r="N183" s="156">
        <v>0</v>
      </c>
      <c r="O183" s="156">
        <v>73651</v>
      </c>
      <c r="P183" s="156">
        <v>0</v>
      </c>
      <c r="Q183" s="156">
        <v>4444325</v>
      </c>
      <c r="R183" s="156">
        <v>34400</v>
      </c>
      <c r="S183" s="156">
        <v>0</v>
      </c>
      <c r="T183" s="156">
        <v>2200</v>
      </c>
      <c r="U183" s="156">
        <v>0</v>
      </c>
      <c r="V183" s="156">
        <v>0</v>
      </c>
      <c r="W183" s="156">
        <v>0</v>
      </c>
      <c r="X183" s="156">
        <v>0</v>
      </c>
      <c r="Y183" s="156">
        <v>0</v>
      </c>
      <c r="Z183" s="156">
        <v>0</v>
      </c>
      <c r="AA183" s="157" t="s">
        <v>940</v>
      </c>
      <c r="AB183" s="38">
        <f t="shared" si="5"/>
        <v>5652571</v>
      </c>
      <c r="AC183" s="158">
        <v>721247</v>
      </c>
      <c r="AD183" s="158">
        <v>298802</v>
      </c>
      <c r="AE183" s="158">
        <v>0</v>
      </c>
      <c r="AF183" s="158">
        <v>298802</v>
      </c>
      <c r="AG183" s="158">
        <v>0</v>
      </c>
      <c r="AH183" s="158">
        <v>0</v>
      </c>
      <c r="AI183" s="158">
        <v>0</v>
      </c>
      <c r="AJ183" s="158">
        <v>0</v>
      </c>
      <c r="AK183" s="158">
        <v>90747</v>
      </c>
      <c r="AL183" s="158">
        <v>0</v>
      </c>
      <c r="AM183" s="158">
        <v>4833400</v>
      </c>
      <c r="AN183" s="158">
        <v>738</v>
      </c>
      <c r="AO183" s="158">
        <v>0</v>
      </c>
      <c r="AP183" s="158">
        <v>6439</v>
      </c>
      <c r="AQ183" s="158">
        <v>1005291</v>
      </c>
      <c r="AR183" s="158">
        <v>0</v>
      </c>
      <c r="AS183" s="158">
        <v>1005291</v>
      </c>
      <c r="AT183" s="158">
        <v>0</v>
      </c>
      <c r="AU183" s="158">
        <v>0</v>
      </c>
      <c r="AV183" s="158">
        <v>0</v>
      </c>
    </row>
    <row r="184" spans="1:48" x14ac:dyDescent="0.25">
      <c r="A184" s="154">
        <v>9107</v>
      </c>
      <c r="B184" s="154" t="s">
        <v>515</v>
      </c>
      <c r="C184" s="54" t="s">
        <v>918</v>
      </c>
      <c r="D184" s="37" t="s">
        <v>939</v>
      </c>
      <c r="E184" s="54">
        <v>4</v>
      </c>
      <c r="F184" s="155">
        <f t="shared" si="4"/>
        <v>5543654</v>
      </c>
      <c r="G184" s="156">
        <v>921575</v>
      </c>
      <c r="H184" s="156">
        <v>73465</v>
      </c>
      <c r="I184" s="156">
        <v>0</v>
      </c>
      <c r="J184" s="156">
        <v>73465</v>
      </c>
      <c r="K184" s="156">
        <v>0</v>
      </c>
      <c r="L184" s="156">
        <v>0</v>
      </c>
      <c r="M184" s="156">
        <v>0</v>
      </c>
      <c r="N184" s="156">
        <v>0</v>
      </c>
      <c r="O184" s="156">
        <v>1088</v>
      </c>
      <c r="P184" s="156">
        <v>0</v>
      </c>
      <c r="Q184" s="156">
        <v>4620991</v>
      </c>
      <c r="R184" s="156">
        <v>0</v>
      </c>
      <c r="S184" s="156">
        <v>0</v>
      </c>
      <c r="T184" s="156">
        <v>0</v>
      </c>
      <c r="U184" s="156">
        <v>0</v>
      </c>
      <c r="V184" s="156">
        <v>0</v>
      </c>
      <c r="W184" s="156">
        <v>0</v>
      </c>
      <c r="X184" s="156">
        <v>0</v>
      </c>
      <c r="Y184" s="156">
        <v>0</v>
      </c>
      <c r="Z184" s="156">
        <v>0</v>
      </c>
      <c r="AA184" s="157" t="s">
        <v>940</v>
      </c>
      <c r="AB184" s="38">
        <f t="shared" si="5"/>
        <v>6535654</v>
      </c>
      <c r="AC184" s="158">
        <v>1321835</v>
      </c>
      <c r="AD184" s="158">
        <v>289505</v>
      </c>
      <c r="AE184" s="158">
        <v>0</v>
      </c>
      <c r="AF184" s="158">
        <v>289505</v>
      </c>
      <c r="AG184" s="158">
        <v>0</v>
      </c>
      <c r="AH184" s="158">
        <v>0</v>
      </c>
      <c r="AI184" s="158">
        <v>0</v>
      </c>
      <c r="AJ184" s="158">
        <v>0</v>
      </c>
      <c r="AK184" s="158">
        <v>16195</v>
      </c>
      <c r="AL184" s="158">
        <v>0</v>
      </c>
      <c r="AM184" s="158">
        <v>5187170</v>
      </c>
      <c r="AN184" s="158">
        <v>0</v>
      </c>
      <c r="AO184" s="158">
        <v>0</v>
      </c>
      <c r="AP184" s="158">
        <v>10454</v>
      </c>
      <c r="AQ184" s="158">
        <v>839952</v>
      </c>
      <c r="AR184" s="158">
        <v>0</v>
      </c>
      <c r="AS184" s="158">
        <v>839952</v>
      </c>
      <c r="AT184" s="158">
        <v>0</v>
      </c>
      <c r="AU184" s="158">
        <v>0</v>
      </c>
      <c r="AV184" s="158">
        <v>0</v>
      </c>
    </row>
    <row r="185" spans="1:48" x14ac:dyDescent="0.25">
      <c r="A185" s="154">
        <v>9108</v>
      </c>
      <c r="B185" s="154" t="s">
        <v>516</v>
      </c>
      <c r="C185" s="54" t="s">
        <v>918</v>
      </c>
      <c r="D185" s="37" t="s">
        <v>939</v>
      </c>
      <c r="E185" s="54">
        <v>4</v>
      </c>
      <c r="F185" s="155">
        <f t="shared" si="4"/>
        <v>13593817</v>
      </c>
      <c r="G185" s="156">
        <v>6179477</v>
      </c>
      <c r="H185" s="156">
        <v>325148</v>
      </c>
      <c r="I185" s="156">
        <v>0</v>
      </c>
      <c r="J185" s="156">
        <v>325148</v>
      </c>
      <c r="K185" s="156">
        <v>0</v>
      </c>
      <c r="L185" s="156">
        <v>0</v>
      </c>
      <c r="M185" s="156">
        <v>0</v>
      </c>
      <c r="N185" s="156">
        <v>0</v>
      </c>
      <c r="O185" s="156">
        <v>420525</v>
      </c>
      <c r="P185" s="156">
        <v>59871</v>
      </c>
      <c r="Q185" s="156">
        <v>6778141</v>
      </c>
      <c r="R185" s="156">
        <v>17000</v>
      </c>
      <c r="S185" s="156">
        <v>0</v>
      </c>
      <c r="T185" s="156">
        <v>138803</v>
      </c>
      <c r="U185" s="156">
        <v>0</v>
      </c>
      <c r="V185" s="156">
        <v>0</v>
      </c>
      <c r="W185" s="156">
        <v>0</v>
      </c>
      <c r="X185" s="156">
        <v>0</v>
      </c>
      <c r="Y185" s="156">
        <v>0</v>
      </c>
      <c r="Z185" s="156">
        <v>0</v>
      </c>
      <c r="AA185" s="157" t="s">
        <v>940</v>
      </c>
      <c r="AB185" s="38">
        <f t="shared" si="5"/>
        <v>13754935</v>
      </c>
      <c r="AC185" s="158">
        <v>6309587</v>
      </c>
      <c r="AD185" s="158">
        <v>422487</v>
      </c>
      <c r="AE185" s="158">
        <v>7500</v>
      </c>
      <c r="AF185" s="158">
        <v>414987</v>
      </c>
      <c r="AG185" s="158">
        <v>0</v>
      </c>
      <c r="AH185" s="158">
        <v>0</v>
      </c>
      <c r="AI185" s="158">
        <v>0</v>
      </c>
      <c r="AJ185" s="158">
        <v>0</v>
      </c>
      <c r="AK185" s="158">
        <v>219893</v>
      </c>
      <c r="AL185" s="158">
        <v>74627</v>
      </c>
      <c r="AM185" s="158">
        <v>7030539</v>
      </c>
      <c r="AN185" s="158">
        <v>0</v>
      </c>
      <c r="AO185" s="158">
        <v>0</v>
      </c>
      <c r="AP185" s="158">
        <v>120289</v>
      </c>
      <c r="AQ185" s="158">
        <v>949434</v>
      </c>
      <c r="AR185" s="158">
        <v>0</v>
      </c>
      <c r="AS185" s="158">
        <v>949434</v>
      </c>
      <c r="AT185" s="158">
        <v>0</v>
      </c>
      <c r="AU185" s="158">
        <v>0</v>
      </c>
      <c r="AV185" s="158">
        <v>0</v>
      </c>
    </row>
    <row r="186" spans="1:48" x14ac:dyDescent="0.25">
      <c r="A186" s="154">
        <v>9109</v>
      </c>
      <c r="B186" s="154" t="s">
        <v>517</v>
      </c>
      <c r="C186" s="54" t="s">
        <v>918</v>
      </c>
      <c r="D186" s="37" t="s">
        <v>939</v>
      </c>
      <c r="E186" s="54">
        <v>4</v>
      </c>
      <c r="F186" s="155">
        <f t="shared" si="4"/>
        <v>8456988</v>
      </c>
      <c r="G186" s="156">
        <v>1894362</v>
      </c>
      <c r="H186" s="156">
        <v>124324</v>
      </c>
      <c r="I186" s="156">
        <v>0</v>
      </c>
      <c r="J186" s="156">
        <v>124324</v>
      </c>
      <c r="K186" s="156">
        <v>0</v>
      </c>
      <c r="L186" s="156">
        <v>0</v>
      </c>
      <c r="M186" s="156">
        <v>0</v>
      </c>
      <c r="N186" s="156">
        <v>0</v>
      </c>
      <c r="O186" s="156">
        <v>160000</v>
      </c>
      <c r="P186" s="156">
        <v>3000</v>
      </c>
      <c r="Q186" s="156">
        <v>6389626</v>
      </c>
      <c r="R186" s="156">
        <v>0</v>
      </c>
      <c r="S186" s="156">
        <v>0</v>
      </c>
      <c r="T186" s="156">
        <v>10000</v>
      </c>
      <c r="U186" s="156">
        <v>1300</v>
      </c>
      <c r="V186" s="156">
        <v>0</v>
      </c>
      <c r="W186" s="156">
        <v>1300</v>
      </c>
      <c r="X186" s="156">
        <v>0</v>
      </c>
      <c r="Y186" s="156">
        <v>0</v>
      </c>
      <c r="Z186" s="156">
        <v>0</v>
      </c>
      <c r="AA186" s="157" t="s">
        <v>940</v>
      </c>
      <c r="AB186" s="38">
        <f t="shared" si="5"/>
        <v>8727237</v>
      </c>
      <c r="AC186" s="158">
        <v>1914470</v>
      </c>
      <c r="AD186" s="158">
        <v>333944</v>
      </c>
      <c r="AE186" s="158">
        <v>0</v>
      </c>
      <c r="AF186" s="158">
        <v>333944</v>
      </c>
      <c r="AG186" s="158">
        <v>0</v>
      </c>
      <c r="AH186" s="158">
        <v>0</v>
      </c>
      <c r="AI186" s="158">
        <v>0</v>
      </c>
      <c r="AJ186" s="158">
        <v>0</v>
      </c>
      <c r="AK186" s="158">
        <v>283512</v>
      </c>
      <c r="AL186" s="158">
        <v>3388</v>
      </c>
      <c r="AM186" s="158">
        <v>6455200</v>
      </c>
      <c r="AN186" s="158">
        <v>51500</v>
      </c>
      <c r="AO186" s="158">
        <v>0</v>
      </c>
      <c r="AP186" s="158">
        <v>19167</v>
      </c>
      <c r="AQ186" s="158">
        <v>3071958</v>
      </c>
      <c r="AR186" s="158">
        <v>200000</v>
      </c>
      <c r="AS186" s="158">
        <v>2871958</v>
      </c>
      <c r="AT186" s="158">
        <v>0</v>
      </c>
      <c r="AU186" s="158">
        <v>0</v>
      </c>
      <c r="AV186" s="158">
        <v>0</v>
      </c>
    </row>
    <row r="187" spans="1:48" x14ac:dyDescent="0.25">
      <c r="A187" s="154">
        <v>9110</v>
      </c>
      <c r="B187" s="154" t="s">
        <v>518</v>
      </c>
      <c r="C187" s="54" t="s">
        <v>918</v>
      </c>
      <c r="D187" s="37" t="s">
        <v>939</v>
      </c>
      <c r="E187" s="54">
        <v>4</v>
      </c>
      <c r="F187" s="155">
        <f t="shared" si="4"/>
        <v>4480500</v>
      </c>
      <c r="G187" s="156">
        <v>413000</v>
      </c>
      <c r="H187" s="156">
        <v>216000</v>
      </c>
      <c r="I187" s="156">
        <v>0</v>
      </c>
      <c r="J187" s="156">
        <v>216000</v>
      </c>
      <c r="K187" s="156">
        <v>0</v>
      </c>
      <c r="L187" s="156">
        <v>0</v>
      </c>
      <c r="M187" s="156">
        <v>0</v>
      </c>
      <c r="N187" s="156">
        <v>0</v>
      </c>
      <c r="O187" s="156">
        <v>6500</v>
      </c>
      <c r="P187" s="156">
        <v>0</v>
      </c>
      <c r="Q187" s="156">
        <v>3961000</v>
      </c>
      <c r="R187" s="156">
        <v>100000</v>
      </c>
      <c r="S187" s="156">
        <v>0</v>
      </c>
      <c r="T187" s="156">
        <v>0</v>
      </c>
      <c r="U187" s="156">
        <v>10000</v>
      </c>
      <c r="V187" s="156">
        <v>0</v>
      </c>
      <c r="W187" s="156">
        <v>10000</v>
      </c>
      <c r="X187" s="156">
        <v>0</v>
      </c>
      <c r="Y187" s="156">
        <v>0</v>
      </c>
      <c r="Z187" s="156">
        <v>0</v>
      </c>
      <c r="AA187" s="157" t="s">
        <v>940</v>
      </c>
      <c r="AB187" s="38">
        <f t="shared" si="5"/>
        <v>5428369</v>
      </c>
      <c r="AC187" s="158">
        <v>609181</v>
      </c>
      <c r="AD187" s="158">
        <v>113240</v>
      </c>
      <c r="AE187" s="158">
        <v>39580</v>
      </c>
      <c r="AF187" s="158">
        <v>73660</v>
      </c>
      <c r="AG187" s="158">
        <v>0</v>
      </c>
      <c r="AH187" s="158">
        <v>0</v>
      </c>
      <c r="AI187" s="158">
        <v>0</v>
      </c>
      <c r="AJ187" s="158">
        <v>0</v>
      </c>
      <c r="AK187" s="158">
        <v>9758</v>
      </c>
      <c r="AL187" s="158">
        <v>0</v>
      </c>
      <c r="AM187" s="158">
        <v>4697530</v>
      </c>
      <c r="AN187" s="158">
        <v>111900</v>
      </c>
      <c r="AO187" s="158">
        <v>0</v>
      </c>
      <c r="AP187" s="158">
        <v>0</v>
      </c>
      <c r="AQ187" s="158">
        <v>770993</v>
      </c>
      <c r="AR187" s="158">
        <v>0</v>
      </c>
      <c r="AS187" s="158">
        <v>770993</v>
      </c>
      <c r="AT187" s="158">
        <v>0</v>
      </c>
      <c r="AU187" s="158">
        <v>0</v>
      </c>
      <c r="AV187" s="158">
        <v>0</v>
      </c>
    </row>
    <row r="188" spans="1:48" x14ac:dyDescent="0.25">
      <c r="A188" s="154">
        <v>9111</v>
      </c>
      <c r="B188" s="154" t="s">
        <v>519</v>
      </c>
      <c r="C188" s="54" t="s">
        <v>918</v>
      </c>
      <c r="D188" s="37" t="s">
        <v>939</v>
      </c>
      <c r="E188" s="54">
        <v>4</v>
      </c>
      <c r="F188" s="155">
        <f t="shared" si="4"/>
        <v>11024000</v>
      </c>
      <c r="G188" s="156">
        <v>2227000</v>
      </c>
      <c r="H188" s="156">
        <v>585000</v>
      </c>
      <c r="I188" s="156">
        <v>0</v>
      </c>
      <c r="J188" s="156">
        <v>585000</v>
      </c>
      <c r="K188" s="156">
        <v>0</v>
      </c>
      <c r="L188" s="156">
        <v>0</v>
      </c>
      <c r="M188" s="156">
        <v>0</v>
      </c>
      <c r="N188" s="156">
        <v>0</v>
      </c>
      <c r="O188" s="156">
        <v>215000</v>
      </c>
      <c r="P188" s="156">
        <v>0</v>
      </c>
      <c r="Q188" s="156">
        <v>8422000</v>
      </c>
      <c r="R188" s="156">
        <v>10000</v>
      </c>
      <c r="S188" s="156">
        <v>0</v>
      </c>
      <c r="T188" s="156">
        <v>150000</v>
      </c>
      <c r="U188" s="156">
        <v>0</v>
      </c>
      <c r="V188" s="156">
        <v>0</v>
      </c>
      <c r="W188" s="156">
        <v>0</v>
      </c>
      <c r="X188" s="156">
        <v>0</v>
      </c>
      <c r="Y188" s="156">
        <v>0</v>
      </c>
      <c r="Z188" s="156">
        <v>0</v>
      </c>
      <c r="AA188" s="157" t="s">
        <v>940</v>
      </c>
      <c r="AB188" s="38">
        <f t="shared" si="5"/>
        <v>11322612</v>
      </c>
      <c r="AC188" s="158">
        <v>1799914</v>
      </c>
      <c r="AD188" s="158">
        <v>299548</v>
      </c>
      <c r="AE188" s="158">
        <v>0</v>
      </c>
      <c r="AF188" s="158">
        <v>299548</v>
      </c>
      <c r="AG188" s="158">
        <v>0</v>
      </c>
      <c r="AH188" s="158">
        <v>0</v>
      </c>
      <c r="AI188" s="158">
        <v>0</v>
      </c>
      <c r="AJ188" s="158">
        <v>0</v>
      </c>
      <c r="AK188" s="158">
        <v>195787</v>
      </c>
      <c r="AL188" s="158">
        <v>0</v>
      </c>
      <c r="AM188" s="158">
        <v>9233110</v>
      </c>
      <c r="AN188" s="158">
        <v>0</v>
      </c>
      <c r="AO188" s="158">
        <v>0</v>
      </c>
      <c r="AP188" s="158">
        <v>93801</v>
      </c>
      <c r="AQ188" s="158">
        <v>1046446</v>
      </c>
      <c r="AR188" s="158">
        <v>0</v>
      </c>
      <c r="AS188" s="158">
        <v>1046446</v>
      </c>
      <c r="AT188" s="158">
        <v>0</v>
      </c>
      <c r="AU188" s="158">
        <v>0</v>
      </c>
      <c r="AV188" s="158">
        <v>0</v>
      </c>
    </row>
    <row r="189" spans="1:48" x14ac:dyDescent="0.25">
      <c r="A189" s="154">
        <v>9112</v>
      </c>
      <c r="B189" s="154" t="s">
        <v>520</v>
      </c>
      <c r="C189" s="54" t="s">
        <v>918</v>
      </c>
      <c r="D189" s="37" t="s">
        <v>939</v>
      </c>
      <c r="E189" s="54">
        <v>4</v>
      </c>
      <c r="F189" s="155">
        <f t="shared" si="4"/>
        <v>22286651</v>
      </c>
      <c r="G189" s="156">
        <v>6828114</v>
      </c>
      <c r="H189" s="156">
        <v>516337</v>
      </c>
      <c r="I189" s="156">
        <v>1000</v>
      </c>
      <c r="J189" s="156">
        <v>515337</v>
      </c>
      <c r="K189" s="156">
        <v>0</v>
      </c>
      <c r="L189" s="156">
        <v>0</v>
      </c>
      <c r="M189" s="156">
        <v>0</v>
      </c>
      <c r="N189" s="156">
        <v>0</v>
      </c>
      <c r="O189" s="156">
        <v>369956</v>
      </c>
      <c r="P189" s="156">
        <v>162010</v>
      </c>
      <c r="Q189" s="156">
        <v>14659801</v>
      </c>
      <c r="R189" s="156">
        <v>40540</v>
      </c>
      <c r="S189" s="156">
        <v>0</v>
      </c>
      <c r="T189" s="156">
        <v>226230</v>
      </c>
      <c r="U189" s="156">
        <v>270</v>
      </c>
      <c r="V189" s="156">
        <v>20</v>
      </c>
      <c r="W189" s="156">
        <v>250</v>
      </c>
      <c r="X189" s="156">
        <v>0</v>
      </c>
      <c r="Y189" s="156">
        <v>0</v>
      </c>
      <c r="Z189" s="156">
        <v>0</v>
      </c>
      <c r="AA189" s="157" t="s">
        <v>940</v>
      </c>
      <c r="AB189" s="38">
        <f t="shared" si="5"/>
        <v>23098041</v>
      </c>
      <c r="AC189" s="158">
        <v>6669496</v>
      </c>
      <c r="AD189" s="158">
        <v>877828</v>
      </c>
      <c r="AE189" s="158">
        <v>0</v>
      </c>
      <c r="AF189" s="158">
        <v>877828</v>
      </c>
      <c r="AG189" s="158">
        <v>0</v>
      </c>
      <c r="AH189" s="158">
        <v>0</v>
      </c>
      <c r="AI189" s="158">
        <v>0</v>
      </c>
      <c r="AJ189" s="158">
        <v>0</v>
      </c>
      <c r="AK189" s="158">
        <v>385196</v>
      </c>
      <c r="AL189" s="158">
        <v>119299</v>
      </c>
      <c r="AM189" s="158">
        <v>15521275</v>
      </c>
      <c r="AN189" s="158">
        <v>0</v>
      </c>
      <c r="AO189" s="158">
        <v>0</v>
      </c>
      <c r="AP189" s="158">
        <v>402775</v>
      </c>
      <c r="AQ189" s="158">
        <v>968080</v>
      </c>
      <c r="AR189" s="158">
        <v>0</v>
      </c>
      <c r="AS189" s="158">
        <v>968080</v>
      </c>
      <c r="AT189" s="158">
        <v>0</v>
      </c>
      <c r="AU189" s="158">
        <v>0</v>
      </c>
      <c r="AV189" s="158">
        <v>0</v>
      </c>
    </row>
    <row r="190" spans="1:48" x14ac:dyDescent="0.25">
      <c r="A190" s="154">
        <v>9113</v>
      </c>
      <c r="B190" s="154" t="s">
        <v>521</v>
      </c>
      <c r="C190" s="54" t="s">
        <v>918</v>
      </c>
      <c r="D190" s="37" t="s">
        <v>939</v>
      </c>
      <c r="E190" s="54">
        <v>4</v>
      </c>
      <c r="F190" s="155">
        <f t="shared" si="4"/>
        <v>4037640</v>
      </c>
      <c r="G190" s="156">
        <v>492710</v>
      </c>
      <c r="H190" s="156">
        <v>46000</v>
      </c>
      <c r="I190" s="156">
        <v>0</v>
      </c>
      <c r="J190" s="156">
        <v>46000</v>
      </c>
      <c r="K190" s="156">
        <v>0</v>
      </c>
      <c r="L190" s="156">
        <v>0</v>
      </c>
      <c r="M190" s="156">
        <v>0</v>
      </c>
      <c r="N190" s="156">
        <v>0</v>
      </c>
      <c r="O190" s="156">
        <v>49600</v>
      </c>
      <c r="P190" s="156">
        <v>13000</v>
      </c>
      <c r="Q190" s="156">
        <v>3482240</v>
      </c>
      <c r="R190" s="156">
        <v>80</v>
      </c>
      <c r="S190" s="156">
        <v>0</v>
      </c>
      <c r="T190" s="156">
        <v>10</v>
      </c>
      <c r="U190" s="156">
        <v>20</v>
      </c>
      <c r="V190" s="156">
        <v>0</v>
      </c>
      <c r="W190" s="156">
        <v>20</v>
      </c>
      <c r="X190" s="156">
        <v>0</v>
      </c>
      <c r="Y190" s="156">
        <v>0</v>
      </c>
      <c r="Z190" s="156">
        <v>0</v>
      </c>
      <c r="AA190" s="157" t="s">
        <v>940</v>
      </c>
      <c r="AB190" s="38">
        <f t="shared" si="5"/>
        <v>4304554</v>
      </c>
      <c r="AC190" s="158">
        <v>651602</v>
      </c>
      <c r="AD190" s="158">
        <v>153667</v>
      </c>
      <c r="AE190" s="158">
        <v>0</v>
      </c>
      <c r="AF190" s="158">
        <v>153667</v>
      </c>
      <c r="AG190" s="158">
        <v>0</v>
      </c>
      <c r="AH190" s="158">
        <v>0</v>
      </c>
      <c r="AI190" s="158">
        <v>0</v>
      </c>
      <c r="AJ190" s="158">
        <v>0</v>
      </c>
      <c r="AK190" s="158">
        <v>95578</v>
      </c>
      <c r="AL190" s="158">
        <v>20425</v>
      </c>
      <c r="AM190" s="158">
        <v>3536949</v>
      </c>
      <c r="AN190" s="158">
        <v>0</v>
      </c>
      <c r="AO190" s="158">
        <v>0</v>
      </c>
      <c r="AP190" s="158">
        <v>0</v>
      </c>
      <c r="AQ190" s="158">
        <v>825462</v>
      </c>
      <c r="AR190" s="158">
        <v>0</v>
      </c>
      <c r="AS190" s="158">
        <v>825462</v>
      </c>
      <c r="AT190" s="158">
        <v>0</v>
      </c>
      <c r="AU190" s="158">
        <v>0</v>
      </c>
      <c r="AV190" s="158">
        <v>0</v>
      </c>
    </row>
    <row r="191" spans="1:48" x14ac:dyDescent="0.25">
      <c r="A191" s="154">
        <v>9114</v>
      </c>
      <c r="B191" s="154" t="s">
        <v>522</v>
      </c>
      <c r="C191" s="54" t="s">
        <v>918</v>
      </c>
      <c r="D191" s="37" t="s">
        <v>939</v>
      </c>
      <c r="E191" s="54">
        <v>4</v>
      </c>
      <c r="F191" s="155">
        <f t="shared" si="4"/>
        <v>7915805</v>
      </c>
      <c r="G191" s="156">
        <v>1622183</v>
      </c>
      <c r="H191" s="156">
        <v>232365</v>
      </c>
      <c r="I191" s="156">
        <v>0</v>
      </c>
      <c r="J191" s="156">
        <v>232365</v>
      </c>
      <c r="K191" s="156">
        <v>0</v>
      </c>
      <c r="L191" s="156">
        <v>0</v>
      </c>
      <c r="M191" s="156">
        <v>0</v>
      </c>
      <c r="N191" s="156">
        <v>0</v>
      </c>
      <c r="O191" s="156">
        <v>7670</v>
      </c>
      <c r="P191" s="156">
        <v>0</v>
      </c>
      <c r="Q191" s="156">
        <v>6244877</v>
      </c>
      <c r="R191" s="156">
        <v>0</v>
      </c>
      <c r="S191" s="156">
        <v>0</v>
      </c>
      <c r="T191" s="156">
        <v>41075</v>
      </c>
      <c r="U191" s="156">
        <v>605</v>
      </c>
      <c r="V191" s="156">
        <v>0</v>
      </c>
      <c r="W191" s="156">
        <v>605</v>
      </c>
      <c r="X191" s="156">
        <v>0</v>
      </c>
      <c r="Y191" s="156">
        <v>0</v>
      </c>
      <c r="Z191" s="156">
        <v>0</v>
      </c>
      <c r="AA191" s="157" t="s">
        <v>940</v>
      </c>
      <c r="AB191" s="38">
        <f t="shared" si="5"/>
        <v>9783409</v>
      </c>
      <c r="AC191" s="158">
        <v>1966729</v>
      </c>
      <c r="AD191" s="158">
        <v>332478</v>
      </c>
      <c r="AE191" s="158">
        <v>0</v>
      </c>
      <c r="AF191" s="158">
        <v>332478</v>
      </c>
      <c r="AG191" s="158">
        <v>0</v>
      </c>
      <c r="AH191" s="158">
        <v>0</v>
      </c>
      <c r="AI191" s="158">
        <v>0</v>
      </c>
      <c r="AJ191" s="158">
        <v>0</v>
      </c>
      <c r="AK191" s="158">
        <v>2977</v>
      </c>
      <c r="AL191" s="158">
        <v>9422</v>
      </c>
      <c r="AM191" s="158">
        <v>7787489</v>
      </c>
      <c r="AN191" s="158">
        <v>0</v>
      </c>
      <c r="AO191" s="158">
        <v>0</v>
      </c>
      <c r="AP191" s="158">
        <v>16792</v>
      </c>
      <c r="AQ191" s="158">
        <v>510810</v>
      </c>
      <c r="AR191" s="158">
        <v>0</v>
      </c>
      <c r="AS191" s="158">
        <v>510810</v>
      </c>
      <c r="AT191" s="158">
        <v>0</v>
      </c>
      <c r="AU191" s="158">
        <v>0</v>
      </c>
      <c r="AV191" s="158">
        <v>0</v>
      </c>
    </row>
    <row r="192" spans="1:48" x14ac:dyDescent="0.25">
      <c r="A192" s="154">
        <v>9115</v>
      </c>
      <c r="B192" s="154" t="s">
        <v>523</v>
      </c>
      <c r="C192" s="54" t="s">
        <v>918</v>
      </c>
      <c r="D192" s="37" t="s">
        <v>939</v>
      </c>
      <c r="E192" s="54">
        <v>4</v>
      </c>
      <c r="F192" s="155">
        <f t="shared" si="4"/>
        <v>10316772</v>
      </c>
      <c r="G192" s="156">
        <v>6570859</v>
      </c>
      <c r="H192" s="156">
        <v>132067</v>
      </c>
      <c r="I192" s="156">
        <v>0</v>
      </c>
      <c r="J192" s="156">
        <v>132067</v>
      </c>
      <c r="K192" s="156">
        <v>0</v>
      </c>
      <c r="L192" s="156">
        <v>0</v>
      </c>
      <c r="M192" s="156">
        <v>0</v>
      </c>
      <c r="N192" s="156">
        <v>0</v>
      </c>
      <c r="O192" s="156">
        <v>617956</v>
      </c>
      <c r="P192" s="156">
        <v>50000</v>
      </c>
      <c r="Q192" s="156">
        <v>2977957</v>
      </c>
      <c r="R192" s="156">
        <v>0</v>
      </c>
      <c r="S192" s="156">
        <v>0</v>
      </c>
      <c r="T192" s="156">
        <v>100000</v>
      </c>
      <c r="U192" s="156">
        <v>5697695</v>
      </c>
      <c r="V192" s="156">
        <v>0</v>
      </c>
      <c r="W192" s="156">
        <v>5697695</v>
      </c>
      <c r="X192" s="156">
        <v>0</v>
      </c>
      <c r="Y192" s="156">
        <v>0</v>
      </c>
      <c r="Z192" s="156">
        <v>0</v>
      </c>
      <c r="AA192" s="157" t="s">
        <v>940</v>
      </c>
      <c r="AB192" s="38">
        <f t="shared" si="5"/>
        <v>13339376</v>
      </c>
      <c r="AC192" s="158">
        <v>8444835</v>
      </c>
      <c r="AD192" s="158">
        <v>729495</v>
      </c>
      <c r="AE192" s="158">
        <v>0</v>
      </c>
      <c r="AF192" s="158">
        <v>729495</v>
      </c>
      <c r="AG192" s="158">
        <v>0</v>
      </c>
      <c r="AH192" s="158">
        <v>0</v>
      </c>
      <c r="AI192" s="158">
        <v>0</v>
      </c>
      <c r="AJ192" s="158">
        <v>0</v>
      </c>
      <c r="AK192" s="158">
        <v>811700</v>
      </c>
      <c r="AL192" s="158">
        <v>86328</v>
      </c>
      <c r="AM192" s="158">
        <v>3836289</v>
      </c>
      <c r="AN192" s="158">
        <v>0</v>
      </c>
      <c r="AO192" s="158">
        <v>0</v>
      </c>
      <c r="AP192" s="158">
        <v>160224</v>
      </c>
      <c r="AQ192" s="158">
        <v>5543186</v>
      </c>
      <c r="AR192" s="158">
        <v>0</v>
      </c>
      <c r="AS192" s="158">
        <v>5543186</v>
      </c>
      <c r="AT192" s="158">
        <v>0</v>
      </c>
      <c r="AU192" s="158">
        <v>0</v>
      </c>
      <c r="AV192" s="158">
        <v>0</v>
      </c>
    </row>
    <row r="193" spans="1:48" x14ac:dyDescent="0.25">
      <c r="A193" s="154">
        <v>9116</v>
      </c>
      <c r="B193" s="154" t="s">
        <v>524</v>
      </c>
      <c r="C193" s="54" t="s">
        <v>918</v>
      </c>
      <c r="D193" s="37" t="s">
        <v>939</v>
      </c>
      <c r="E193" s="54">
        <v>4</v>
      </c>
      <c r="F193" s="155">
        <f t="shared" si="4"/>
        <v>5973370</v>
      </c>
      <c r="G193" s="156">
        <v>377306</v>
      </c>
      <c r="H193" s="156">
        <v>313943</v>
      </c>
      <c r="I193" s="156">
        <v>1844</v>
      </c>
      <c r="J193" s="156">
        <v>312099</v>
      </c>
      <c r="K193" s="156">
        <v>0</v>
      </c>
      <c r="L193" s="156">
        <v>0</v>
      </c>
      <c r="M193" s="156">
        <v>0</v>
      </c>
      <c r="N193" s="156">
        <v>0</v>
      </c>
      <c r="O193" s="156">
        <v>130725</v>
      </c>
      <c r="P193" s="156">
        <v>35725</v>
      </c>
      <c r="Q193" s="156">
        <v>5425584</v>
      </c>
      <c r="R193" s="156">
        <v>20</v>
      </c>
      <c r="S193" s="156">
        <v>10</v>
      </c>
      <c r="T193" s="156">
        <v>4000</v>
      </c>
      <c r="U193" s="156">
        <v>553</v>
      </c>
      <c r="V193" s="156">
        <v>0</v>
      </c>
      <c r="W193" s="156">
        <v>553</v>
      </c>
      <c r="X193" s="156">
        <v>0</v>
      </c>
      <c r="Y193" s="156">
        <v>0</v>
      </c>
      <c r="Z193" s="156">
        <v>0</v>
      </c>
      <c r="AA193" s="157" t="s">
        <v>940</v>
      </c>
      <c r="AB193" s="38">
        <f t="shared" si="5"/>
        <v>6501869</v>
      </c>
      <c r="AC193" s="158">
        <v>437116</v>
      </c>
      <c r="AD193" s="158">
        <v>274684</v>
      </c>
      <c r="AE193" s="158">
        <v>8309</v>
      </c>
      <c r="AF193" s="158">
        <v>266375</v>
      </c>
      <c r="AG193" s="158">
        <v>0</v>
      </c>
      <c r="AH193" s="158">
        <v>0</v>
      </c>
      <c r="AI193" s="158">
        <v>0</v>
      </c>
      <c r="AJ193" s="158">
        <v>0</v>
      </c>
      <c r="AK193" s="158">
        <v>130074</v>
      </c>
      <c r="AL193" s="158">
        <v>38534</v>
      </c>
      <c r="AM193" s="158">
        <v>5869860</v>
      </c>
      <c r="AN193" s="158">
        <v>25351</v>
      </c>
      <c r="AO193" s="158">
        <v>0</v>
      </c>
      <c r="AP193" s="158">
        <v>934</v>
      </c>
      <c r="AQ193" s="158">
        <v>415231</v>
      </c>
      <c r="AR193" s="158">
        <v>0</v>
      </c>
      <c r="AS193" s="158">
        <v>415231</v>
      </c>
      <c r="AT193" s="158">
        <v>0</v>
      </c>
      <c r="AU193" s="158">
        <v>0</v>
      </c>
      <c r="AV193" s="158">
        <v>0</v>
      </c>
    </row>
    <row r="194" spans="1:48" x14ac:dyDescent="0.25">
      <c r="A194" s="154">
        <v>9117</v>
      </c>
      <c r="B194" s="154" t="s">
        <v>525</v>
      </c>
      <c r="C194" s="54" t="s">
        <v>918</v>
      </c>
      <c r="D194" s="37" t="s">
        <v>939</v>
      </c>
      <c r="E194" s="54">
        <v>4</v>
      </c>
      <c r="F194" s="155">
        <f t="shared" si="4"/>
        <v>5474011</v>
      </c>
      <c r="G194" s="156">
        <v>614596</v>
      </c>
      <c r="H194" s="156">
        <v>90406</v>
      </c>
      <c r="I194" s="156">
        <v>0</v>
      </c>
      <c r="J194" s="156">
        <v>90406</v>
      </c>
      <c r="K194" s="156">
        <v>0</v>
      </c>
      <c r="L194" s="156">
        <v>0</v>
      </c>
      <c r="M194" s="156">
        <v>0</v>
      </c>
      <c r="N194" s="156">
        <v>0</v>
      </c>
      <c r="O194" s="156">
        <v>0</v>
      </c>
      <c r="P194" s="156">
        <v>0</v>
      </c>
      <c r="Q194" s="156">
        <v>4849915</v>
      </c>
      <c r="R194" s="156">
        <v>2500</v>
      </c>
      <c r="S194" s="156">
        <v>0</v>
      </c>
      <c r="T194" s="156">
        <v>7000</v>
      </c>
      <c r="U194" s="156">
        <v>10</v>
      </c>
      <c r="V194" s="156">
        <v>0</v>
      </c>
      <c r="W194" s="156">
        <v>10</v>
      </c>
      <c r="X194" s="156">
        <v>0</v>
      </c>
      <c r="Y194" s="156">
        <v>0</v>
      </c>
      <c r="Z194" s="156">
        <v>0</v>
      </c>
      <c r="AA194" s="157" t="s">
        <v>940</v>
      </c>
      <c r="AB194" s="38">
        <f t="shared" si="5"/>
        <v>6525760</v>
      </c>
      <c r="AC194" s="158">
        <v>718307</v>
      </c>
      <c r="AD194" s="158">
        <v>160033</v>
      </c>
      <c r="AE194" s="158">
        <v>0</v>
      </c>
      <c r="AF194" s="158">
        <v>160033</v>
      </c>
      <c r="AG194" s="158">
        <v>0</v>
      </c>
      <c r="AH194" s="158">
        <v>0</v>
      </c>
      <c r="AI194" s="158">
        <v>0</v>
      </c>
      <c r="AJ194" s="158">
        <v>0</v>
      </c>
      <c r="AK194" s="158">
        <v>0</v>
      </c>
      <c r="AL194" s="158">
        <v>0</v>
      </c>
      <c r="AM194" s="158">
        <v>5643754</v>
      </c>
      <c r="AN194" s="158">
        <v>149658</v>
      </c>
      <c r="AO194" s="158">
        <v>0</v>
      </c>
      <c r="AP194" s="158">
        <v>14041</v>
      </c>
      <c r="AQ194" s="158">
        <v>656799</v>
      </c>
      <c r="AR194" s="158">
        <v>0</v>
      </c>
      <c r="AS194" s="158">
        <v>656799</v>
      </c>
      <c r="AT194" s="158">
        <v>0</v>
      </c>
      <c r="AU194" s="158">
        <v>0</v>
      </c>
      <c r="AV194" s="158">
        <v>0</v>
      </c>
    </row>
    <row r="195" spans="1:48" x14ac:dyDescent="0.25">
      <c r="A195" s="154">
        <v>9118</v>
      </c>
      <c r="B195" s="154" t="s">
        <v>526</v>
      </c>
      <c r="C195" s="54" t="s">
        <v>918</v>
      </c>
      <c r="D195" s="37" t="s">
        <v>939</v>
      </c>
      <c r="E195" s="54">
        <v>4</v>
      </c>
      <c r="F195" s="155">
        <f t="shared" si="4"/>
        <v>4651801</v>
      </c>
      <c r="G195" s="156">
        <v>403386</v>
      </c>
      <c r="H195" s="156">
        <v>55491</v>
      </c>
      <c r="I195" s="156">
        <v>0</v>
      </c>
      <c r="J195" s="156">
        <v>55491</v>
      </c>
      <c r="K195" s="156">
        <v>0</v>
      </c>
      <c r="L195" s="156">
        <v>0</v>
      </c>
      <c r="M195" s="156">
        <v>0</v>
      </c>
      <c r="N195" s="156">
        <v>0</v>
      </c>
      <c r="O195" s="156">
        <v>5</v>
      </c>
      <c r="P195" s="156">
        <v>0</v>
      </c>
      <c r="Q195" s="156">
        <v>4248380</v>
      </c>
      <c r="R195" s="156">
        <v>5</v>
      </c>
      <c r="S195" s="156">
        <v>0</v>
      </c>
      <c r="T195" s="156">
        <v>25</v>
      </c>
      <c r="U195" s="156">
        <v>3510</v>
      </c>
      <c r="V195" s="156">
        <v>0</v>
      </c>
      <c r="W195" s="156">
        <v>3510</v>
      </c>
      <c r="X195" s="156">
        <v>0</v>
      </c>
      <c r="Y195" s="156">
        <v>0</v>
      </c>
      <c r="Z195" s="156">
        <v>0</v>
      </c>
      <c r="AA195" s="157" t="s">
        <v>940</v>
      </c>
      <c r="AB195" s="38">
        <f t="shared" si="5"/>
        <v>5675840</v>
      </c>
      <c r="AC195" s="158">
        <v>616252</v>
      </c>
      <c r="AD195" s="158">
        <v>229237</v>
      </c>
      <c r="AE195" s="158">
        <v>0</v>
      </c>
      <c r="AF195" s="158">
        <v>229237</v>
      </c>
      <c r="AG195" s="158">
        <v>0</v>
      </c>
      <c r="AH195" s="158">
        <v>0</v>
      </c>
      <c r="AI195" s="158">
        <v>0</v>
      </c>
      <c r="AJ195" s="158">
        <v>0</v>
      </c>
      <c r="AK195" s="158">
        <v>0</v>
      </c>
      <c r="AL195" s="158">
        <v>0</v>
      </c>
      <c r="AM195" s="158">
        <v>5028207</v>
      </c>
      <c r="AN195" s="158">
        <v>0</v>
      </c>
      <c r="AO195" s="158">
        <v>0</v>
      </c>
      <c r="AP195" s="158">
        <v>31381</v>
      </c>
      <c r="AQ195" s="158">
        <v>283041</v>
      </c>
      <c r="AR195" s="158">
        <v>0</v>
      </c>
      <c r="AS195" s="158">
        <v>283041</v>
      </c>
      <c r="AT195" s="158">
        <v>0</v>
      </c>
      <c r="AU195" s="158">
        <v>0</v>
      </c>
      <c r="AV195" s="158">
        <v>0</v>
      </c>
    </row>
    <row r="196" spans="1:48" x14ac:dyDescent="0.25">
      <c r="A196" s="154">
        <v>9119</v>
      </c>
      <c r="B196" s="154" t="s">
        <v>527</v>
      </c>
      <c r="C196" s="54" t="s">
        <v>918</v>
      </c>
      <c r="D196" s="37" t="s">
        <v>939</v>
      </c>
      <c r="E196" s="54">
        <v>4</v>
      </c>
      <c r="F196" s="155">
        <f t="shared" ref="F196:F259" si="6">SUMPRODUCT($G$1:$Z$1,G196:Z196)</f>
        <v>9770473</v>
      </c>
      <c r="G196" s="156">
        <v>3057506</v>
      </c>
      <c r="H196" s="156">
        <v>161599</v>
      </c>
      <c r="I196" s="156">
        <v>0</v>
      </c>
      <c r="J196" s="156">
        <v>161599</v>
      </c>
      <c r="K196" s="156">
        <v>0</v>
      </c>
      <c r="L196" s="156">
        <v>0</v>
      </c>
      <c r="M196" s="156">
        <v>0</v>
      </c>
      <c r="N196" s="156">
        <v>0</v>
      </c>
      <c r="O196" s="156">
        <v>4430</v>
      </c>
      <c r="P196" s="156">
        <v>0</v>
      </c>
      <c r="Q196" s="156">
        <v>6708532</v>
      </c>
      <c r="R196" s="156">
        <v>0</v>
      </c>
      <c r="S196" s="156">
        <v>0</v>
      </c>
      <c r="T196" s="156">
        <v>5</v>
      </c>
      <c r="U196" s="156">
        <v>1210</v>
      </c>
      <c r="V196" s="156">
        <v>10</v>
      </c>
      <c r="W196" s="156">
        <v>1200</v>
      </c>
      <c r="X196" s="156">
        <v>0</v>
      </c>
      <c r="Y196" s="156">
        <v>0</v>
      </c>
      <c r="Z196" s="156">
        <v>0</v>
      </c>
      <c r="AA196" s="157" t="s">
        <v>940</v>
      </c>
      <c r="AB196" s="38">
        <f t="shared" ref="AB196:AB259" si="7">SUMPRODUCT($AC$1:$AV$1,AC196:AV196)</f>
        <v>10874184</v>
      </c>
      <c r="AC196" s="158">
        <v>3354737</v>
      </c>
      <c r="AD196" s="158">
        <v>290276</v>
      </c>
      <c r="AE196" s="158">
        <v>0</v>
      </c>
      <c r="AF196" s="158">
        <v>290276</v>
      </c>
      <c r="AG196" s="158">
        <v>0</v>
      </c>
      <c r="AH196" s="158">
        <v>0</v>
      </c>
      <c r="AI196" s="158">
        <v>0</v>
      </c>
      <c r="AJ196" s="158">
        <v>0</v>
      </c>
      <c r="AK196" s="158">
        <v>3013</v>
      </c>
      <c r="AL196" s="158">
        <v>0</v>
      </c>
      <c r="AM196" s="158">
        <v>7492108</v>
      </c>
      <c r="AN196" s="158">
        <v>0</v>
      </c>
      <c r="AO196" s="158">
        <v>0</v>
      </c>
      <c r="AP196" s="158">
        <v>24326</v>
      </c>
      <c r="AQ196" s="158">
        <v>295463</v>
      </c>
      <c r="AR196" s="158">
        <v>0</v>
      </c>
      <c r="AS196" s="158">
        <v>295463</v>
      </c>
      <c r="AT196" s="158">
        <v>0</v>
      </c>
      <c r="AU196" s="158">
        <v>0</v>
      </c>
      <c r="AV196" s="158">
        <v>0</v>
      </c>
    </row>
    <row r="197" spans="1:48" x14ac:dyDescent="0.25">
      <c r="A197" s="154">
        <v>9120</v>
      </c>
      <c r="B197" s="154" t="s">
        <v>528</v>
      </c>
      <c r="C197" s="54" t="s">
        <v>918</v>
      </c>
      <c r="D197" s="37" t="s">
        <v>939</v>
      </c>
      <c r="E197" s="54">
        <v>4</v>
      </c>
      <c r="F197" s="155">
        <f t="shared" si="6"/>
        <v>19697344</v>
      </c>
      <c r="G197" s="156">
        <v>11177320</v>
      </c>
      <c r="H197" s="156">
        <v>361872</v>
      </c>
      <c r="I197" s="156">
        <v>0</v>
      </c>
      <c r="J197" s="156">
        <v>361872</v>
      </c>
      <c r="K197" s="156">
        <v>0</v>
      </c>
      <c r="L197" s="156">
        <v>0</v>
      </c>
      <c r="M197" s="156">
        <v>0</v>
      </c>
      <c r="N197" s="156">
        <v>0</v>
      </c>
      <c r="O197" s="156">
        <v>1115000</v>
      </c>
      <c r="P197" s="156">
        <v>40000</v>
      </c>
      <c r="Q197" s="156">
        <v>7270024</v>
      </c>
      <c r="R197" s="156">
        <v>0</v>
      </c>
      <c r="S197" s="156">
        <v>0</v>
      </c>
      <c r="T197" s="156">
        <v>95000</v>
      </c>
      <c r="U197" s="156">
        <v>10020</v>
      </c>
      <c r="V197" s="156">
        <v>0</v>
      </c>
      <c r="W197" s="156">
        <v>10020</v>
      </c>
      <c r="X197" s="156">
        <v>0</v>
      </c>
      <c r="Y197" s="156">
        <v>0</v>
      </c>
      <c r="Z197" s="156">
        <v>0</v>
      </c>
      <c r="AA197" s="157" t="s">
        <v>940</v>
      </c>
      <c r="AB197" s="38">
        <f t="shared" si="7"/>
        <v>19277761</v>
      </c>
      <c r="AC197" s="158">
        <v>10584449</v>
      </c>
      <c r="AD197" s="158">
        <v>450258</v>
      </c>
      <c r="AE197" s="158">
        <v>0</v>
      </c>
      <c r="AF197" s="158">
        <v>450258</v>
      </c>
      <c r="AG197" s="158">
        <v>0</v>
      </c>
      <c r="AH197" s="158">
        <v>0</v>
      </c>
      <c r="AI197" s="158">
        <v>0</v>
      </c>
      <c r="AJ197" s="158">
        <v>0</v>
      </c>
      <c r="AK197" s="158">
        <v>1057642</v>
      </c>
      <c r="AL197" s="158">
        <v>70909</v>
      </c>
      <c r="AM197" s="158">
        <v>7350161</v>
      </c>
      <c r="AN197" s="158">
        <v>42380</v>
      </c>
      <c r="AO197" s="158">
        <v>0</v>
      </c>
      <c r="AP197" s="158">
        <v>172220</v>
      </c>
      <c r="AQ197" s="158">
        <v>681020</v>
      </c>
      <c r="AR197" s="158">
        <v>0</v>
      </c>
      <c r="AS197" s="158">
        <v>681020</v>
      </c>
      <c r="AT197" s="158">
        <v>0</v>
      </c>
      <c r="AU197" s="158">
        <v>0</v>
      </c>
      <c r="AV197" s="158">
        <v>0</v>
      </c>
    </row>
    <row r="198" spans="1:48" x14ac:dyDescent="0.25">
      <c r="A198" s="154">
        <v>9121</v>
      </c>
      <c r="B198" s="154" t="s">
        <v>529</v>
      </c>
      <c r="C198" s="54" t="s">
        <v>918</v>
      </c>
      <c r="D198" s="37" t="s">
        <v>939</v>
      </c>
      <c r="E198" s="54">
        <v>4</v>
      </c>
      <c r="F198" s="155">
        <f t="shared" si="6"/>
        <v>5882798</v>
      </c>
      <c r="G198" s="156">
        <v>1281200</v>
      </c>
      <c r="H198" s="156">
        <v>246230</v>
      </c>
      <c r="I198" s="156">
        <v>0</v>
      </c>
      <c r="J198" s="156">
        <v>246230</v>
      </c>
      <c r="K198" s="156">
        <v>0</v>
      </c>
      <c r="L198" s="156">
        <v>0</v>
      </c>
      <c r="M198" s="156">
        <v>0</v>
      </c>
      <c r="N198" s="156">
        <v>0</v>
      </c>
      <c r="O198" s="156">
        <v>0</v>
      </c>
      <c r="P198" s="156">
        <v>0</v>
      </c>
      <c r="Q198" s="156">
        <v>4590598</v>
      </c>
      <c r="R198" s="156">
        <v>0</v>
      </c>
      <c r="S198" s="156">
        <v>0</v>
      </c>
      <c r="T198" s="156">
        <v>11000</v>
      </c>
      <c r="U198" s="156">
        <v>0</v>
      </c>
      <c r="V198" s="156">
        <v>0</v>
      </c>
      <c r="W198" s="156">
        <v>0</v>
      </c>
      <c r="X198" s="156">
        <v>0</v>
      </c>
      <c r="Y198" s="156">
        <v>0</v>
      </c>
      <c r="Z198" s="156">
        <v>0</v>
      </c>
      <c r="AA198" s="157" t="s">
        <v>940</v>
      </c>
      <c r="AB198" s="38">
        <f t="shared" si="7"/>
        <v>5965468</v>
      </c>
      <c r="AC198" s="158">
        <v>1098044</v>
      </c>
      <c r="AD198" s="158">
        <v>381911</v>
      </c>
      <c r="AE198" s="158">
        <v>0</v>
      </c>
      <c r="AF198" s="158">
        <v>381911</v>
      </c>
      <c r="AG198" s="158">
        <v>0</v>
      </c>
      <c r="AH198" s="158">
        <v>0</v>
      </c>
      <c r="AI198" s="158">
        <v>0</v>
      </c>
      <c r="AJ198" s="158">
        <v>0</v>
      </c>
      <c r="AK198" s="158">
        <v>0</v>
      </c>
      <c r="AL198" s="158">
        <v>0</v>
      </c>
      <c r="AM198" s="158">
        <v>4746979</v>
      </c>
      <c r="AN198" s="158">
        <v>105378</v>
      </c>
      <c r="AO198" s="158">
        <v>0</v>
      </c>
      <c r="AP198" s="158">
        <v>15067</v>
      </c>
      <c r="AQ198" s="158">
        <v>87739</v>
      </c>
      <c r="AR198" s="158">
        <v>0</v>
      </c>
      <c r="AS198" s="158">
        <v>87739</v>
      </c>
      <c r="AT198" s="158">
        <v>0</v>
      </c>
      <c r="AU198" s="158">
        <v>0</v>
      </c>
      <c r="AV198" s="158">
        <v>0</v>
      </c>
    </row>
    <row r="199" spans="1:48" x14ac:dyDescent="0.25">
      <c r="A199" s="154">
        <v>9201</v>
      </c>
      <c r="B199" s="154" t="s">
        <v>530</v>
      </c>
      <c r="C199" s="54" t="s">
        <v>918</v>
      </c>
      <c r="D199" s="37" t="s">
        <v>939</v>
      </c>
      <c r="E199" s="54">
        <v>4</v>
      </c>
      <c r="F199" s="155">
        <f t="shared" si="6"/>
        <v>13161124</v>
      </c>
      <c r="G199" s="156">
        <v>3215447</v>
      </c>
      <c r="H199" s="156">
        <v>387000</v>
      </c>
      <c r="I199" s="156">
        <v>387000</v>
      </c>
      <c r="J199" s="156">
        <v>0</v>
      </c>
      <c r="K199" s="156">
        <v>0</v>
      </c>
      <c r="L199" s="156">
        <v>0</v>
      </c>
      <c r="M199" s="156">
        <v>0</v>
      </c>
      <c r="N199" s="156">
        <v>0</v>
      </c>
      <c r="O199" s="156">
        <v>1200</v>
      </c>
      <c r="P199" s="156">
        <v>0</v>
      </c>
      <c r="Q199" s="156">
        <v>9944467</v>
      </c>
      <c r="R199" s="156">
        <v>10</v>
      </c>
      <c r="S199" s="156">
        <v>0</v>
      </c>
      <c r="T199" s="156">
        <v>0</v>
      </c>
      <c r="U199" s="156">
        <v>60</v>
      </c>
      <c r="V199" s="156">
        <v>10</v>
      </c>
      <c r="W199" s="156">
        <v>50</v>
      </c>
      <c r="X199" s="156">
        <v>0</v>
      </c>
      <c r="Y199" s="156">
        <v>0</v>
      </c>
      <c r="Z199" s="156">
        <v>0</v>
      </c>
      <c r="AA199" s="157" t="s">
        <v>940</v>
      </c>
      <c r="AB199" s="38">
        <f t="shared" si="7"/>
        <v>17900806</v>
      </c>
      <c r="AC199" s="158">
        <v>4948510</v>
      </c>
      <c r="AD199" s="158">
        <v>686510</v>
      </c>
      <c r="AE199" s="158">
        <v>190252</v>
      </c>
      <c r="AF199" s="158">
        <v>496258</v>
      </c>
      <c r="AG199" s="158">
        <v>0</v>
      </c>
      <c r="AH199" s="158">
        <v>0</v>
      </c>
      <c r="AI199" s="158">
        <v>0</v>
      </c>
      <c r="AJ199" s="158">
        <v>0</v>
      </c>
      <c r="AK199" s="158">
        <v>2331</v>
      </c>
      <c r="AL199" s="158">
        <v>0</v>
      </c>
      <c r="AM199" s="158">
        <v>12877019</v>
      </c>
      <c r="AN199" s="158">
        <v>0</v>
      </c>
      <c r="AO199" s="158">
        <v>0</v>
      </c>
      <c r="AP199" s="158">
        <v>72946</v>
      </c>
      <c r="AQ199" s="158">
        <v>465112</v>
      </c>
      <c r="AR199" s="158">
        <v>0</v>
      </c>
      <c r="AS199" s="158">
        <v>465112</v>
      </c>
      <c r="AT199" s="158">
        <v>0</v>
      </c>
      <c r="AU199" s="158">
        <v>0</v>
      </c>
      <c r="AV199" s="158">
        <v>0</v>
      </c>
    </row>
    <row r="200" spans="1:48" x14ac:dyDescent="0.25">
      <c r="A200" s="154">
        <v>9202</v>
      </c>
      <c r="B200" s="154" t="s">
        <v>531</v>
      </c>
      <c r="C200" s="54" t="s">
        <v>918</v>
      </c>
      <c r="D200" s="37" t="s">
        <v>939</v>
      </c>
      <c r="E200" s="54">
        <v>4</v>
      </c>
      <c r="F200" s="155">
        <f t="shared" si="6"/>
        <v>8564408</v>
      </c>
      <c r="G200" s="156">
        <v>2962761</v>
      </c>
      <c r="H200" s="156">
        <v>210000</v>
      </c>
      <c r="I200" s="156">
        <v>0</v>
      </c>
      <c r="J200" s="156">
        <v>210000</v>
      </c>
      <c r="K200" s="156">
        <v>0</v>
      </c>
      <c r="L200" s="156">
        <v>0</v>
      </c>
      <c r="M200" s="156">
        <v>0</v>
      </c>
      <c r="N200" s="156">
        <v>0</v>
      </c>
      <c r="O200" s="156">
        <v>58134</v>
      </c>
      <c r="P200" s="156">
        <v>0</v>
      </c>
      <c r="Q200" s="156">
        <v>5488864</v>
      </c>
      <c r="R200" s="156">
        <v>0</v>
      </c>
      <c r="S200" s="156">
        <v>0</v>
      </c>
      <c r="T200" s="156">
        <v>54649</v>
      </c>
      <c r="U200" s="156">
        <v>13340</v>
      </c>
      <c r="V200" s="156">
        <v>0</v>
      </c>
      <c r="W200" s="156">
        <v>13340</v>
      </c>
      <c r="X200" s="156">
        <v>0</v>
      </c>
      <c r="Y200" s="156">
        <v>0</v>
      </c>
      <c r="Z200" s="156">
        <v>0</v>
      </c>
      <c r="AA200" s="157" t="s">
        <v>940</v>
      </c>
      <c r="AB200" s="38">
        <f t="shared" si="7"/>
        <v>9089501</v>
      </c>
      <c r="AC200" s="158">
        <v>2884689</v>
      </c>
      <c r="AD200" s="158">
        <v>146109</v>
      </c>
      <c r="AE200" s="158">
        <v>0</v>
      </c>
      <c r="AF200" s="158">
        <v>146109</v>
      </c>
      <c r="AG200" s="158">
        <v>0</v>
      </c>
      <c r="AH200" s="158">
        <v>0</v>
      </c>
      <c r="AI200" s="158">
        <v>0</v>
      </c>
      <c r="AJ200" s="158">
        <v>0</v>
      </c>
      <c r="AK200" s="158">
        <v>154287</v>
      </c>
      <c r="AL200" s="158">
        <v>0</v>
      </c>
      <c r="AM200" s="158">
        <v>5989944</v>
      </c>
      <c r="AN200" s="158">
        <v>0</v>
      </c>
      <c r="AO200" s="158">
        <v>0</v>
      </c>
      <c r="AP200" s="158">
        <v>60581</v>
      </c>
      <c r="AQ200" s="158">
        <v>270892</v>
      </c>
      <c r="AR200" s="158">
        <v>0</v>
      </c>
      <c r="AS200" s="158">
        <v>270892</v>
      </c>
      <c r="AT200" s="158">
        <v>0</v>
      </c>
      <c r="AU200" s="158">
        <v>0</v>
      </c>
      <c r="AV200" s="158">
        <v>0</v>
      </c>
    </row>
    <row r="201" spans="1:48" x14ac:dyDescent="0.25">
      <c r="A201" s="154">
        <v>9203</v>
      </c>
      <c r="B201" s="154" t="s">
        <v>532</v>
      </c>
      <c r="C201" s="54" t="s">
        <v>918</v>
      </c>
      <c r="D201" s="37" t="s">
        <v>939</v>
      </c>
      <c r="E201" s="54">
        <v>4</v>
      </c>
      <c r="F201" s="155">
        <f t="shared" si="6"/>
        <v>7961010</v>
      </c>
      <c r="G201" s="156">
        <v>1655398</v>
      </c>
      <c r="H201" s="156">
        <v>135419</v>
      </c>
      <c r="I201" s="156">
        <v>0</v>
      </c>
      <c r="J201" s="156">
        <v>135419</v>
      </c>
      <c r="K201" s="156">
        <v>0</v>
      </c>
      <c r="L201" s="156">
        <v>0</v>
      </c>
      <c r="M201" s="156">
        <v>0</v>
      </c>
      <c r="N201" s="156">
        <v>0</v>
      </c>
      <c r="O201" s="156">
        <v>99012</v>
      </c>
      <c r="P201" s="156">
        <v>29483</v>
      </c>
      <c r="Q201" s="156">
        <v>6154922</v>
      </c>
      <c r="R201" s="156">
        <v>11376</v>
      </c>
      <c r="S201" s="156">
        <v>0</v>
      </c>
      <c r="T201" s="156">
        <v>10819</v>
      </c>
      <c r="U201" s="156">
        <v>0</v>
      </c>
      <c r="V201" s="156">
        <v>0</v>
      </c>
      <c r="W201" s="156">
        <v>0</v>
      </c>
      <c r="X201" s="156">
        <v>0</v>
      </c>
      <c r="Y201" s="156">
        <v>0</v>
      </c>
      <c r="Z201" s="156">
        <v>0</v>
      </c>
      <c r="AA201" s="157" t="s">
        <v>940</v>
      </c>
      <c r="AB201" s="38">
        <f t="shared" si="7"/>
        <v>8918297</v>
      </c>
      <c r="AC201" s="158">
        <v>1724867</v>
      </c>
      <c r="AD201" s="158">
        <v>225334</v>
      </c>
      <c r="AE201" s="158">
        <v>0</v>
      </c>
      <c r="AF201" s="158">
        <v>225334</v>
      </c>
      <c r="AG201" s="158">
        <v>0</v>
      </c>
      <c r="AH201" s="158">
        <v>0</v>
      </c>
      <c r="AI201" s="158">
        <v>0</v>
      </c>
      <c r="AJ201" s="158">
        <v>0</v>
      </c>
      <c r="AK201" s="158">
        <v>74075</v>
      </c>
      <c r="AL201" s="158">
        <v>25546</v>
      </c>
      <c r="AM201" s="158">
        <v>7068184</v>
      </c>
      <c r="AN201" s="158">
        <v>12950</v>
      </c>
      <c r="AO201" s="158">
        <v>0</v>
      </c>
      <c r="AP201" s="158">
        <v>12675</v>
      </c>
      <c r="AQ201" s="158">
        <v>110333</v>
      </c>
      <c r="AR201" s="158">
        <v>0</v>
      </c>
      <c r="AS201" s="158">
        <v>110333</v>
      </c>
      <c r="AT201" s="158">
        <v>0</v>
      </c>
      <c r="AU201" s="158">
        <v>0</v>
      </c>
      <c r="AV201" s="158">
        <v>0</v>
      </c>
    </row>
    <row r="202" spans="1:48" x14ac:dyDescent="0.25">
      <c r="A202" s="154">
        <v>9204</v>
      </c>
      <c r="B202" s="154" t="s">
        <v>533</v>
      </c>
      <c r="C202" s="54" t="s">
        <v>918</v>
      </c>
      <c r="D202" s="37" t="s">
        <v>939</v>
      </c>
      <c r="E202" s="54">
        <v>4</v>
      </c>
      <c r="F202" s="155">
        <f t="shared" si="6"/>
        <v>4091954</v>
      </c>
      <c r="G202" s="156">
        <v>500766</v>
      </c>
      <c r="H202" s="156">
        <v>0</v>
      </c>
      <c r="I202" s="156">
        <v>0</v>
      </c>
      <c r="J202" s="156">
        <v>0</v>
      </c>
      <c r="K202" s="156">
        <v>0</v>
      </c>
      <c r="L202" s="156">
        <v>0</v>
      </c>
      <c r="M202" s="156">
        <v>0</v>
      </c>
      <c r="N202" s="156">
        <v>0</v>
      </c>
      <c r="O202" s="156">
        <v>131788</v>
      </c>
      <c r="P202" s="156">
        <v>32800</v>
      </c>
      <c r="Q202" s="156">
        <v>3423100</v>
      </c>
      <c r="R202" s="156">
        <v>3000</v>
      </c>
      <c r="S202" s="156">
        <v>0</v>
      </c>
      <c r="T202" s="156">
        <v>500</v>
      </c>
      <c r="U202" s="156">
        <v>3000</v>
      </c>
      <c r="V202" s="156">
        <v>0</v>
      </c>
      <c r="W202" s="156">
        <v>3000</v>
      </c>
      <c r="X202" s="156">
        <v>0</v>
      </c>
      <c r="Y202" s="156">
        <v>0</v>
      </c>
      <c r="Z202" s="156">
        <v>0</v>
      </c>
      <c r="AA202" s="157" t="s">
        <v>940</v>
      </c>
      <c r="AB202" s="38">
        <f t="shared" si="7"/>
        <v>4459417</v>
      </c>
      <c r="AC202" s="158">
        <v>492121</v>
      </c>
      <c r="AD202" s="158">
        <v>187467</v>
      </c>
      <c r="AE202" s="158">
        <v>4500</v>
      </c>
      <c r="AF202" s="158">
        <v>182967</v>
      </c>
      <c r="AG202" s="158">
        <v>0</v>
      </c>
      <c r="AH202" s="158">
        <v>0</v>
      </c>
      <c r="AI202" s="158">
        <v>0</v>
      </c>
      <c r="AJ202" s="158">
        <v>0</v>
      </c>
      <c r="AK202" s="158">
        <v>27321</v>
      </c>
      <c r="AL202" s="158">
        <v>1952</v>
      </c>
      <c r="AM202" s="158">
        <v>3933648</v>
      </c>
      <c r="AN202" s="158">
        <v>0</v>
      </c>
      <c r="AO202" s="158">
        <v>0</v>
      </c>
      <c r="AP202" s="158">
        <v>4375</v>
      </c>
      <c r="AQ202" s="158">
        <v>643068</v>
      </c>
      <c r="AR202" s="158">
        <v>0</v>
      </c>
      <c r="AS202" s="158">
        <v>643068</v>
      </c>
      <c r="AT202" s="158">
        <v>0</v>
      </c>
      <c r="AU202" s="158">
        <v>0</v>
      </c>
      <c r="AV202" s="158">
        <v>0</v>
      </c>
    </row>
    <row r="203" spans="1:48" x14ac:dyDescent="0.25">
      <c r="A203" s="154">
        <v>9205</v>
      </c>
      <c r="B203" s="154" t="s">
        <v>508</v>
      </c>
      <c r="C203" s="54" t="s">
        <v>918</v>
      </c>
      <c r="D203" s="37" t="s">
        <v>939</v>
      </c>
      <c r="E203" s="54">
        <v>4</v>
      </c>
      <c r="F203" s="155">
        <f t="shared" si="6"/>
        <v>5601539</v>
      </c>
      <c r="G203" s="156">
        <v>508584</v>
      </c>
      <c r="H203" s="156">
        <v>53000</v>
      </c>
      <c r="I203" s="156">
        <v>0</v>
      </c>
      <c r="J203" s="156">
        <v>53000</v>
      </c>
      <c r="K203" s="156">
        <v>0</v>
      </c>
      <c r="L203" s="156">
        <v>0</v>
      </c>
      <c r="M203" s="156">
        <v>0</v>
      </c>
      <c r="N203" s="156">
        <v>0</v>
      </c>
      <c r="O203" s="156">
        <v>14000</v>
      </c>
      <c r="P203" s="156">
        <v>261005</v>
      </c>
      <c r="Q203" s="156">
        <v>4802950</v>
      </c>
      <c r="R203" s="156">
        <v>0</v>
      </c>
      <c r="S203" s="156">
        <v>0</v>
      </c>
      <c r="T203" s="156">
        <v>15000</v>
      </c>
      <c r="U203" s="156">
        <v>1000</v>
      </c>
      <c r="V203" s="156">
        <v>0</v>
      </c>
      <c r="W203" s="156">
        <v>1000</v>
      </c>
      <c r="X203" s="156">
        <v>0</v>
      </c>
      <c r="Y203" s="156">
        <v>0</v>
      </c>
      <c r="Z203" s="156">
        <v>0</v>
      </c>
      <c r="AA203" s="157" t="s">
        <v>940</v>
      </c>
      <c r="AB203" s="38">
        <f t="shared" si="7"/>
        <v>5967304</v>
      </c>
      <c r="AC203" s="158">
        <v>686341</v>
      </c>
      <c r="AD203" s="158">
        <v>58976</v>
      </c>
      <c r="AE203" s="158">
        <v>0</v>
      </c>
      <c r="AF203" s="158">
        <v>58976</v>
      </c>
      <c r="AG203" s="158">
        <v>0</v>
      </c>
      <c r="AH203" s="158">
        <v>0</v>
      </c>
      <c r="AI203" s="158">
        <v>0</v>
      </c>
      <c r="AJ203" s="158">
        <v>0</v>
      </c>
      <c r="AK203" s="158">
        <v>30999</v>
      </c>
      <c r="AL203" s="158">
        <v>40689</v>
      </c>
      <c r="AM203" s="158">
        <v>5199678</v>
      </c>
      <c r="AN203" s="158">
        <v>2450</v>
      </c>
      <c r="AO203" s="158">
        <v>0</v>
      </c>
      <c r="AP203" s="158">
        <v>7147</v>
      </c>
      <c r="AQ203" s="158">
        <v>858762</v>
      </c>
      <c r="AR203" s="158">
        <v>0</v>
      </c>
      <c r="AS203" s="158">
        <v>858762</v>
      </c>
      <c r="AT203" s="158">
        <v>0</v>
      </c>
      <c r="AU203" s="158">
        <v>0</v>
      </c>
      <c r="AV203" s="158">
        <v>0</v>
      </c>
    </row>
    <row r="204" spans="1:48" x14ac:dyDescent="0.25">
      <c r="A204" s="154">
        <v>9206</v>
      </c>
      <c r="B204" s="154" t="s">
        <v>534</v>
      </c>
      <c r="C204" s="54" t="s">
        <v>918</v>
      </c>
      <c r="D204" s="37" t="s">
        <v>939</v>
      </c>
      <c r="E204" s="54">
        <v>4</v>
      </c>
      <c r="F204" s="155">
        <f t="shared" si="6"/>
        <v>3863960</v>
      </c>
      <c r="G204" s="156">
        <v>679150</v>
      </c>
      <c r="H204" s="156">
        <v>63100</v>
      </c>
      <c r="I204" s="156">
        <v>19000</v>
      </c>
      <c r="J204" s="156">
        <v>44100</v>
      </c>
      <c r="K204" s="156">
        <v>0</v>
      </c>
      <c r="L204" s="156">
        <v>0</v>
      </c>
      <c r="M204" s="156">
        <v>0</v>
      </c>
      <c r="N204" s="156">
        <v>0</v>
      </c>
      <c r="O204" s="156">
        <v>80830</v>
      </c>
      <c r="P204" s="156">
        <v>4780</v>
      </c>
      <c r="Q204" s="156">
        <v>3096200</v>
      </c>
      <c r="R204" s="156">
        <v>0</v>
      </c>
      <c r="S204" s="156">
        <v>0</v>
      </c>
      <c r="T204" s="156">
        <v>3000</v>
      </c>
      <c r="U204" s="156">
        <v>3290</v>
      </c>
      <c r="V204" s="156">
        <v>0</v>
      </c>
      <c r="W204" s="156">
        <v>3290</v>
      </c>
      <c r="X204" s="156">
        <v>0</v>
      </c>
      <c r="Y204" s="156">
        <v>0</v>
      </c>
      <c r="Z204" s="156">
        <v>0</v>
      </c>
      <c r="AA204" s="157" t="s">
        <v>940</v>
      </c>
      <c r="AB204" s="38">
        <f t="shared" si="7"/>
        <v>4648756</v>
      </c>
      <c r="AC204" s="158">
        <v>880989</v>
      </c>
      <c r="AD204" s="158">
        <v>137862</v>
      </c>
      <c r="AE204" s="158">
        <v>21874</v>
      </c>
      <c r="AF204" s="158">
        <v>115988</v>
      </c>
      <c r="AG204" s="158">
        <v>0</v>
      </c>
      <c r="AH204" s="158">
        <v>0</v>
      </c>
      <c r="AI204" s="158">
        <v>0</v>
      </c>
      <c r="AJ204" s="158">
        <v>0</v>
      </c>
      <c r="AK204" s="158">
        <v>104467</v>
      </c>
      <c r="AL204" s="158">
        <v>12252</v>
      </c>
      <c r="AM204" s="158">
        <v>3574097</v>
      </c>
      <c r="AN204" s="158">
        <v>60513</v>
      </c>
      <c r="AO204" s="158">
        <v>0</v>
      </c>
      <c r="AP204" s="158">
        <v>16438</v>
      </c>
      <c r="AQ204" s="158">
        <v>769183</v>
      </c>
      <c r="AR204" s="158">
        <v>0</v>
      </c>
      <c r="AS204" s="158">
        <v>769183</v>
      </c>
      <c r="AT204" s="158">
        <v>0</v>
      </c>
      <c r="AU204" s="158">
        <v>0</v>
      </c>
      <c r="AV204" s="158">
        <v>0</v>
      </c>
    </row>
    <row r="205" spans="1:48" x14ac:dyDescent="0.25">
      <c r="A205" s="154">
        <v>9207</v>
      </c>
      <c r="B205" s="154" t="s">
        <v>535</v>
      </c>
      <c r="C205" s="54" t="s">
        <v>918</v>
      </c>
      <c r="D205" s="37" t="s">
        <v>939</v>
      </c>
      <c r="E205" s="54">
        <v>4</v>
      </c>
      <c r="F205" s="155">
        <f t="shared" si="6"/>
        <v>4445921</v>
      </c>
      <c r="G205" s="156">
        <v>639500</v>
      </c>
      <c r="H205" s="156">
        <v>0</v>
      </c>
      <c r="I205" s="156">
        <v>0</v>
      </c>
      <c r="J205" s="156">
        <v>0</v>
      </c>
      <c r="K205" s="156">
        <v>0</v>
      </c>
      <c r="L205" s="156">
        <v>0</v>
      </c>
      <c r="M205" s="156">
        <v>0</v>
      </c>
      <c r="N205" s="156">
        <v>0</v>
      </c>
      <c r="O205" s="156">
        <v>100</v>
      </c>
      <c r="P205" s="156">
        <v>0</v>
      </c>
      <c r="Q205" s="156">
        <v>3805020</v>
      </c>
      <c r="R205" s="156">
        <v>0</v>
      </c>
      <c r="S205" s="156">
        <v>0</v>
      </c>
      <c r="T205" s="156">
        <v>1301</v>
      </c>
      <c r="U205" s="156">
        <v>1700</v>
      </c>
      <c r="V205" s="156">
        <v>0</v>
      </c>
      <c r="W205" s="156">
        <v>1700</v>
      </c>
      <c r="X205" s="156">
        <v>0</v>
      </c>
      <c r="Y205" s="156">
        <v>0</v>
      </c>
      <c r="Z205" s="156">
        <v>0</v>
      </c>
      <c r="AA205" s="157" t="s">
        <v>940</v>
      </c>
      <c r="AB205" s="38">
        <f t="shared" si="7"/>
        <v>4780013</v>
      </c>
      <c r="AC205" s="158">
        <v>723550</v>
      </c>
      <c r="AD205" s="158">
        <v>164695</v>
      </c>
      <c r="AE205" s="158">
        <v>90000</v>
      </c>
      <c r="AF205" s="158">
        <v>74695</v>
      </c>
      <c r="AG205" s="158">
        <v>0</v>
      </c>
      <c r="AH205" s="158">
        <v>0</v>
      </c>
      <c r="AI205" s="158">
        <v>0</v>
      </c>
      <c r="AJ205" s="158">
        <v>0</v>
      </c>
      <c r="AK205" s="158">
        <v>3</v>
      </c>
      <c r="AL205" s="158">
        <v>0</v>
      </c>
      <c r="AM205" s="158">
        <v>4052721</v>
      </c>
      <c r="AN205" s="158">
        <v>0</v>
      </c>
      <c r="AO205" s="158">
        <v>0</v>
      </c>
      <c r="AP205" s="158">
        <v>3739</v>
      </c>
      <c r="AQ205" s="158">
        <v>506785</v>
      </c>
      <c r="AR205" s="158">
        <v>0</v>
      </c>
      <c r="AS205" s="158">
        <v>506785</v>
      </c>
      <c r="AT205" s="158">
        <v>0</v>
      </c>
      <c r="AU205" s="158">
        <v>0</v>
      </c>
      <c r="AV205" s="158">
        <v>0</v>
      </c>
    </row>
    <row r="206" spans="1:48" x14ac:dyDescent="0.25">
      <c r="A206" s="154">
        <v>9208</v>
      </c>
      <c r="B206" s="154" t="s">
        <v>536</v>
      </c>
      <c r="C206" s="54" t="s">
        <v>918</v>
      </c>
      <c r="D206" s="37" t="s">
        <v>939</v>
      </c>
      <c r="E206" s="54">
        <v>4</v>
      </c>
      <c r="F206" s="155">
        <f t="shared" si="6"/>
        <v>4253600</v>
      </c>
      <c r="G206" s="156">
        <v>516100</v>
      </c>
      <c r="H206" s="156">
        <v>104000</v>
      </c>
      <c r="I206" s="156">
        <v>0</v>
      </c>
      <c r="J206" s="156">
        <v>104000</v>
      </c>
      <c r="K206" s="156">
        <v>0</v>
      </c>
      <c r="L206" s="156">
        <v>0</v>
      </c>
      <c r="M206" s="156">
        <v>0</v>
      </c>
      <c r="N206" s="156">
        <v>0</v>
      </c>
      <c r="O206" s="156">
        <v>0</v>
      </c>
      <c r="P206" s="156">
        <v>0</v>
      </c>
      <c r="Q206" s="156">
        <v>3736500</v>
      </c>
      <c r="R206" s="156">
        <v>0</v>
      </c>
      <c r="S206" s="156">
        <v>0</v>
      </c>
      <c r="T206" s="156">
        <v>1000</v>
      </c>
      <c r="U206" s="156">
        <v>0</v>
      </c>
      <c r="V206" s="156">
        <v>0</v>
      </c>
      <c r="W206" s="156">
        <v>0</v>
      </c>
      <c r="X206" s="156">
        <v>0</v>
      </c>
      <c r="Y206" s="156">
        <v>0</v>
      </c>
      <c r="Z206" s="156">
        <v>0</v>
      </c>
      <c r="AA206" s="157" t="s">
        <v>940</v>
      </c>
      <c r="AB206" s="38">
        <f t="shared" si="7"/>
        <v>5534077</v>
      </c>
      <c r="AC206" s="158">
        <v>733977</v>
      </c>
      <c r="AD206" s="158">
        <v>78978</v>
      </c>
      <c r="AE206" s="158">
        <v>0</v>
      </c>
      <c r="AF206" s="158">
        <v>78978</v>
      </c>
      <c r="AG206" s="158">
        <v>0</v>
      </c>
      <c r="AH206" s="158">
        <v>0</v>
      </c>
      <c r="AI206" s="158">
        <v>0</v>
      </c>
      <c r="AJ206" s="158">
        <v>0</v>
      </c>
      <c r="AK206" s="158">
        <v>0</v>
      </c>
      <c r="AL206" s="158">
        <v>0</v>
      </c>
      <c r="AM206" s="158">
        <v>4791781</v>
      </c>
      <c r="AN206" s="158">
        <v>0</v>
      </c>
      <c r="AO206" s="158">
        <v>0</v>
      </c>
      <c r="AP206" s="158">
        <v>8319</v>
      </c>
      <c r="AQ206" s="158">
        <v>677726</v>
      </c>
      <c r="AR206" s="158">
        <v>0</v>
      </c>
      <c r="AS206" s="158">
        <v>677726</v>
      </c>
      <c r="AT206" s="158">
        <v>0</v>
      </c>
      <c r="AU206" s="158">
        <v>0</v>
      </c>
      <c r="AV206" s="158">
        <v>0</v>
      </c>
    </row>
    <row r="207" spans="1:48" x14ac:dyDescent="0.25">
      <c r="A207" s="154">
        <v>9209</v>
      </c>
      <c r="B207" s="154" t="s">
        <v>537</v>
      </c>
      <c r="C207" s="54" t="s">
        <v>918</v>
      </c>
      <c r="D207" s="37" t="s">
        <v>939</v>
      </c>
      <c r="E207" s="54">
        <v>4</v>
      </c>
      <c r="F207" s="155">
        <f t="shared" si="6"/>
        <v>4639538</v>
      </c>
      <c r="G207" s="156">
        <v>993879</v>
      </c>
      <c r="H207" s="156">
        <v>574101</v>
      </c>
      <c r="I207" s="156">
        <v>508000</v>
      </c>
      <c r="J207" s="156">
        <v>66101</v>
      </c>
      <c r="K207" s="156">
        <v>0</v>
      </c>
      <c r="L207" s="156">
        <v>0</v>
      </c>
      <c r="M207" s="156">
        <v>0</v>
      </c>
      <c r="N207" s="156">
        <v>0</v>
      </c>
      <c r="O207" s="156">
        <v>150000</v>
      </c>
      <c r="P207" s="156">
        <v>380</v>
      </c>
      <c r="Q207" s="156">
        <v>3481279</v>
      </c>
      <c r="R207" s="156">
        <v>10000</v>
      </c>
      <c r="S207" s="156">
        <v>0</v>
      </c>
      <c r="T207" s="156">
        <v>4000</v>
      </c>
      <c r="U207" s="156">
        <v>419085</v>
      </c>
      <c r="V207" s="156">
        <v>0</v>
      </c>
      <c r="W207" s="156">
        <v>419085</v>
      </c>
      <c r="X207" s="156">
        <v>0</v>
      </c>
      <c r="Y207" s="156">
        <v>0</v>
      </c>
      <c r="Z207" s="156">
        <v>0</v>
      </c>
      <c r="AA207" s="157" t="s">
        <v>940</v>
      </c>
      <c r="AB207" s="38">
        <f t="shared" si="7"/>
        <v>4808933</v>
      </c>
      <c r="AC207" s="158">
        <v>1153382</v>
      </c>
      <c r="AD207" s="158">
        <v>344662</v>
      </c>
      <c r="AE207" s="158">
        <v>228874</v>
      </c>
      <c r="AF207" s="158">
        <v>115788</v>
      </c>
      <c r="AG207" s="158">
        <v>0</v>
      </c>
      <c r="AH207" s="158">
        <v>0</v>
      </c>
      <c r="AI207" s="158">
        <v>0</v>
      </c>
      <c r="AJ207" s="158">
        <v>0</v>
      </c>
      <c r="AK207" s="158">
        <v>142739</v>
      </c>
      <c r="AL207" s="158">
        <v>0</v>
      </c>
      <c r="AM207" s="158">
        <v>3495389</v>
      </c>
      <c r="AN207" s="158">
        <v>0</v>
      </c>
      <c r="AO207" s="158">
        <v>0</v>
      </c>
      <c r="AP207" s="158">
        <v>17423</v>
      </c>
      <c r="AQ207" s="158">
        <v>404425</v>
      </c>
      <c r="AR207" s="158">
        <v>0</v>
      </c>
      <c r="AS207" s="158">
        <v>404425</v>
      </c>
      <c r="AT207" s="158">
        <v>0</v>
      </c>
      <c r="AU207" s="158">
        <v>0</v>
      </c>
      <c r="AV207" s="158">
        <v>0</v>
      </c>
    </row>
    <row r="208" spans="1:48" x14ac:dyDescent="0.25">
      <c r="A208" s="154">
        <v>9210</v>
      </c>
      <c r="B208" s="154" t="s">
        <v>538</v>
      </c>
      <c r="C208" s="54" t="s">
        <v>918</v>
      </c>
      <c r="D208" s="37" t="s">
        <v>939</v>
      </c>
      <c r="E208" s="54">
        <v>4</v>
      </c>
      <c r="F208" s="155">
        <f t="shared" si="6"/>
        <v>7511761</v>
      </c>
      <c r="G208" s="156">
        <v>1503707</v>
      </c>
      <c r="H208" s="156">
        <v>40</v>
      </c>
      <c r="I208" s="156">
        <v>5</v>
      </c>
      <c r="J208" s="156">
        <v>35</v>
      </c>
      <c r="K208" s="156">
        <v>0</v>
      </c>
      <c r="L208" s="156">
        <v>0</v>
      </c>
      <c r="M208" s="156">
        <v>0</v>
      </c>
      <c r="N208" s="156">
        <v>0</v>
      </c>
      <c r="O208" s="156">
        <v>161135</v>
      </c>
      <c r="P208" s="156">
        <v>10</v>
      </c>
      <c r="Q208" s="156">
        <v>5841849</v>
      </c>
      <c r="R208" s="156">
        <v>40</v>
      </c>
      <c r="S208" s="156">
        <v>10</v>
      </c>
      <c r="T208" s="156">
        <v>5010</v>
      </c>
      <c r="U208" s="156">
        <v>2035</v>
      </c>
      <c r="V208" s="156">
        <v>10</v>
      </c>
      <c r="W208" s="156">
        <v>2025</v>
      </c>
      <c r="X208" s="156">
        <v>0</v>
      </c>
      <c r="Y208" s="156">
        <v>0</v>
      </c>
      <c r="Z208" s="156">
        <v>0</v>
      </c>
      <c r="AA208" s="157" t="s">
        <v>940</v>
      </c>
      <c r="AB208" s="38">
        <f t="shared" si="7"/>
        <v>8267670</v>
      </c>
      <c r="AC208" s="158">
        <v>1497289</v>
      </c>
      <c r="AD208" s="158">
        <v>520537</v>
      </c>
      <c r="AE208" s="158">
        <v>0</v>
      </c>
      <c r="AF208" s="158">
        <v>520537</v>
      </c>
      <c r="AG208" s="158">
        <v>0</v>
      </c>
      <c r="AH208" s="158">
        <v>0</v>
      </c>
      <c r="AI208" s="158">
        <v>0</v>
      </c>
      <c r="AJ208" s="158">
        <v>0</v>
      </c>
      <c r="AK208" s="158">
        <v>252915</v>
      </c>
      <c r="AL208" s="158">
        <v>246</v>
      </c>
      <c r="AM208" s="158">
        <v>6506341</v>
      </c>
      <c r="AN208" s="158">
        <v>6362</v>
      </c>
      <c r="AO208" s="158">
        <v>0</v>
      </c>
      <c r="AP208" s="158">
        <v>4517</v>
      </c>
      <c r="AQ208" s="158">
        <v>2198897</v>
      </c>
      <c r="AR208" s="158">
        <v>0</v>
      </c>
      <c r="AS208" s="158">
        <v>2198897</v>
      </c>
      <c r="AT208" s="158">
        <v>0</v>
      </c>
      <c r="AU208" s="158">
        <v>0</v>
      </c>
      <c r="AV208" s="158">
        <v>0</v>
      </c>
    </row>
    <row r="209" spans="1:48" x14ac:dyDescent="0.25">
      <c r="A209" s="154">
        <v>9211</v>
      </c>
      <c r="B209" s="154" t="s">
        <v>539</v>
      </c>
      <c r="C209" s="54" t="s">
        <v>918</v>
      </c>
      <c r="D209" s="37" t="s">
        <v>939</v>
      </c>
      <c r="E209" s="54">
        <v>4</v>
      </c>
      <c r="F209" s="155">
        <f t="shared" si="6"/>
        <v>10478890</v>
      </c>
      <c r="G209" s="156">
        <v>2894901</v>
      </c>
      <c r="H209" s="156">
        <v>73259</v>
      </c>
      <c r="I209" s="156">
        <v>1</v>
      </c>
      <c r="J209" s="156">
        <v>73258</v>
      </c>
      <c r="K209" s="156">
        <v>0</v>
      </c>
      <c r="L209" s="156">
        <v>0</v>
      </c>
      <c r="M209" s="156">
        <v>0</v>
      </c>
      <c r="N209" s="156">
        <v>0</v>
      </c>
      <c r="O209" s="156">
        <v>4</v>
      </c>
      <c r="P209" s="156">
        <v>2</v>
      </c>
      <c r="Q209" s="156">
        <v>7561640</v>
      </c>
      <c r="R209" s="156">
        <v>8</v>
      </c>
      <c r="S209" s="156">
        <v>0</v>
      </c>
      <c r="T209" s="156">
        <v>22335</v>
      </c>
      <c r="U209" s="156">
        <v>11304</v>
      </c>
      <c r="V209" s="156">
        <v>2</v>
      </c>
      <c r="W209" s="156">
        <v>11302</v>
      </c>
      <c r="X209" s="156">
        <v>0</v>
      </c>
      <c r="Y209" s="156">
        <v>0</v>
      </c>
      <c r="Z209" s="156">
        <v>0</v>
      </c>
      <c r="AA209" s="157" t="s">
        <v>940</v>
      </c>
      <c r="AB209" s="38">
        <f t="shared" si="7"/>
        <v>12058127</v>
      </c>
      <c r="AC209" s="158">
        <v>3435200</v>
      </c>
      <c r="AD209" s="158">
        <v>318993</v>
      </c>
      <c r="AE209" s="158">
        <v>0</v>
      </c>
      <c r="AF209" s="158">
        <v>318993</v>
      </c>
      <c r="AG209" s="158">
        <v>0</v>
      </c>
      <c r="AH209" s="158">
        <v>0</v>
      </c>
      <c r="AI209" s="158">
        <v>0</v>
      </c>
      <c r="AJ209" s="158">
        <v>0</v>
      </c>
      <c r="AK209" s="158">
        <v>0</v>
      </c>
      <c r="AL209" s="158">
        <v>0</v>
      </c>
      <c r="AM209" s="158">
        <v>8604467</v>
      </c>
      <c r="AN209" s="158">
        <v>0</v>
      </c>
      <c r="AO209" s="158">
        <v>0</v>
      </c>
      <c r="AP209" s="158">
        <v>18460</v>
      </c>
      <c r="AQ209" s="158">
        <v>834726</v>
      </c>
      <c r="AR209" s="158">
        <v>0</v>
      </c>
      <c r="AS209" s="158">
        <v>834726</v>
      </c>
      <c r="AT209" s="158">
        <v>0</v>
      </c>
      <c r="AU209" s="158">
        <v>0</v>
      </c>
      <c r="AV209" s="158">
        <v>0</v>
      </c>
    </row>
    <row r="210" spans="1:48" x14ac:dyDescent="0.25">
      <c r="A210" s="154">
        <v>10101</v>
      </c>
      <c r="B210" s="154" t="s">
        <v>540</v>
      </c>
      <c r="C210" s="54" t="s">
        <v>918</v>
      </c>
      <c r="D210" s="37" t="s">
        <v>939</v>
      </c>
      <c r="E210" s="54">
        <v>4</v>
      </c>
      <c r="F210" s="155">
        <f t="shared" si="6"/>
        <v>79510909</v>
      </c>
      <c r="G210" s="156">
        <v>45536111</v>
      </c>
      <c r="H210" s="156">
        <v>1243626</v>
      </c>
      <c r="I210" s="156">
        <v>0</v>
      </c>
      <c r="J210" s="156">
        <v>1243626</v>
      </c>
      <c r="K210" s="156">
        <v>0</v>
      </c>
      <c r="L210" s="156">
        <v>0</v>
      </c>
      <c r="M210" s="156">
        <v>0</v>
      </c>
      <c r="N210" s="156">
        <v>0</v>
      </c>
      <c r="O210" s="156">
        <v>1415985</v>
      </c>
      <c r="P210" s="156">
        <v>0</v>
      </c>
      <c r="Q210" s="156">
        <v>31901000</v>
      </c>
      <c r="R210" s="156">
        <v>0</v>
      </c>
      <c r="S210" s="156">
        <v>0</v>
      </c>
      <c r="T210" s="156">
        <v>657813</v>
      </c>
      <c r="U210" s="156">
        <v>8000</v>
      </c>
      <c r="V210" s="156">
        <v>0</v>
      </c>
      <c r="W210" s="156">
        <v>8000</v>
      </c>
      <c r="X210" s="156">
        <v>0</v>
      </c>
      <c r="Y210" s="156">
        <v>0</v>
      </c>
      <c r="Z210" s="156">
        <v>0</v>
      </c>
      <c r="AA210" s="157" t="s">
        <v>940</v>
      </c>
      <c r="AB210" s="38">
        <f t="shared" si="7"/>
        <v>78742135</v>
      </c>
      <c r="AC210" s="158">
        <v>45038974</v>
      </c>
      <c r="AD210" s="158">
        <v>1788662</v>
      </c>
      <c r="AE210" s="158">
        <v>0</v>
      </c>
      <c r="AF210" s="158">
        <v>1788662</v>
      </c>
      <c r="AG210" s="158">
        <v>0</v>
      </c>
      <c r="AH210" s="158">
        <v>0</v>
      </c>
      <c r="AI210" s="158">
        <v>0</v>
      </c>
      <c r="AJ210" s="158">
        <v>0</v>
      </c>
      <c r="AK210" s="158">
        <v>1767126</v>
      </c>
      <c r="AL210" s="158">
        <v>0</v>
      </c>
      <c r="AM210" s="158">
        <v>31191366</v>
      </c>
      <c r="AN210" s="158">
        <v>1260</v>
      </c>
      <c r="AO210" s="158">
        <v>0</v>
      </c>
      <c r="AP210" s="158">
        <v>743409</v>
      </c>
      <c r="AQ210" s="158">
        <v>633431</v>
      </c>
      <c r="AR210" s="158">
        <v>0</v>
      </c>
      <c r="AS210" s="158">
        <v>633431</v>
      </c>
      <c r="AT210" s="158">
        <v>0</v>
      </c>
      <c r="AU210" s="158">
        <v>0</v>
      </c>
      <c r="AV210" s="158">
        <v>0</v>
      </c>
    </row>
    <row r="211" spans="1:48" x14ac:dyDescent="0.25">
      <c r="A211" s="154">
        <v>10102</v>
      </c>
      <c r="B211" s="154" t="s">
        <v>541</v>
      </c>
      <c r="C211" s="54" t="s">
        <v>918</v>
      </c>
      <c r="D211" s="37" t="s">
        <v>939</v>
      </c>
      <c r="E211" s="54">
        <v>4</v>
      </c>
      <c r="F211" s="155">
        <f t="shared" si="6"/>
        <v>9229700</v>
      </c>
      <c r="G211" s="156">
        <v>2988500</v>
      </c>
      <c r="H211" s="156">
        <v>786100</v>
      </c>
      <c r="I211" s="156">
        <v>100</v>
      </c>
      <c r="J211" s="156">
        <v>786000</v>
      </c>
      <c r="K211" s="156">
        <v>0</v>
      </c>
      <c r="L211" s="156">
        <v>0</v>
      </c>
      <c r="M211" s="156">
        <v>0</v>
      </c>
      <c r="N211" s="156">
        <v>0</v>
      </c>
      <c r="O211" s="156">
        <v>145000</v>
      </c>
      <c r="P211" s="156">
        <v>0</v>
      </c>
      <c r="Q211" s="156">
        <v>6049200</v>
      </c>
      <c r="R211" s="156">
        <v>7000</v>
      </c>
      <c r="S211" s="156">
        <v>0</v>
      </c>
      <c r="T211" s="156">
        <v>40000</v>
      </c>
      <c r="U211" s="156">
        <v>10200</v>
      </c>
      <c r="V211" s="156">
        <v>0</v>
      </c>
      <c r="W211" s="156">
        <v>10200</v>
      </c>
      <c r="X211" s="156">
        <v>0</v>
      </c>
      <c r="Y211" s="156">
        <v>0</v>
      </c>
      <c r="Z211" s="156">
        <v>0</v>
      </c>
      <c r="AA211" s="157" t="s">
        <v>940</v>
      </c>
      <c r="AB211" s="38">
        <f t="shared" si="7"/>
        <v>10597913</v>
      </c>
      <c r="AC211" s="158">
        <v>3403300</v>
      </c>
      <c r="AD211" s="158">
        <v>1121292</v>
      </c>
      <c r="AE211" s="158">
        <v>0</v>
      </c>
      <c r="AF211" s="158">
        <v>1121292</v>
      </c>
      <c r="AG211" s="158">
        <v>0</v>
      </c>
      <c r="AH211" s="158">
        <v>0</v>
      </c>
      <c r="AI211" s="158">
        <v>0</v>
      </c>
      <c r="AJ211" s="158">
        <v>0</v>
      </c>
      <c r="AK211" s="158">
        <v>195904</v>
      </c>
      <c r="AL211" s="158">
        <v>0</v>
      </c>
      <c r="AM211" s="158">
        <v>6936765</v>
      </c>
      <c r="AN211" s="158">
        <v>928</v>
      </c>
      <c r="AO211" s="158">
        <v>0</v>
      </c>
      <c r="AP211" s="158">
        <v>61016</v>
      </c>
      <c r="AQ211" s="158">
        <v>345424</v>
      </c>
      <c r="AR211" s="158">
        <v>0</v>
      </c>
      <c r="AS211" s="158">
        <v>345424</v>
      </c>
      <c r="AT211" s="158">
        <v>0</v>
      </c>
      <c r="AU211" s="158">
        <v>0</v>
      </c>
      <c r="AV211" s="158">
        <v>0</v>
      </c>
    </row>
    <row r="212" spans="1:48" x14ac:dyDescent="0.25">
      <c r="A212" s="154">
        <v>10103</v>
      </c>
      <c r="B212" s="154" t="s">
        <v>542</v>
      </c>
      <c r="C212" s="54" t="s">
        <v>918</v>
      </c>
      <c r="D212" s="37" t="s">
        <v>939</v>
      </c>
      <c r="E212" s="54">
        <v>4</v>
      </c>
      <c r="F212" s="155">
        <f t="shared" si="6"/>
        <v>2800750</v>
      </c>
      <c r="G212" s="156">
        <v>684750</v>
      </c>
      <c r="H212" s="156">
        <v>455000</v>
      </c>
      <c r="I212" s="156">
        <v>0</v>
      </c>
      <c r="J212" s="156">
        <v>455000</v>
      </c>
      <c r="K212" s="156">
        <v>0</v>
      </c>
      <c r="L212" s="156">
        <v>0</v>
      </c>
      <c r="M212" s="156">
        <v>0</v>
      </c>
      <c r="N212" s="156">
        <v>0</v>
      </c>
      <c r="O212" s="156">
        <v>0</v>
      </c>
      <c r="P212" s="156">
        <v>0</v>
      </c>
      <c r="Q212" s="156">
        <v>2063000</v>
      </c>
      <c r="R212" s="156">
        <v>18000</v>
      </c>
      <c r="S212" s="156">
        <v>0</v>
      </c>
      <c r="T212" s="156">
        <v>35000</v>
      </c>
      <c r="U212" s="156">
        <v>3000</v>
      </c>
      <c r="V212" s="156">
        <v>0</v>
      </c>
      <c r="W212" s="156">
        <v>3000</v>
      </c>
      <c r="X212" s="156">
        <v>0</v>
      </c>
      <c r="Y212" s="156">
        <v>0</v>
      </c>
      <c r="Z212" s="156">
        <v>0</v>
      </c>
      <c r="AA212" s="157" t="s">
        <v>940</v>
      </c>
      <c r="AB212" s="38">
        <f t="shared" si="7"/>
        <v>2943235</v>
      </c>
      <c r="AC212" s="158">
        <v>608697</v>
      </c>
      <c r="AD212" s="158">
        <v>232471</v>
      </c>
      <c r="AE212" s="158">
        <v>0</v>
      </c>
      <c r="AF212" s="158">
        <v>232471</v>
      </c>
      <c r="AG212" s="158">
        <v>0</v>
      </c>
      <c r="AH212" s="158">
        <v>0</v>
      </c>
      <c r="AI212" s="158">
        <v>0</v>
      </c>
      <c r="AJ212" s="158">
        <v>0</v>
      </c>
      <c r="AK212" s="158">
        <v>0</v>
      </c>
      <c r="AL212" s="158">
        <v>0</v>
      </c>
      <c r="AM212" s="158">
        <v>2319631</v>
      </c>
      <c r="AN212" s="158">
        <v>10398</v>
      </c>
      <c r="AO212" s="158">
        <v>0</v>
      </c>
      <c r="AP212" s="158">
        <v>4509</v>
      </c>
      <c r="AQ212" s="158">
        <v>294242</v>
      </c>
      <c r="AR212" s="158">
        <v>0</v>
      </c>
      <c r="AS212" s="158">
        <v>294242</v>
      </c>
      <c r="AT212" s="158">
        <v>0</v>
      </c>
      <c r="AU212" s="158">
        <v>0</v>
      </c>
      <c r="AV212" s="158">
        <v>0</v>
      </c>
    </row>
    <row r="213" spans="1:48" x14ac:dyDescent="0.25">
      <c r="A213" s="154">
        <v>10104</v>
      </c>
      <c r="B213" s="154" t="s">
        <v>543</v>
      </c>
      <c r="C213" s="54" t="s">
        <v>918</v>
      </c>
      <c r="D213" s="37" t="s">
        <v>939</v>
      </c>
      <c r="E213" s="54">
        <v>4</v>
      </c>
      <c r="F213" s="155">
        <f t="shared" si="6"/>
        <v>3952746</v>
      </c>
      <c r="G213" s="156">
        <v>830878</v>
      </c>
      <c r="H213" s="156">
        <v>70684</v>
      </c>
      <c r="I213" s="156">
        <v>0</v>
      </c>
      <c r="J213" s="156">
        <v>70684</v>
      </c>
      <c r="K213" s="156">
        <v>0</v>
      </c>
      <c r="L213" s="156">
        <v>0</v>
      </c>
      <c r="M213" s="156">
        <v>0</v>
      </c>
      <c r="N213" s="156">
        <v>0</v>
      </c>
      <c r="O213" s="156">
        <v>29744</v>
      </c>
      <c r="P213" s="156">
        <v>0</v>
      </c>
      <c r="Q213" s="156">
        <v>3077424</v>
      </c>
      <c r="R213" s="156">
        <v>0</v>
      </c>
      <c r="S213" s="156">
        <v>0</v>
      </c>
      <c r="T213" s="156">
        <v>14700</v>
      </c>
      <c r="U213" s="156">
        <v>0</v>
      </c>
      <c r="V213" s="156">
        <v>0</v>
      </c>
      <c r="W213" s="156">
        <v>0</v>
      </c>
      <c r="X213" s="156">
        <v>0</v>
      </c>
      <c r="Y213" s="156">
        <v>0</v>
      </c>
      <c r="Z213" s="156">
        <v>0</v>
      </c>
      <c r="AA213" s="157" t="s">
        <v>940</v>
      </c>
      <c r="AB213" s="38">
        <f t="shared" si="7"/>
        <v>4829578</v>
      </c>
      <c r="AC213" s="158">
        <v>1099133</v>
      </c>
      <c r="AD213" s="158">
        <v>134019</v>
      </c>
      <c r="AE213" s="158">
        <v>0</v>
      </c>
      <c r="AF213" s="158">
        <v>134019</v>
      </c>
      <c r="AG213" s="158">
        <v>0</v>
      </c>
      <c r="AH213" s="158">
        <v>0</v>
      </c>
      <c r="AI213" s="158">
        <v>0</v>
      </c>
      <c r="AJ213" s="158">
        <v>0</v>
      </c>
      <c r="AK213" s="158">
        <v>29738</v>
      </c>
      <c r="AL213" s="158">
        <v>0</v>
      </c>
      <c r="AM213" s="158">
        <v>3662652</v>
      </c>
      <c r="AN213" s="158">
        <v>9000</v>
      </c>
      <c r="AO213" s="158">
        <v>0</v>
      </c>
      <c r="AP213" s="158">
        <v>29055</v>
      </c>
      <c r="AQ213" s="158">
        <v>638796</v>
      </c>
      <c r="AR213" s="158">
        <v>0</v>
      </c>
      <c r="AS213" s="158">
        <v>638796</v>
      </c>
      <c r="AT213" s="158">
        <v>0</v>
      </c>
      <c r="AU213" s="158">
        <v>0</v>
      </c>
      <c r="AV213" s="158">
        <v>0</v>
      </c>
    </row>
    <row r="214" spans="1:48" x14ac:dyDescent="0.25">
      <c r="A214" s="154">
        <v>10105</v>
      </c>
      <c r="B214" s="154" t="s">
        <v>544</v>
      </c>
      <c r="C214" s="54" t="s">
        <v>918</v>
      </c>
      <c r="D214" s="37" t="s">
        <v>939</v>
      </c>
      <c r="E214" s="54">
        <v>4</v>
      </c>
      <c r="F214" s="155">
        <f t="shared" si="6"/>
        <v>6883962</v>
      </c>
      <c r="G214" s="156">
        <v>3942000</v>
      </c>
      <c r="H214" s="156">
        <v>4000</v>
      </c>
      <c r="I214" s="156">
        <v>0</v>
      </c>
      <c r="J214" s="156">
        <v>4000</v>
      </c>
      <c r="K214" s="156">
        <v>0</v>
      </c>
      <c r="L214" s="156">
        <v>0</v>
      </c>
      <c r="M214" s="156">
        <v>0</v>
      </c>
      <c r="N214" s="156">
        <v>0</v>
      </c>
      <c r="O214" s="156">
        <v>140000</v>
      </c>
      <c r="P214" s="156">
        <v>0</v>
      </c>
      <c r="Q214" s="156">
        <v>2781912</v>
      </c>
      <c r="R214" s="156">
        <v>0</v>
      </c>
      <c r="S214" s="156">
        <v>0</v>
      </c>
      <c r="T214" s="156">
        <v>20050</v>
      </c>
      <c r="U214" s="156">
        <v>20000</v>
      </c>
      <c r="V214" s="156">
        <v>0</v>
      </c>
      <c r="W214" s="156">
        <v>20000</v>
      </c>
      <c r="X214" s="156">
        <v>0</v>
      </c>
      <c r="Y214" s="156">
        <v>0</v>
      </c>
      <c r="Z214" s="156">
        <v>0</v>
      </c>
      <c r="AA214" s="157" t="s">
        <v>940</v>
      </c>
      <c r="AB214" s="38">
        <f t="shared" si="7"/>
        <v>8452121</v>
      </c>
      <c r="AC214" s="158">
        <v>4812670</v>
      </c>
      <c r="AD214" s="158">
        <v>201664</v>
      </c>
      <c r="AE214" s="158">
        <v>475</v>
      </c>
      <c r="AF214" s="158">
        <v>201189</v>
      </c>
      <c r="AG214" s="158">
        <v>0</v>
      </c>
      <c r="AH214" s="158">
        <v>0</v>
      </c>
      <c r="AI214" s="158">
        <v>0</v>
      </c>
      <c r="AJ214" s="158">
        <v>0</v>
      </c>
      <c r="AK214" s="158">
        <v>273548</v>
      </c>
      <c r="AL214" s="158">
        <v>4454</v>
      </c>
      <c r="AM214" s="158">
        <v>3285060</v>
      </c>
      <c r="AN214" s="158">
        <v>9773</v>
      </c>
      <c r="AO214" s="158">
        <v>0</v>
      </c>
      <c r="AP214" s="158">
        <v>66616</v>
      </c>
      <c r="AQ214" s="158">
        <v>728686</v>
      </c>
      <c r="AR214" s="158">
        <v>0</v>
      </c>
      <c r="AS214" s="158">
        <v>728686</v>
      </c>
      <c r="AT214" s="158">
        <v>0</v>
      </c>
      <c r="AU214" s="158">
        <v>0</v>
      </c>
      <c r="AV214" s="158">
        <v>0</v>
      </c>
    </row>
    <row r="215" spans="1:48" x14ac:dyDescent="0.25">
      <c r="A215" s="154">
        <v>10106</v>
      </c>
      <c r="B215" s="154" t="s">
        <v>545</v>
      </c>
      <c r="C215" s="54" t="s">
        <v>918</v>
      </c>
      <c r="D215" s="37" t="s">
        <v>939</v>
      </c>
      <c r="E215" s="54">
        <v>4</v>
      </c>
      <c r="F215" s="155">
        <f t="shared" si="6"/>
        <v>5477767</v>
      </c>
      <c r="G215" s="156">
        <v>1520737</v>
      </c>
      <c r="H215" s="156">
        <v>67840</v>
      </c>
      <c r="I215" s="156">
        <v>0</v>
      </c>
      <c r="J215" s="156">
        <v>67840</v>
      </c>
      <c r="K215" s="156">
        <v>0</v>
      </c>
      <c r="L215" s="156">
        <v>0</v>
      </c>
      <c r="M215" s="156">
        <v>0</v>
      </c>
      <c r="N215" s="156">
        <v>0</v>
      </c>
      <c r="O215" s="156">
        <v>0</v>
      </c>
      <c r="P215" s="156">
        <v>0</v>
      </c>
      <c r="Q215" s="156">
        <v>3953677</v>
      </c>
      <c r="R215" s="156">
        <v>0</v>
      </c>
      <c r="S215" s="156">
        <v>0</v>
      </c>
      <c r="T215" s="156">
        <v>3353</v>
      </c>
      <c r="U215" s="156">
        <v>10488</v>
      </c>
      <c r="V215" s="156">
        <v>0</v>
      </c>
      <c r="W215" s="156">
        <v>10488</v>
      </c>
      <c r="X215" s="156">
        <v>0</v>
      </c>
      <c r="Y215" s="156">
        <v>0</v>
      </c>
      <c r="Z215" s="156">
        <v>0</v>
      </c>
      <c r="AA215" s="157" t="s">
        <v>940</v>
      </c>
      <c r="AB215" s="38">
        <f t="shared" si="7"/>
        <v>6149370</v>
      </c>
      <c r="AC215" s="158">
        <v>1746869</v>
      </c>
      <c r="AD215" s="158">
        <v>131626</v>
      </c>
      <c r="AE215" s="158">
        <v>0</v>
      </c>
      <c r="AF215" s="158">
        <v>131626</v>
      </c>
      <c r="AG215" s="158">
        <v>0</v>
      </c>
      <c r="AH215" s="158">
        <v>0</v>
      </c>
      <c r="AI215" s="158">
        <v>0</v>
      </c>
      <c r="AJ215" s="158">
        <v>0</v>
      </c>
      <c r="AK215" s="158">
        <v>130439</v>
      </c>
      <c r="AL215" s="158">
        <v>0</v>
      </c>
      <c r="AM215" s="158">
        <v>4252465</v>
      </c>
      <c r="AN215" s="158">
        <v>0</v>
      </c>
      <c r="AO215" s="158">
        <v>0</v>
      </c>
      <c r="AP215" s="158">
        <v>19597</v>
      </c>
      <c r="AQ215" s="158">
        <v>190200</v>
      </c>
      <c r="AR215" s="158">
        <v>0</v>
      </c>
      <c r="AS215" s="158">
        <v>190200</v>
      </c>
      <c r="AT215" s="158">
        <v>0</v>
      </c>
      <c r="AU215" s="158">
        <v>0</v>
      </c>
      <c r="AV215" s="158">
        <v>0</v>
      </c>
    </row>
    <row r="216" spans="1:48" x14ac:dyDescent="0.25">
      <c r="A216" s="154">
        <v>10107</v>
      </c>
      <c r="B216" s="154" t="s">
        <v>546</v>
      </c>
      <c r="C216" s="54" t="s">
        <v>918</v>
      </c>
      <c r="D216" s="37" t="s">
        <v>939</v>
      </c>
      <c r="E216" s="54">
        <v>4</v>
      </c>
      <c r="F216" s="155">
        <f t="shared" si="6"/>
        <v>5978512</v>
      </c>
      <c r="G216" s="156">
        <v>2721018</v>
      </c>
      <c r="H216" s="156">
        <v>174661</v>
      </c>
      <c r="I216" s="156">
        <v>0</v>
      </c>
      <c r="J216" s="156">
        <v>174661</v>
      </c>
      <c r="K216" s="156">
        <v>0</v>
      </c>
      <c r="L216" s="156">
        <v>0</v>
      </c>
      <c r="M216" s="156">
        <v>0</v>
      </c>
      <c r="N216" s="156">
        <v>0</v>
      </c>
      <c r="O216" s="156">
        <v>20641</v>
      </c>
      <c r="P216" s="156">
        <v>0</v>
      </c>
      <c r="Q216" s="156">
        <v>3180865</v>
      </c>
      <c r="R216" s="156">
        <v>13984</v>
      </c>
      <c r="S216" s="156">
        <v>0</v>
      </c>
      <c r="T216" s="156">
        <v>42004</v>
      </c>
      <c r="U216" s="156">
        <v>274999</v>
      </c>
      <c r="V216" s="156">
        <v>0</v>
      </c>
      <c r="W216" s="156">
        <v>274999</v>
      </c>
      <c r="X216" s="156">
        <v>0</v>
      </c>
      <c r="Y216" s="156">
        <v>0</v>
      </c>
      <c r="Z216" s="156">
        <v>0</v>
      </c>
      <c r="AA216" s="157" t="s">
        <v>940</v>
      </c>
      <c r="AB216" s="38">
        <f t="shared" si="7"/>
        <v>6473239</v>
      </c>
      <c r="AC216" s="158">
        <v>2981236</v>
      </c>
      <c r="AD216" s="158">
        <v>236445</v>
      </c>
      <c r="AE216" s="158">
        <v>0</v>
      </c>
      <c r="AF216" s="158">
        <v>236445</v>
      </c>
      <c r="AG216" s="158">
        <v>0</v>
      </c>
      <c r="AH216" s="158">
        <v>0</v>
      </c>
      <c r="AI216" s="158">
        <v>0</v>
      </c>
      <c r="AJ216" s="158">
        <v>0</v>
      </c>
      <c r="AK216" s="158">
        <v>20613</v>
      </c>
      <c r="AL216" s="158">
        <v>0</v>
      </c>
      <c r="AM216" s="158">
        <v>3405290</v>
      </c>
      <c r="AN216" s="158">
        <v>10406</v>
      </c>
      <c r="AO216" s="158">
        <v>0</v>
      </c>
      <c r="AP216" s="158">
        <v>55694</v>
      </c>
      <c r="AQ216" s="158">
        <v>626687</v>
      </c>
      <c r="AR216" s="158">
        <v>0</v>
      </c>
      <c r="AS216" s="158">
        <v>626687</v>
      </c>
      <c r="AT216" s="158">
        <v>0</v>
      </c>
      <c r="AU216" s="158">
        <v>0</v>
      </c>
      <c r="AV216" s="158">
        <v>0</v>
      </c>
    </row>
    <row r="217" spans="1:48" x14ac:dyDescent="0.25">
      <c r="A217" s="154">
        <v>10108</v>
      </c>
      <c r="B217" s="154" t="s">
        <v>547</v>
      </c>
      <c r="C217" s="54" t="s">
        <v>918</v>
      </c>
      <c r="D217" s="37" t="s">
        <v>939</v>
      </c>
      <c r="E217" s="54">
        <v>4</v>
      </c>
      <c r="F217" s="155">
        <f t="shared" si="6"/>
        <v>5650684</v>
      </c>
      <c r="G217" s="156">
        <v>1815334</v>
      </c>
      <c r="H217" s="156">
        <v>60000</v>
      </c>
      <c r="I217" s="156">
        <v>0</v>
      </c>
      <c r="J217" s="156">
        <v>60000</v>
      </c>
      <c r="K217" s="156">
        <v>0</v>
      </c>
      <c r="L217" s="156">
        <v>0</v>
      </c>
      <c r="M217" s="156">
        <v>0</v>
      </c>
      <c r="N217" s="156">
        <v>0</v>
      </c>
      <c r="O217" s="156">
        <v>100000</v>
      </c>
      <c r="P217" s="156">
        <v>10000</v>
      </c>
      <c r="Q217" s="156">
        <v>3663350</v>
      </c>
      <c r="R217" s="156">
        <v>12000</v>
      </c>
      <c r="S217" s="156">
        <v>0</v>
      </c>
      <c r="T217" s="156">
        <v>50000</v>
      </c>
      <c r="U217" s="156">
        <v>607100</v>
      </c>
      <c r="V217" s="156">
        <v>100</v>
      </c>
      <c r="W217" s="156">
        <v>607000</v>
      </c>
      <c r="X217" s="156">
        <v>0</v>
      </c>
      <c r="Y217" s="156">
        <v>0</v>
      </c>
      <c r="Z217" s="156">
        <v>0</v>
      </c>
      <c r="AA217" s="157" t="s">
        <v>940</v>
      </c>
      <c r="AB217" s="38">
        <f t="shared" si="7"/>
        <v>6745579</v>
      </c>
      <c r="AC217" s="158">
        <v>2238538</v>
      </c>
      <c r="AD217" s="158">
        <v>40411</v>
      </c>
      <c r="AE217" s="158">
        <v>0</v>
      </c>
      <c r="AF217" s="158">
        <v>40411</v>
      </c>
      <c r="AG217" s="158">
        <v>0</v>
      </c>
      <c r="AH217" s="158">
        <v>0</v>
      </c>
      <c r="AI217" s="158">
        <v>0</v>
      </c>
      <c r="AJ217" s="158">
        <v>0</v>
      </c>
      <c r="AK217" s="158">
        <v>32215</v>
      </c>
      <c r="AL217" s="158">
        <v>13093</v>
      </c>
      <c r="AM217" s="158">
        <v>4415699</v>
      </c>
      <c r="AN217" s="158">
        <v>1724</v>
      </c>
      <c r="AO217" s="158">
        <v>0</v>
      </c>
      <c r="AP217" s="158">
        <v>44310</v>
      </c>
      <c r="AQ217" s="158">
        <v>913925</v>
      </c>
      <c r="AR217" s="158">
        <v>0</v>
      </c>
      <c r="AS217" s="158">
        <v>913925</v>
      </c>
      <c r="AT217" s="158">
        <v>0</v>
      </c>
      <c r="AU217" s="158">
        <v>0</v>
      </c>
      <c r="AV217" s="158">
        <v>0</v>
      </c>
    </row>
    <row r="218" spans="1:48" x14ac:dyDescent="0.25">
      <c r="A218" s="154">
        <v>10109</v>
      </c>
      <c r="B218" s="154" t="s">
        <v>548</v>
      </c>
      <c r="C218" s="54" t="s">
        <v>918</v>
      </c>
      <c r="D218" s="37" t="s">
        <v>939</v>
      </c>
      <c r="E218" s="54">
        <v>4</v>
      </c>
      <c r="F218" s="155">
        <f t="shared" si="6"/>
        <v>15864492</v>
      </c>
      <c r="G218" s="156">
        <v>12548898</v>
      </c>
      <c r="H218" s="156">
        <v>474610</v>
      </c>
      <c r="I218" s="156">
        <v>450051</v>
      </c>
      <c r="J218" s="156">
        <v>24559</v>
      </c>
      <c r="K218" s="156">
        <v>0</v>
      </c>
      <c r="L218" s="156">
        <v>0</v>
      </c>
      <c r="M218" s="156">
        <v>0</v>
      </c>
      <c r="N218" s="156">
        <v>0</v>
      </c>
      <c r="O218" s="156">
        <v>37678</v>
      </c>
      <c r="P218" s="156">
        <v>0</v>
      </c>
      <c r="Q218" s="156">
        <v>3088481</v>
      </c>
      <c r="R218" s="156">
        <v>0</v>
      </c>
      <c r="S218" s="156">
        <v>0</v>
      </c>
      <c r="T218" s="156">
        <v>189435</v>
      </c>
      <c r="U218" s="156">
        <v>2645</v>
      </c>
      <c r="V218" s="156">
        <v>0</v>
      </c>
      <c r="W218" s="156">
        <v>2645</v>
      </c>
      <c r="X218" s="156">
        <v>0</v>
      </c>
      <c r="Y218" s="156">
        <v>0</v>
      </c>
      <c r="Z218" s="156">
        <v>0</v>
      </c>
      <c r="AA218" s="157" t="s">
        <v>940</v>
      </c>
      <c r="AB218" s="38">
        <f t="shared" si="7"/>
        <v>20411371</v>
      </c>
      <c r="AC218" s="158">
        <v>16086393</v>
      </c>
      <c r="AD218" s="158">
        <v>817324</v>
      </c>
      <c r="AE218" s="158">
        <v>633476</v>
      </c>
      <c r="AF218" s="158">
        <v>183848</v>
      </c>
      <c r="AG218" s="158">
        <v>0</v>
      </c>
      <c r="AH218" s="158">
        <v>0</v>
      </c>
      <c r="AI218" s="158">
        <v>0</v>
      </c>
      <c r="AJ218" s="158">
        <v>0</v>
      </c>
      <c r="AK218" s="158">
        <v>35813</v>
      </c>
      <c r="AL218" s="158">
        <v>0</v>
      </c>
      <c r="AM218" s="158">
        <v>4123104</v>
      </c>
      <c r="AN218" s="158">
        <v>0</v>
      </c>
      <c r="AO218" s="158">
        <v>0</v>
      </c>
      <c r="AP218" s="158">
        <v>166061</v>
      </c>
      <c r="AQ218" s="158">
        <v>1397675</v>
      </c>
      <c r="AR218" s="158">
        <v>0</v>
      </c>
      <c r="AS218" s="158">
        <v>1397675</v>
      </c>
      <c r="AT218" s="158">
        <v>0</v>
      </c>
      <c r="AU218" s="158">
        <v>0</v>
      </c>
      <c r="AV218" s="158">
        <v>0</v>
      </c>
    </row>
    <row r="219" spans="1:48" x14ac:dyDescent="0.25">
      <c r="A219" s="154">
        <v>10201</v>
      </c>
      <c r="B219" s="154" t="s">
        <v>549</v>
      </c>
      <c r="C219" s="54" t="s">
        <v>918</v>
      </c>
      <c r="D219" s="37" t="s">
        <v>939</v>
      </c>
      <c r="E219" s="54">
        <v>4</v>
      </c>
      <c r="F219" s="155">
        <f t="shared" si="6"/>
        <v>17945788</v>
      </c>
      <c r="G219" s="156">
        <v>4552233</v>
      </c>
      <c r="H219" s="156">
        <v>162314</v>
      </c>
      <c r="I219" s="156">
        <v>0</v>
      </c>
      <c r="J219" s="156">
        <v>162314</v>
      </c>
      <c r="K219" s="156">
        <v>0</v>
      </c>
      <c r="L219" s="156">
        <v>0</v>
      </c>
      <c r="M219" s="156">
        <v>0</v>
      </c>
      <c r="N219" s="156">
        <v>0</v>
      </c>
      <c r="O219" s="156">
        <v>229908</v>
      </c>
      <c r="P219" s="156">
        <v>0</v>
      </c>
      <c r="Q219" s="156">
        <v>13060941</v>
      </c>
      <c r="R219" s="156">
        <v>0</v>
      </c>
      <c r="S219" s="156">
        <v>0</v>
      </c>
      <c r="T219" s="156">
        <v>102706</v>
      </c>
      <c r="U219" s="156">
        <v>2530</v>
      </c>
      <c r="V219" s="156">
        <v>0</v>
      </c>
      <c r="W219" s="156">
        <v>2530</v>
      </c>
      <c r="X219" s="156">
        <v>0</v>
      </c>
      <c r="Y219" s="156">
        <v>0</v>
      </c>
      <c r="Z219" s="156">
        <v>0</v>
      </c>
      <c r="AA219" s="157" t="s">
        <v>940</v>
      </c>
      <c r="AB219" s="38">
        <f t="shared" si="7"/>
        <v>22099685</v>
      </c>
      <c r="AC219" s="158">
        <v>5356367</v>
      </c>
      <c r="AD219" s="158">
        <v>16814558</v>
      </c>
      <c r="AE219" s="158">
        <v>0</v>
      </c>
      <c r="AF219" s="158">
        <v>16814558</v>
      </c>
      <c r="AG219" s="158">
        <v>0</v>
      </c>
      <c r="AH219" s="158">
        <v>0</v>
      </c>
      <c r="AI219" s="158">
        <v>0</v>
      </c>
      <c r="AJ219" s="158">
        <v>0</v>
      </c>
      <c r="AK219" s="158">
        <v>364555</v>
      </c>
      <c r="AL219" s="158">
        <v>0</v>
      </c>
      <c r="AM219" s="158">
        <v>16153242</v>
      </c>
      <c r="AN219" s="158">
        <v>0</v>
      </c>
      <c r="AO219" s="158">
        <v>0</v>
      </c>
      <c r="AP219" s="158">
        <v>225521</v>
      </c>
      <c r="AQ219" s="158">
        <v>754639</v>
      </c>
      <c r="AR219" s="158">
        <v>0</v>
      </c>
      <c r="AS219" s="158">
        <v>754639</v>
      </c>
      <c r="AT219" s="158">
        <v>0</v>
      </c>
      <c r="AU219" s="158">
        <v>0</v>
      </c>
      <c r="AV219" s="158">
        <v>0</v>
      </c>
    </row>
    <row r="220" spans="1:48" x14ac:dyDescent="0.25">
      <c r="A220" s="154">
        <v>10202</v>
      </c>
      <c r="B220" s="154" t="s">
        <v>550</v>
      </c>
      <c r="C220" s="54" t="s">
        <v>918</v>
      </c>
      <c r="D220" s="37" t="s">
        <v>939</v>
      </c>
      <c r="E220" s="54">
        <v>4</v>
      </c>
      <c r="F220" s="155">
        <f t="shared" si="6"/>
        <v>13022150</v>
      </c>
      <c r="G220" s="156">
        <v>3540650</v>
      </c>
      <c r="H220" s="156">
        <v>14610283</v>
      </c>
      <c r="I220" s="156">
        <v>0</v>
      </c>
      <c r="J220" s="156">
        <v>14610283</v>
      </c>
      <c r="K220" s="156">
        <v>0</v>
      </c>
      <c r="L220" s="156">
        <v>0</v>
      </c>
      <c r="M220" s="156">
        <v>0</v>
      </c>
      <c r="N220" s="156">
        <v>0</v>
      </c>
      <c r="O220" s="156">
        <v>0</v>
      </c>
      <c r="P220" s="156">
        <v>0</v>
      </c>
      <c r="Q220" s="156">
        <v>9411500</v>
      </c>
      <c r="R220" s="156">
        <v>0</v>
      </c>
      <c r="S220" s="156">
        <v>0</v>
      </c>
      <c r="T220" s="156">
        <v>70000</v>
      </c>
      <c r="U220" s="156">
        <v>0</v>
      </c>
      <c r="V220" s="156">
        <v>0</v>
      </c>
      <c r="W220" s="156">
        <v>0</v>
      </c>
      <c r="X220" s="156">
        <v>0</v>
      </c>
      <c r="Y220" s="156">
        <v>0</v>
      </c>
      <c r="Z220" s="156">
        <v>0</v>
      </c>
      <c r="AA220" s="157" t="s">
        <v>940</v>
      </c>
      <c r="AB220" s="38">
        <f t="shared" si="7"/>
        <v>15082027</v>
      </c>
      <c r="AC220" s="158">
        <v>4215788</v>
      </c>
      <c r="AD220" s="158">
        <v>14966108</v>
      </c>
      <c r="AE220" s="158">
        <v>0</v>
      </c>
      <c r="AF220" s="158">
        <v>14966108</v>
      </c>
      <c r="AG220" s="158">
        <v>0</v>
      </c>
      <c r="AH220" s="158">
        <v>0</v>
      </c>
      <c r="AI220" s="158">
        <v>0</v>
      </c>
      <c r="AJ220" s="158">
        <v>0</v>
      </c>
      <c r="AK220" s="158">
        <v>0</v>
      </c>
      <c r="AL220" s="158">
        <v>0</v>
      </c>
      <c r="AM220" s="158">
        <v>10780710</v>
      </c>
      <c r="AN220" s="158">
        <v>26900</v>
      </c>
      <c r="AO220" s="158">
        <v>0</v>
      </c>
      <c r="AP220" s="158">
        <v>58629</v>
      </c>
      <c r="AQ220" s="158">
        <v>377956</v>
      </c>
      <c r="AR220" s="158">
        <v>0</v>
      </c>
      <c r="AS220" s="158">
        <v>377956</v>
      </c>
      <c r="AT220" s="158">
        <v>0</v>
      </c>
      <c r="AU220" s="158">
        <v>0</v>
      </c>
      <c r="AV220" s="158">
        <v>0</v>
      </c>
    </row>
    <row r="221" spans="1:48" x14ac:dyDescent="0.25">
      <c r="A221" s="154">
        <v>10203</v>
      </c>
      <c r="B221" s="154" t="s">
        <v>551</v>
      </c>
      <c r="C221" s="54" t="s">
        <v>918</v>
      </c>
      <c r="D221" s="37" t="s">
        <v>939</v>
      </c>
      <c r="E221" s="54">
        <v>4</v>
      </c>
      <c r="F221" s="155">
        <f t="shared" si="6"/>
        <v>5652850</v>
      </c>
      <c r="G221" s="156">
        <v>1915800</v>
      </c>
      <c r="H221" s="156">
        <v>7233635</v>
      </c>
      <c r="I221" s="156">
        <v>0</v>
      </c>
      <c r="J221" s="156">
        <v>7233635</v>
      </c>
      <c r="K221" s="156">
        <v>0</v>
      </c>
      <c r="L221" s="156">
        <v>0</v>
      </c>
      <c r="M221" s="156">
        <v>0</v>
      </c>
      <c r="N221" s="156">
        <v>0</v>
      </c>
      <c r="O221" s="156">
        <v>9000</v>
      </c>
      <c r="P221" s="156">
        <v>0</v>
      </c>
      <c r="Q221" s="156">
        <v>3714900</v>
      </c>
      <c r="R221" s="156">
        <v>0</v>
      </c>
      <c r="S221" s="156">
        <v>0</v>
      </c>
      <c r="T221" s="156">
        <v>13150</v>
      </c>
      <c r="U221" s="156">
        <v>5000</v>
      </c>
      <c r="V221" s="156">
        <v>0</v>
      </c>
      <c r="W221" s="156">
        <v>5000</v>
      </c>
      <c r="X221" s="156">
        <v>0</v>
      </c>
      <c r="Y221" s="156">
        <v>0</v>
      </c>
      <c r="Z221" s="156">
        <v>0</v>
      </c>
      <c r="AA221" s="157" t="s">
        <v>940</v>
      </c>
      <c r="AB221" s="38">
        <f t="shared" si="7"/>
        <v>6562796</v>
      </c>
      <c r="AC221" s="158">
        <v>2249709</v>
      </c>
      <c r="AD221" s="158">
        <v>6680313</v>
      </c>
      <c r="AE221" s="158">
        <v>0</v>
      </c>
      <c r="AF221" s="158">
        <v>6680313</v>
      </c>
      <c r="AG221" s="158">
        <v>0</v>
      </c>
      <c r="AH221" s="158">
        <v>0</v>
      </c>
      <c r="AI221" s="158">
        <v>0</v>
      </c>
      <c r="AJ221" s="158">
        <v>0</v>
      </c>
      <c r="AK221" s="158">
        <v>134891</v>
      </c>
      <c r="AL221" s="158">
        <v>0</v>
      </c>
      <c r="AM221" s="158">
        <v>4134730</v>
      </c>
      <c r="AN221" s="158">
        <v>29650</v>
      </c>
      <c r="AO221" s="158">
        <v>0</v>
      </c>
      <c r="AP221" s="158">
        <v>13816</v>
      </c>
      <c r="AQ221" s="158">
        <v>937955</v>
      </c>
      <c r="AR221" s="158">
        <v>0</v>
      </c>
      <c r="AS221" s="158">
        <v>937955</v>
      </c>
      <c r="AT221" s="158">
        <v>0</v>
      </c>
      <c r="AU221" s="158">
        <v>0</v>
      </c>
      <c r="AV221" s="158">
        <v>0</v>
      </c>
    </row>
    <row r="222" spans="1:48" x14ac:dyDescent="0.25">
      <c r="A222" s="154">
        <v>10204</v>
      </c>
      <c r="B222" s="154" t="s">
        <v>552</v>
      </c>
      <c r="C222" s="54" t="s">
        <v>918</v>
      </c>
      <c r="D222" s="37" t="s">
        <v>939</v>
      </c>
      <c r="E222" s="54">
        <v>4</v>
      </c>
      <c r="F222" s="155">
        <f t="shared" si="6"/>
        <v>2807700</v>
      </c>
      <c r="G222" s="156">
        <v>230000</v>
      </c>
      <c r="H222" s="156">
        <v>2016000</v>
      </c>
      <c r="I222" s="156">
        <v>0</v>
      </c>
      <c r="J222" s="156">
        <v>2016000</v>
      </c>
      <c r="K222" s="156">
        <v>0</v>
      </c>
      <c r="L222" s="156">
        <v>0</v>
      </c>
      <c r="M222" s="156">
        <v>0</v>
      </c>
      <c r="N222" s="156">
        <v>0</v>
      </c>
      <c r="O222" s="156">
        <v>10000</v>
      </c>
      <c r="P222" s="156">
        <v>0</v>
      </c>
      <c r="Q222" s="156">
        <v>2566700</v>
      </c>
      <c r="R222" s="156">
        <v>0</v>
      </c>
      <c r="S222" s="156">
        <v>0</v>
      </c>
      <c r="T222" s="156">
        <v>1000</v>
      </c>
      <c r="U222" s="156">
        <v>0</v>
      </c>
      <c r="V222" s="156">
        <v>0</v>
      </c>
      <c r="W222" s="156">
        <v>0</v>
      </c>
      <c r="X222" s="156">
        <v>0</v>
      </c>
      <c r="Y222" s="156">
        <v>0</v>
      </c>
      <c r="Z222" s="156">
        <v>0</v>
      </c>
      <c r="AA222" s="157" t="s">
        <v>940</v>
      </c>
      <c r="AB222" s="38">
        <f t="shared" si="7"/>
        <v>3157557</v>
      </c>
      <c r="AC222" s="158">
        <v>260258</v>
      </c>
      <c r="AD222" s="158">
        <v>2046830</v>
      </c>
      <c r="AE222" s="158">
        <v>0</v>
      </c>
      <c r="AF222" s="158">
        <v>2046830</v>
      </c>
      <c r="AG222" s="158">
        <v>0</v>
      </c>
      <c r="AH222" s="158">
        <v>0</v>
      </c>
      <c r="AI222" s="158">
        <v>0</v>
      </c>
      <c r="AJ222" s="158">
        <v>0</v>
      </c>
      <c r="AK222" s="158">
        <v>7508</v>
      </c>
      <c r="AL222" s="158">
        <v>0</v>
      </c>
      <c r="AM222" s="158">
        <v>2888905</v>
      </c>
      <c r="AN222" s="158">
        <v>0</v>
      </c>
      <c r="AO222" s="158">
        <v>0</v>
      </c>
      <c r="AP222" s="158">
        <v>886</v>
      </c>
      <c r="AQ222" s="158">
        <v>493458</v>
      </c>
      <c r="AR222" s="158">
        <v>0</v>
      </c>
      <c r="AS222" s="158">
        <v>493458</v>
      </c>
      <c r="AT222" s="158">
        <v>0</v>
      </c>
      <c r="AU222" s="158">
        <v>0</v>
      </c>
      <c r="AV222" s="158">
        <v>0</v>
      </c>
    </row>
    <row r="223" spans="1:48" x14ac:dyDescent="0.25">
      <c r="A223" s="154">
        <v>10205</v>
      </c>
      <c r="B223" s="154" t="s">
        <v>553</v>
      </c>
      <c r="C223" s="54" t="s">
        <v>918</v>
      </c>
      <c r="D223" s="37" t="s">
        <v>939</v>
      </c>
      <c r="E223" s="54">
        <v>4</v>
      </c>
      <c r="F223" s="155">
        <f t="shared" si="6"/>
        <v>5241771</v>
      </c>
      <c r="G223" s="156">
        <v>1303277</v>
      </c>
      <c r="H223" s="156">
        <v>6718965</v>
      </c>
      <c r="I223" s="156">
        <v>0</v>
      </c>
      <c r="J223" s="156">
        <v>6718965</v>
      </c>
      <c r="K223" s="156">
        <v>0</v>
      </c>
      <c r="L223" s="156">
        <v>0</v>
      </c>
      <c r="M223" s="156">
        <v>0</v>
      </c>
      <c r="N223" s="156">
        <v>0</v>
      </c>
      <c r="O223" s="156">
        <v>102000</v>
      </c>
      <c r="P223" s="156">
        <v>0</v>
      </c>
      <c r="Q223" s="156">
        <v>3826494</v>
      </c>
      <c r="R223" s="156">
        <v>0</v>
      </c>
      <c r="S223" s="156">
        <v>0</v>
      </c>
      <c r="T223" s="156">
        <v>10000</v>
      </c>
      <c r="U223" s="156">
        <v>3500</v>
      </c>
      <c r="V223" s="156">
        <v>0</v>
      </c>
      <c r="W223" s="156">
        <v>3500</v>
      </c>
      <c r="X223" s="156">
        <v>0</v>
      </c>
      <c r="Y223" s="156">
        <v>0</v>
      </c>
      <c r="Z223" s="156">
        <v>0</v>
      </c>
      <c r="AA223" s="157" t="s">
        <v>940</v>
      </c>
      <c r="AB223" s="38">
        <f t="shared" si="7"/>
        <v>6472862</v>
      </c>
      <c r="AC223" s="158">
        <v>1669482</v>
      </c>
      <c r="AD223" s="158">
        <v>6018932</v>
      </c>
      <c r="AE223" s="158">
        <v>0</v>
      </c>
      <c r="AF223" s="158">
        <v>6018932</v>
      </c>
      <c r="AG223" s="158">
        <v>0</v>
      </c>
      <c r="AH223" s="158">
        <v>0</v>
      </c>
      <c r="AI223" s="158">
        <v>0</v>
      </c>
      <c r="AJ223" s="158">
        <v>0</v>
      </c>
      <c r="AK223" s="158">
        <v>117690</v>
      </c>
      <c r="AL223" s="158">
        <v>245</v>
      </c>
      <c r="AM223" s="158">
        <v>4672696</v>
      </c>
      <c r="AN223" s="158">
        <v>0</v>
      </c>
      <c r="AO223" s="158">
        <v>0</v>
      </c>
      <c r="AP223" s="158">
        <v>12749</v>
      </c>
      <c r="AQ223" s="158">
        <v>2747852</v>
      </c>
      <c r="AR223" s="158">
        <v>3811</v>
      </c>
      <c r="AS223" s="158">
        <v>2744041</v>
      </c>
      <c r="AT223" s="158">
        <v>0</v>
      </c>
      <c r="AU223" s="158">
        <v>0</v>
      </c>
      <c r="AV223" s="158">
        <v>0</v>
      </c>
    </row>
    <row r="224" spans="1:48" x14ac:dyDescent="0.25">
      <c r="A224" s="154">
        <v>10206</v>
      </c>
      <c r="B224" s="154" t="s">
        <v>554</v>
      </c>
      <c r="C224" s="54" t="s">
        <v>918</v>
      </c>
      <c r="D224" s="37" t="s">
        <v>939</v>
      </c>
      <c r="E224" s="54">
        <v>4</v>
      </c>
      <c r="F224" s="155">
        <f t="shared" si="6"/>
        <v>2517400</v>
      </c>
      <c r="G224" s="156">
        <v>329500</v>
      </c>
      <c r="H224" s="156">
        <v>1729000</v>
      </c>
      <c r="I224" s="156">
        <v>0</v>
      </c>
      <c r="J224" s="156">
        <v>1729000</v>
      </c>
      <c r="K224" s="156">
        <v>0</v>
      </c>
      <c r="L224" s="156">
        <v>0</v>
      </c>
      <c r="M224" s="156">
        <v>0</v>
      </c>
      <c r="N224" s="156">
        <v>0</v>
      </c>
      <c r="O224" s="156">
        <v>0</v>
      </c>
      <c r="P224" s="156">
        <v>0</v>
      </c>
      <c r="Q224" s="156">
        <v>2177900</v>
      </c>
      <c r="R224" s="156">
        <v>0</v>
      </c>
      <c r="S224" s="156">
        <v>0</v>
      </c>
      <c r="T224" s="156">
        <v>10000</v>
      </c>
      <c r="U224" s="156">
        <v>0</v>
      </c>
      <c r="V224" s="156">
        <v>0</v>
      </c>
      <c r="W224" s="156">
        <v>0</v>
      </c>
      <c r="X224" s="156">
        <v>0</v>
      </c>
      <c r="Y224" s="156">
        <v>0</v>
      </c>
      <c r="Z224" s="156">
        <v>0</v>
      </c>
      <c r="AA224" s="157" t="s">
        <v>940</v>
      </c>
      <c r="AB224" s="38">
        <f t="shared" si="7"/>
        <v>2971777</v>
      </c>
      <c r="AC224" s="158">
        <v>376450</v>
      </c>
      <c r="AD224" s="158">
        <v>2481883</v>
      </c>
      <c r="AE224" s="158">
        <v>0</v>
      </c>
      <c r="AF224" s="158">
        <v>2481883</v>
      </c>
      <c r="AG224" s="158">
        <v>0</v>
      </c>
      <c r="AH224" s="158">
        <v>0</v>
      </c>
      <c r="AI224" s="158">
        <v>0</v>
      </c>
      <c r="AJ224" s="158">
        <v>0</v>
      </c>
      <c r="AK224" s="158">
        <v>0</v>
      </c>
      <c r="AL224" s="158">
        <v>0</v>
      </c>
      <c r="AM224" s="158">
        <v>2551550</v>
      </c>
      <c r="AN224" s="158">
        <v>0</v>
      </c>
      <c r="AO224" s="158">
        <v>0</v>
      </c>
      <c r="AP224" s="158">
        <v>43777</v>
      </c>
      <c r="AQ224" s="158">
        <v>1347388</v>
      </c>
      <c r="AR224" s="158">
        <v>0</v>
      </c>
      <c r="AS224" s="158">
        <v>1347388</v>
      </c>
      <c r="AT224" s="158">
        <v>0</v>
      </c>
      <c r="AU224" s="158">
        <v>0</v>
      </c>
      <c r="AV224" s="158">
        <v>0</v>
      </c>
    </row>
    <row r="225" spans="1:48" x14ac:dyDescent="0.25">
      <c r="A225" s="154">
        <v>10207</v>
      </c>
      <c r="B225" s="154" t="s">
        <v>555</v>
      </c>
      <c r="C225" s="54" t="s">
        <v>918</v>
      </c>
      <c r="D225" s="37" t="s">
        <v>939</v>
      </c>
      <c r="E225" s="54">
        <v>4</v>
      </c>
      <c r="F225" s="155">
        <f t="shared" si="6"/>
        <v>0</v>
      </c>
      <c r="G225" s="156">
        <v>0</v>
      </c>
      <c r="H225" s="156">
        <v>0</v>
      </c>
      <c r="I225" s="156">
        <v>0</v>
      </c>
      <c r="J225" s="156">
        <v>0</v>
      </c>
      <c r="K225" s="156">
        <v>0</v>
      </c>
      <c r="L225" s="156">
        <v>0</v>
      </c>
      <c r="M225" s="156">
        <v>0</v>
      </c>
      <c r="N225" s="156">
        <v>0</v>
      </c>
      <c r="O225" s="156">
        <v>0</v>
      </c>
      <c r="P225" s="156">
        <v>0</v>
      </c>
      <c r="Q225" s="156">
        <v>0</v>
      </c>
      <c r="R225" s="156">
        <v>0</v>
      </c>
      <c r="S225" s="156">
        <v>0</v>
      </c>
      <c r="T225" s="156">
        <v>0</v>
      </c>
      <c r="U225" s="156">
        <v>0</v>
      </c>
      <c r="V225" s="156">
        <v>0</v>
      </c>
      <c r="W225" s="156">
        <v>0</v>
      </c>
      <c r="X225" s="156">
        <v>0</v>
      </c>
      <c r="Y225" s="156">
        <v>0</v>
      </c>
      <c r="Z225" s="156">
        <v>0</v>
      </c>
      <c r="AA225" s="157" t="s">
        <v>940</v>
      </c>
      <c r="AB225" s="38">
        <f t="shared" si="7"/>
        <v>0</v>
      </c>
      <c r="AC225" s="158">
        <v>0</v>
      </c>
      <c r="AD225" s="158">
        <v>0</v>
      </c>
      <c r="AE225" s="158">
        <v>0</v>
      </c>
      <c r="AF225" s="158">
        <v>0</v>
      </c>
      <c r="AG225" s="158">
        <v>0</v>
      </c>
      <c r="AH225" s="158">
        <v>0</v>
      </c>
      <c r="AI225" s="158">
        <v>0</v>
      </c>
      <c r="AJ225" s="158">
        <v>0</v>
      </c>
      <c r="AK225" s="158">
        <v>0</v>
      </c>
      <c r="AL225" s="158">
        <v>0</v>
      </c>
      <c r="AM225" s="158">
        <v>0</v>
      </c>
      <c r="AN225" s="158">
        <v>0</v>
      </c>
      <c r="AO225" s="158">
        <v>0</v>
      </c>
      <c r="AP225" s="158">
        <v>0</v>
      </c>
      <c r="AQ225" s="158">
        <v>0</v>
      </c>
      <c r="AR225" s="158">
        <v>0</v>
      </c>
      <c r="AS225" s="158">
        <v>0</v>
      </c>
      <c r="AT225" s="158">
        <v>0</v>
      </c>
      <c r="AU225" s="158">
        <v>0</v>
      </c>
      <c r="AV225" s="158">
        <v>0</v>
      </c>
    </row>
    <row r="226" spans="1:48" x14ac:dyDescent="0.25">
      <c r="A226" s="154">
        <v>10208</v>
      </c>
      <c r="B226" s="154" t="s">
        <v>556</v>
      </c>
      <c r="C226" s="54" t="s">
        <v>918</v>
      </c>
      <c r="D226" s="37" t="s">
        <v>939</v>
      </c>
      <c r="E226" s="54">
        <v>4</v>
      </c>
      <c r="F226" s="155">
        <f t="shared" si="6"/>
        <v>6728522</v>
      </c>
      <c r="G226" s="156">
        <v>1998999</v>
      </c>
      <c r="H226" s="156">
        <v>10310000</v>
      </c>
      <c r="I226" s="156">
        <v>0</v>
      </c>
      <c r="J226" s="156">
        <v>10310000</v>
      </c>
      <c r="K226" s="156">
        <v>0</v>
      </c>
      <c r="L226" s="156">
        <v>0</v>
      </c>
      <c r="M226" s="156">
        <v>0</v>
      </c>
      <c r="N226" s="156">
        <v>0</v>
      </c>
      <c r="O226" s="156">
        <v>6000</v>
      </c>
      <c r="P226" s="156">
        <v>0</v>
      </c>
      <c r="Q226" s="156">
        <v>4723523</v>
      </c>
      <c r="R226" s="156">
        <v>0</v>
      </c>
      <c r="S226" s="156">
        <v>0</v>
      </c>
      <c r="T226" s="156">
        <v>0</v>
      </c>
      <c r="U226" s="156">
        <v>5000</v>
      </c>
      <c r="V226" s="156">
        <v>0</v>
      </c>
      <c r="W226" s="156">
        <v>5000</v>
      </c>
      <c r="X226" s="156">
        <v>0</v>
      </c>
      <c r="Y226" s="156">
        <v>0</v>
      </c>
      <c r="Z226" s="156">
        <v>0</v>
      </c>
      <c r="AA226" s="157" t="s">
        <v>940</v>
      </c>
      <c r="AB226" s="38">
        <f t="shared" si="7"/>
        <v>7932009</v>
      </c>
      <c r="AC226" s="158">
        <v>2398314</v>
      </c>
      <c r="AD226" s="158">
        <v>12072339</v>
      </c>
      <c r="AE226" s="158">
        <v>0</v>
      </c>
      <c r="AF226" s="158">
        <v>12072339</v>
      </c>
      <c r="AG226" s="158">
        <v>0</v>
      </c>
      <c r="AH226" s="158">
        <v>0</v>
      </c>
      <c r="AI226" s="158">
        <v>0</v>
      </c>
      <c r="AJ226" s="158">
        <v>0</v>
      </c>
      <c r="AK226" s="158">
        <v>89707</v>
      </c>
      <c r="AL226" s="158">
        <v>0</v>
      </c>
      <c r="AM226" s="158">
        <v>5433288</v>
      </c>
      <c r="AN226" s="158">
        <v>0</v>
      </c>
      <c r="AO226" s="158">
        <v>0</v>
      </c>
      <c r="AP226" s="158">
        <v>10700</v>
      </c>
      <c r="AQ226" s="158">
        <v>683752</v>
      </c>
      <c r="AR226" s="158">
        <v>0</v>
      </c>
      <c r="AS226" s="158">
        <v>683752</v>
      </c>
      <c r="AT226" s="158">
        <v>0</v>
      </c>
      <c r="AU226" s="158">
        <v>0</v>
      </c>
      <c r="AV226" s="158">
        <v>0</v>
      </c>
    </row>
    <row r="227" spans="1:48" x14ac:dyDescent="0.25">
      <c r="A227" s="154">
        <v>10209</v>
      </c>
      <c r="B227" s="154" t="s">
        <v>557</v>
      </c>
      <c r="C227" s="54" t="s">
        <v>918</v>
      </c>
      <c r="D227" s="37" t="s">
        <v>939</v>
      </c>
      <c r="E227" s="54">
        <v>4</v>
      </c>
      <c r="F227" s="155">
        <f t="shared" si="6"/>
        <v>3459516</v>
      </c>
      <c r="G227" s="156">
        <v>351757</v>
      </c>
      <c r="H227" s="156">
        <v>848103</v>
      </c>
      <c r="I227" s="156">
        <v>0</v>
      </c>
      <c r="J227" s="156">
        <v>848103</v>
      </c>
      <c r="K227" s="156">
        <v>0</v>
      </c>
      <c r="L227" s="156">
        <v>0</v>
      </c>
      <c r="M227" s="156">
        <v>0</v>
      </c>
      <c r="N227" s="156">
        <v>0</v>
      </c>
      <c r="O227" s="156">
        <v>3588</v>
      </c>
      <c r="P227" s="156">
        <v>20</v>
      </c>
      <c r="Q227" s="156">
        <v>3091061</v>
      </c>
      <c r="R227" s="156">
        <v>11470</v>
      </c>
      <c r="S227" s="156">
        <v>0</v>
      </c>
      <c r="T227" s="156">
        <v>1620</v>
      </c>
      <c r="U227" s="156">
        <v>510</v>
      </c>
      <c r="V227" s="156">
        <v>110</v>
      </c>
      <c r="W227" s="156">
        <v>400</v>
      </c>
      <c r="X227" s="156">
        <v>0</v>
      </c>
      <c r="Y227" s="156">
        <v>0</v>
      </c>
      <c r="Z227" s="156">
        <v>0</v>
      </c>
      <c r="AA227" s="157" t="s">
        <v>940</v>
      </c>
      <c r="AB227" s="38">
        <f t="shared" si="7"/>
        <v>4222269</v>
      </c>
      <c r="AC227" s="158">
        <v>528273</v>
      </c>
      <c r="AD227" s="158">
        <v>922019</v>
      </c>
      <c r="AE227" s="158">
        <v>0</v>
      </c>
      <c r="AF227" s="158">
        <v>922019</v>
      </c>
      <c r="AG227" s="158">
        <v>0</v>
      </c>
      <c r="AH227" s="158">
        <v>0</v>
      </c>
      <c r="AI227" s="158">
        <v>0</v>
      </c>
      <c r="AJ227" s="158">
        <v>0</v>
      </c>
      <c r="AK227" s="158">
        <v>4860</v>
      </c>
      <c r="AL227" s="158">
        <v>0</v>
      </c>
      <c r="AM227" s="158">
        <v>3685207</v>
      </c>
      <c r="AN227" s="158">
        <v>0</v>
      </c>
      <c r="AO227" s="158">
        <v>0</v>
      </c>
      <c r="AP227" s="158">
        <v>3929</v>
      </c>
      <c r="AQ227" s="158">
        <v>406591</v>
      </c>
      <c r="AR227" s="158">
        <v>0</v>
      </c>
      <c r="AS227" s="158">
        <v>406591</v>
      </c>
      <c r="AT227" s="158">
        <v>0</v>
      </c>
      <c r="AU227" s="158">
        <v>0</v>
      </c>
      <c r="AV227" s="158">
        <v>0</v>
      </c>
    </row>
    <row r="228" spans="1:48" x14ac:dyDescent="0.25">
      <c r="A228" s="154">
        <v>10210</v>
      </c>
      <c r="B228" s="154" t="s">
        <v>558</v>
      </c>
      <c r="C228" s="54" t="s">
        <v>918</v>
      </c>
      <c r="D228" s="37" t="s">
        <v>939</v>
      </c>
      <c r="E228" s="54">
        <v>4</v>
      </c>
      <c r="F228" s="155">
        <f t="shared" si="6"/>
        <v>4032800</v>
      </c>
      <c r="G228" s="156">
        <v>493500</v>
      </c>
      <c r="H228" s="156">
        <v>480000</v>
      </c>
      <c r="I228" s="156">
        <v>0</v>
      </c>
      <c r="J228" s="156">
        <v>480000</v>
      </c>
      <c r="K228" s="156">
        <v>0</v>
      </c>
      <c r="L228" s="156">
        <v>0</v>
      </c>
      <c r="M228" s="156">
        <v>0</v>
      </c>
      <c r="N228" s="156">
        <v>0</v>
      </c>
      <c r="O228" s="156">
        <v>32000</v>
      </c>
      <c r="P228" s="156">
        <v>20000</v>
      </c>
      <c r="Q228" s="156">
        <v>3386800</v>
      </c>
      <c r="R228" s="156">
        <v>90000</v>
      </c>
      <c r="S228" s="156">
        <v>0</v>
      </c>
      <c r="T228" s="156">
        <v>10500</v>
      </c>
      <c r="U228" s="156">
        <v>0</v>
      </c>
      <c r="V228" s="156">
        <v>0</v>
      </c>
      <c r="W228" s="156">
        <v>0</v>
      </c>
      <c r="X228" s="156">
        <v>0</v>
      </c>
      <c r="Y228" s="156">
        <v>0</v>
      </c>
      <c r="Z228" s="156">
        <v>0</v>
      </c>
      <c r="AA228" s="157" t="s">
        <v>940</v>
      </c>
      <c r="AB228" s="38">
        <f t="shared" si="7"/>
        <v>4282339</v>
      </c>
      <c r="AC228" s="158">
        <v>623837</v>
      </c>
      <c r="AD228" s="158">
        <v>4241018</v>
      </c>
      <c r="AE228" s="158">
        <v>0</v>
      </c>
      <c r="AF228" s="158">
        <v>4241018</v>
      </c>
      <c r="AG228" s="158">
        <v>0</v>
      </c>
      <c r="AH228" s="158">
        <v>0</v>
      </c>
      <c r="AI228" s="158">
        <v>0</v>
      </c>
      <c r="AJ228" s="158">
        <v>0</v>
      </c>
      <c r="AK228" s="158">
        <v>50429</v>
      </c>
      <c r="AL228" s="158">
        <v>13208</v>
      </c>
      <c r="AM228" s="158">
        <v>3555406</v>
      </c>
      <c r="AN228" s="158">
        <v>0</v>
      </c>
      <c r="AO228" s="158">
        <v>0</v>
      </c>
      <c r="AP228" s="158">
        <v>39459</v>
      </c>
      <c r="AQ228" s="158">
        <v>1164082</v>
      </c>
      <c r="AR228" s="158">
        <v>0</v>
      </c>
      <c r="AS228" s="158">
        <v>1164082</v>
      </c>
      <c r="AT228" s="158">
        <v>0</v>
      </c>
      <c r="AU228" s="158">
        <v>0</v>
      </c>
      <c r="AV228" s="158">
        <v>0</v>
      </c>
    </row>
    <row r="229" spans="1:48" x14ac:dyDescent="0.25">
      <c r="A229" s="154">
        <v>10301</v>
      </c>
      <c r="B229" s="154" t="s">
        <v>559</v>
      </c>
      <c r="C229" s="54" t="s">
        <v>918</v>
      </c>
      <c r="D229" s="37" t="s">
        <v>939</v>
      </c>
      <c r="E229" s="54">
        <v>4</v>
      </c>
      <c r="F229" s="155">
        <f t="shared" si="6"/>
        <v>43250697</v>
      </c>
      <c r="G229" s="156">
        <v>24139000</v>
      </c>
      <c r="H229" s="156">
        <v>529283</v>
      </c>
      <c r="I229" s="156">
        <v>0</v>
      </c>
      <c r="J229" s="156">
        <v>529283</v>
      </c>
      <c r="K229" s="156">
        <v>0</v>
      </c>
      <c r="L229" s="156">
        <v>0</v>
      </c>
      <c r="M229" s="156">
        <v>0</v>
      </c>
      <c r="N229" s="156">
        <v>0</v>
      </c>
      <c r="O229" s="156">
        <v>1330545</v>
      </c>
      <c r="P229" s="156">
        <v>0</v>
      </c>
      <c r="Q229" s="156">
        <v>17401142</v>
      </c>
      <c r="R229" s="156">
        <v>10</v>
      </c>
      <c r="S229" s="156">
        <v>0</v>
      </c>
      <c r="T229" s="156">
        <v>380000</v>
      </c>
      <c r="U229" s="156">
        <v>1070020</v>
      </c>
      <c r="V229" s="156">
        <v>0</v>
      </c>
      <c r="W229" s="156">
        <v>1070020</v>
      </c>
      <c r="X229" s="156">
        <v>0</v>
      </c>
      <c r="Y229" s="156">
        <v>0</v>
      </c>
      <c r="Z229" s="156">
        <v>0</v>
      </c>
      <c r="AA229" s="157" t="s">
        <v>940</v>
      </c>
      <c r="AB229" s="38">
        <f t="shared" si="7"/>
        <v>46327115</v>
      </c>
      <c r="AC229" s="158">
        <v>24929770</v>
      </c>
      <c r="AD229" s="158">
        <v>1168237</v>
      </c>
      <c r="AE229" s="158">
        <v>7000</v>
      </c>
      <c r="AF229" s="158">
        <v>1161237</v>
      </c>
      <c r="AG229" s="158">
        <v>0</v>
      </c>
      <c r="AH229" s="158">
        <v>0</v>
      </c>
      <c r="AI229" s="158">
        <v>0</v>
      </c>
      <c r="AJ229" s="158">
        <v>0</v>
      </c>
      <c r="AK229" s="158">
        <v>1032456</v>
      </c>
      <c r="AL229" s="158">
        <v>0</v>
      </c>
      <c r="AM229" s="158">
        <v>18700635</v>
      </c>
      <c r="AN229" s="158">
        <v>0</v>
      </c>
      <c r="AO229" s="158">
        <v>0</v>
      </c>
      <c r="AP229" s="158">
        <v>746968</v>
      </c>
      <c r="AQ229" s="158">
        <v>1511712</v>
      </c>
      <c r="AR229" s="158">
        <v>0</v>
      </c>
      <c r="AS229" s="158">
        <v>1511712</v>
      </c>
      <c r="AT229" s="158">
        <v>0</v>
      </c>
      <c r="AU229" s="158">
        <v>0</v>
      </c>
      <c r="AV229" s="158">
        <v>917286</v>
      </c>
    </row>
    <row r="230" spans="1:48" x14ac:dyDescent="0.25">
      <c r="A230" s="154">
        <v>10302</v>
      </c>
      <c r="B230" s="154" t="s">
        <v>560</v>
      </c>
      <c r="C230" s="54" t="s">
        <v>918</v>
      </c>
      <c r="D230" s="37" t="s">
        <v>939</v>
      </c>
      <c r="E230" s="54">
        <v>4</v>
      </c>
      <c r="F230" s="155">
        <f t="shared" si="6"/>
        <v>4192465</v>
      </c>
      <c r="G230" s="156">
        <v>1785635</v>
      </c>
      <c r="H230" s="156">
        <v>136330</v>
      </c>
      <c r="I230" s="156">
        <v>0</v>
      </c>
      <c r="J230" s="156">
        <v>136330</v>
      </c>
      <c r="K230" s="156">
        <v>0</v>
      </c>
      <c r="L230" s="156">
        <v>0</v>
      </c>
      <c r="M230" s="156">
        <v>0</v>
      </c>
      <c r="N230" s="156">
        <v>0</v>
      </c>
      <c r="O230" s="156">
        <v>46170</v>
      </c>
      <c r="P230" s="156">
        <v>31820</v>
      </c>
      <c r="Q230" s="156">
        <v>2251840</v>
      </c>
      <c r="R230" s="156">
        <v>0</v>
      </c>
      <c r="S230" s="156">
        <v>0</v>
      </c>
      <c r="T230" s="156">
        <v>77000</v>
      </c>
      <c r="U230" s="156">
        <v>1275</v>
      </c>
      <c r="V230" s="156">
        <v>0</v>
      </c>
      <c r="W230" s="156">
        <v>1275</v>
      </c>
      <c r="X230" s="156">
        <v>0</v>
      </c>
      <c r="Y230" s="156">
        <v>0</v>
      </c>
      <c r="Z230" s="156">
        <v>0</v>
      </c>
      <c r="AA230" s="157" t="s">
        <v>940</v>
      </c>
      <c r="AB230" s="38">
        <f t="shared" si="7"/>
        <v>4336696</v>
      </c>
      <c r="AC230" s="158">
        <v>1752784</v>
      </c>
      <c r="AD230" s="158">
        <v>195282</v>
      </c>
      <c r="AE230" s="158">
        <v>0</v>
      </c>
      <c r="AF230" s="158">
        <v>195282</v>
      </c>
      <c r="AG230" s="158">
        <v>0</v>
      </c>
      <c r="AH230" s="158">
        <v>0</v>
      </c>
      <c r="AI230" s="158">
        <v>0</v>
      </c>
      <c r="AJ230" s="158">
        <v>0</v>
      </c>
      <c r="AK230" s="158">
        <v>21990</v>
      </c>
      <c r="AL230" s="158">
        <v>18560</v>
      </c>
      <c r="AM230" s="158">
        <v>2482280</v>
      </c>
      <c r="AN230" s="158">
        <v>38820</v>
      </c>
      <c r="AO230" s="158">
        <v>0</v>
      </c>
      <c r="AP230" s="158">
        <v>22262</v>
      </c>
      <c r="AQ230" s="158">
        <v>863090</v>
      </c>
      <c r="AR230" s="158">
        <v>0</v>
      </c>
      <c r="AS230" s="158">
        <v>863090</v>
      </c>
      <c r="AT230" s="158">
        <v>0</v>
      </c>
      <c r="AU230" s="158">
        <v>0</v>
      </c>
      <c r="AV230" s="158">
        <v>0</v>
      </c>
    </row>
    <row r="231" spans="1:48" x14ac:dyDescent="0.25">
      <c r="A231" s="154">
        <v>10303</v>
      </c>
      <c r="B231" s="154" t="s">
        <v>561</v>
      </c>
      <c r="C231" s="54" t="s">
        <v>918</v>
      </c>
      <c r="D231" s="37" t="s">
        <v>939</v>
      </c>
      <c r="E231" s="54">
        <v>4</v>
      </c>
      <c r="F231" s="155">
        <f t="shared" si="6"/>
        <v>6011200</v>
      </c>
      <c r="G231" s="156">
        <v>2407337</v>
      </c>
      <c r="H231" s="156">
        <v>69210</v>
      </c>
      <c r="I231" s="156">
        <v>0</v>
      </c>
      <c r="J231" s="156">
        <v>69210</v>
      </c>
      <c r="K231" s="156">
        <v>0</v>
      </c>
      <c r="L231" s="156">
        <v>0</v>
      </c>
      <c r="M231" s="156">
        <v>0</v>
      </c>
      <c r="N231" s="156">
        <v>0</v>
      </c>
      <c r="O231" s="156">
        <v>80000</v>
      </c>
      <c r="P231" s="156">
        <v>0</v>
      </c>
      <c r="Q231" s="156">
        <v>3501992</v>
      </c>
      <c r="R231" s="156">
        <v>0</v>
      </c>
      <c r="S231" s="156">
        <v>0</v>
      </c>
      <c r="T231" s="156">
        <v>21871</v>
      </c>
      <c r="U231" s="156">
        <v>2590</v>
      </c>
      <c r="V231" s="156">
        <v>0</v>
      </c>
      <c r="W231" s="156">
        <v>2590</v>
      </c>
      <c r="X231" s="156">
        <v>0</v>
      </c>
      <c r="Y231" s="156">
        <v>0</v>
      </c>
      <c r="Z231" s="156">
        <v>0</v>
      </c>
      <c r="AA231" s="157" t="s">
        <v>940</v>
      </c>
      <c r="AB231" s="38">
        <f t="shared" si="7"/>
        <v>7520558</v>
      </c>
      <c r="AC231" s="158">
        <v>3200360</v>
      </c>
      <c r="AD231" s="158">
        <v>129541</v>
      </c>
      <c r="AE231" s="158">
        <v>30</v>
      </c>
      <c r="AF231" s="158">
        <v>129511</v>
      </c>
      <c r="AG231" s="158">
        <v>0</v>
      </c>
      <c r="AH231" s="158">
        <v>0</v>
      </c>
      <c r="AI231" s="158">
        <v>0</v>
      </c>
      <c r="AJ231" s="158">
        <v>0</v>
      </c>
      <c r="AK231" s="158">
        <v>184639</v>
      </c>
      <c r="AL231" s="158">
        <v>0</v>
      </c>
      <c r="AM231" s="158">
        <v>4071216</v>
      </c>
      <c r="AN231" s="158">
        <v>0</v>
      </c>
      <c r="AO231" s="158">
        <v>0</v>
      </c>
      <c r="AP231" s="158">
        <v>64343</v>
      </c>
      <c r="AQ231" s="158">
        <v>1127153</v>
      </c>
      <c r="AR231" s="158">
        <v>0</v>
      </c>
      <c r="AS231" s="158">
        <v>1127153</v>
      </c>
      <c r="AT231" s="158">
        <v>0</v>
      </c>
      <c r="AU231" s="158">
        <v>0</v>
      </c>
      <c r="AV231" s="158">
        <v>0</v>
      </c>
    </row>
    <row r="232" spans="1:48" x14ac:dyDescent="0.25">
      <c r="A232" s="154">
        <v>10304</v>
      </c>
      <c r="B232" s="154" t="s">
        <v>562</v>
      </c>
      <c r="C232" s="54" t="s">
        <v>918</v>
      </c>
      <c r="D232" s="37" t="s">
        <v>939</v>
      </c>
      <c r="E232" s="54">
        <v>4</v>
      </c>
      <c r="F232" s="155">
        <f t="shared" si="6"/>
        <v>4796223</v>
      </c>
      <c r="G232" s="156">
        <v>2256723</v>
      </c>
      <c r="H232" s="156">
        <v>34300</v>
      </c>
      <c r="I232" s="156">
        <v>0</v>
      </c>
      <c r="J232" s="156">
        <v>34300</v>
      </c>
      <c r="K232" s="156">
        <v>0</v>
      </c>
      <c r="L232" s="156">
        <v>0</v>
      </c>
      <c r="M232" s="156">
        <v>0</v>
      </c>
      <c r="N232" s="156">
        <v>0</v>
      </c>
      <c r="O232" s="156">
        <v>0</v>
      </c>
      <c r="P232" s="156">
        <v>3000</v>
      </c>
      <c r="Q232" s="156">
        <v>2536500</v>
      </c>
      <c r="R232" s="156">
        <v>0</v>
      </c>
      <c r="S232" s="156">
        <v>0</v>
      </c>
      <c r="T232" s="156">
        <v>0</v>
      </c>
      <c r="U232" s="156">
        <v>5500</v>
      </c>
      <c r="V232" s="156">
        <v>0</v>
      </c>
      <c r="W232" s="156">
        <v>5500</v>
      </c>
      <c r="X232" s="156">
        <v>0</v>
      </c>
      <c r="Y232" s="156">
        <v>0</v>
      </c>
      <c r="Z232" s="156">
        <v>0</v>
      </c>
      <c r="AA232" s="157" t="s">
        <v>940</v>
      </c>
      <c r="AB232" s="38">
        <f t="shared" si="7"/>
        <v>5245568</v>
      </c>
      <c r="AC232" s="158">
        <v>2379464</v>
      </c>
      <c r="AD232" s="158">
        <v>82585</v>
      </c>
      <c r="AE232" s="158">
        <v>0</v>
      </c>
      <c r="AF232" s="158">
        <v>82585</v>
      </c>
      <c r="AG232" s="158">
        <v>0</v>
      </c>
      <c r="AH232" s="158">
        <v>0</v>
      </c>
      <c r="AI232" s="158">
        <v>0</v>
      </c>
      <c r="AJ232" s="158">
        <v>0</v>
      </c>
      <c r="AK232" s="158">
        <v>0</v>
      </c>
      <c r="AL232" s="158">
        <v>6292</v>
      </c>
      <c r="AM232" s="158">
        <v>2828024</v>
      </c>
      <c r="AN232" s="158">
        <v>0</v>
      </c>
      <c r="AO232" s="158">
        <v>0</v>
      </c>
      <c r="AP232" s="158">
        <v>31788</v>
      </c>
      <c r="AQ232" s="158">
        <v>414793</v>
      </c>
      <c r="AR232" s="158">
        <v>0</v>
      </c>
      <c r="AS232" s="158">
        <v>414793</v>
      </c>
      <c r="AT232" s="158">
        <v>0</v>
      </c>
      <c r="AU232" s="158">
        <v>0</v>
      </c>
      <c r="AV232" s="158">
        <v>0</v>
      </c>
    </row>
    <row r="233" spans="1:48" x14ac:dyDescent="0.25">
      <c r="A233" s="154">
        <v>10305</v>
      </c>
      <c r="B233" s="154" t="s">
        <v>563</v>
      </c>
      <c r="C233" s="54" t="s">
        <v>918</v>
      </c>
      <c r="D233" s="37" t="s">
        <v>939</v>
      </c>
      <c r="E233" s="54">
        <v>4</v>
      </c>
      <c r="F233" s="155">
        <f t="shared" si="6"/>
        <v>4522025</v>
      </c>
      <c r="G233" s="156">
        <v>1447077</v>
      </c>
      <c r="H233" s="156">
        <v>53773</v>
      </c>
      <c r="I233" s="156">
        <v>1000</v>
      </c>
      <c r="J233" s="156">
        <v>52773</v>
      </c>
      <c r="K233" s="156">
        <v>0</v>
      </c>
      <c r="L233" s="156">
        <v>0</v>
      </c>
      <c r="M233" s="156">
        <v>0</v>
      </c>
      <c r="N233" s="156">
        <v>0</v>
      </c>
      <c r="O233" s="156">
        <v>1116</v>
      </c>
      <c r="P233" s="156">
        <v>0</v>
      </c>
      <c r="Q233" s="156">
        <v>3073732</v>
      </c>
      <c r="R233" s="156">
        <v>0</v>
      </c>
      <c r="S233" s="156">
        <v>0</v>
      </c>
      <c r="T233" s="156">
        <v>100</v>
      </c>
      <c r="U233" s="156">
        <v>3475</v>
      </c>
      <c r="V233" s="156">
        <v>0</v>
      </c>
      <c r="W233" s="156">
        <v>3475</v>
      </c>
      <c r="X233" s="156">
        <v>0</v>
      </c>
      <c r="Y233" s="156">
        <v>0</v>
      </c>
      <c r="Z233" s="156">
        <v>0</v>
      </c>
      <c r="AA233" s="157" t="s">
        <v>940</v>
      </c>
      <c r="AB233" s="38">
        <f t="shared" si="7"/>
        <v>5215436</v>
      </c>
      <c r="AC233" s="158">
        <v>1639965</v>
      </c>
      <c r="AD233" s="158">
        <v>198086</v>
      </c>
      <c r="AE233" s="158">
        <v>200</v>
      </c>
      <c r="AF233" s="158">
        <v>197886</v>
      </c>
      <c r="AG233" s="158">
        <v>0</v>
      </c>
      <c r="AH233" s="158">
        <v>0</v>
      </c>
      <c r="AI233" s="158">
        <v>0</v>
      </c>
      <c r="AJ233" s="158">
        <v>0</v>
      </c>
      <c r="AK233" s="158">
        <v>1313</v>
      </c>
      <c r="AL233" s="158">
        <v>0</v>
      </c>
      <c r="AM233" s="158">
        <v>3537802</v>
      </c>
      <c r="AN233" s="158">
        <v>23481</v>
      </c>
      <c r="AO233" s="158">
        <v>0</v>
      </c>
      <c r="AP233" s="158">
        <v>12875</v>
      </c>
      <c r="AQ233" s="158">
        <v>348580</v>
      </c>
      <c r="AR233" s="158">
        <v>0</v>
      </c>
      <c r="AS233" s="158">
        <v>348580</v>
      </c>
      <c r="AT233" s="158">
        <v>0</v>
      </c>
      <c r="AU233" s="158">
        <v>0</v>
      </c>
      <c r="AV233" s="158">
        <v>0</v>
      </c>
    </row>
    <row r="234" spans="1:48" x14ac:dyDescent="0.25">
      <c r="A234" s="154">
        <v>10306</v>
      </c>
      <c r="B234" s="154" t="s">
        <v>564</v>
      </c>
      <c r="C234" s="54" t="s">
        <v>918</v>
      </c>
      <c r="D234" s="37" t="s">
        <v>939</v>
      </c>
      <c r="E234" s="54">
        <v>4</v>
      </c>
      <c r="F234" s="155">
        <f t="shared" si="6"/>
        <v>4581578</v>
      </c>
      <c r="G234" s="156">
        <v>559850</v>
      </c>
      <c r="H234" s="156">
        <v>50000</v>
      </c>
      <c r="I234" s="156">
        <v>0</v>
      </c>
      <c r="J234" s="156">
        <v>50000</v>
      </c>
      <c r="K234" s="156">
        <v>0</v>
      </c>
      <c r="L234" s="156">
        <v>0</v>
      </c>
      <c r="M234" s="156">
        <v>0</v>
      </c>
      <c r="N234" s="156">
        <v>0</v>
      </c>
      <c r="O234" s="156">
        <v>0</v>
      </c>
      <c r="P234" s="156">
        <v>0</v>
      </c>
      <c r="Q234" s="156">
        <v>4021728</v>
      </c>
      <c r="R234" s="156">
        <v>0</v>
      </c>
      <c r="S234" s="156">
        <v>0</v>
      </c>
      <c r="T234" s="156">
        <v>0</v>
      </c>
      <c r="U234" s="156">
        <v>227000</v>
      </c>
      <c r="V234" s="156">
        <v>0</v>
      </c>
      <c r="W234" s="156">
        <v>227000</v>
      </c>
      <c r="X234" s="156">
        <v>0</v>
      </c>
      <c r="Y234" s="156">
        <v>0</v>
      </c>
      <c r="Z234" s="156">
        <v>0</v>
      </c>
      <c r="AA234" s="157" t="s">
        <v>940</v>
      </c>
      <c r="AB234" s="38">
        <f t="shared" si="7"/>
        <v>5652829</v>
      </c>
      <c r="AC234" s="158">
        <v>722269</v>
      </c>
      <c r="AD234" s="158">
        <v>35063</v>
      </c>
      <c r="AE234" s="158">
        <v>0</v>
      </c>
      <c r="AF234" s="158">
        <v>35063</v>
      </c>
      <c r="AG234" s="158">
        <v>0</v>
      </c>
      <c r="AH234" s="158">
        <v>0</v>
      </c>
      <c r="AI234" s="158">
        <v>0</v>
      </c>
      <c r="AJ234" s="158">
        <v>0</v>
      </c>
      <c r="AK234" s="158">
        <v>0</v>
      </c>
      <c r="AL234" s="158">
        <v>26300</v>
      </c>
      <c r="AM234" s="158">
        <v>4902561</v>
      </c>
      <c r="AN234" s="158">
        <v>0</v>
      </c>
      <c r="AO234" s="158">
        <v>0</v>
      </c>
      <c r="AP234" s="158">
        <v>1699</v>
      </c>
      <c r="AQ234" s="158">
        <v>846335</v>
      </c>
      <c r="AR234" s="158">
        <v>0</v>
      </c>
      <c r="AS234" s="158">
        <v>846335</v>
      </c>
      <c r="AT234" s="158">
        <v>0</v>
      </c>
      <c r="AU234" s="158">
        <v>0</v>
      </c>
      <c r="AV234" s="158">
        <v>0</v>
      </c>
    </row>
    <row r="235" spans="1:48" x14ac:dyDescent="0.25">
      <c r="A235" s="154">
        <v>10307</v>
      </c>
      <c r="B235" s="154" t="s">
        <v>565</v>
      </c>
      <c r="C235" s="54" t="s">
        <v>918</v>
      </c>
      <c r="D235" s="37" t="s">
        <v>939</v>
      </c>
      <c r="E235" s="54">
        <v>4</v>
      </c>
      <c r="F235" s="155">
        <f t="shared" si="6"/>
        <v>4209538</v>
      </c>
      <c r="G235" s="156">
        <v>1592671</v>
      </c>
      <c r="H235" s="156">
        <v>73670</v>
      </c>
      <c r="I235" s="156">
        <v>0</v>
      </c>
      <c r="J235" s="156">
        <v>73670</v>
      </c>
      <c r="K235" s="156">
        <v>0</v>
      </c>
      <c r="L235" s="156">
        <v>0</v>
      </c>
      <c r="M235" s="156">
        <v>0</v>
      </c>
      <c r="N235" s="156">
        <v>0</v>
      </c>
      <c r="O235" s="156">
        <v>5215</v>
      </c>
      <c r="P235" s="156">
        <v>8000</v>
      </c>
      <c r="Q235" s="156">
        <v>2588007</v>
      </c>
      <c r="R235" s="156">
        <v>0</v>
      </c>
      <c r="S235" s="156">
        <v>0</v>
      </c>
      <c r="T235" s="156">
        <v>15645</v>
      </c>
      <c r="U235" s="156">
        <v>57365</v>
      </c>
      <c r="V235" s="156">
        <v>0</v>
      </c>
      <c r="W235" s="156">
        <v>57365</v>
      </c>
      <c r="X235" s="156">
        <v>0</v>
      </c>
      <c r="Y235" s="156">
        <v>0</v>
      </c>
      <c r="Z235" s="156">
        <v>0</v>
      </c>
      <c r="AA235" s="157" t="s">
        <v>940</v>
      </c>
      <c r="AB235" s="38">
        <f t="shared" si="7"/>
        <v>4685753</v>
      </c>
      <c r="AC235" s="158">
        <v>1657482</v>
      </c>
      <c r="AD235" s="158">
        <v>150869</v>
      </c>
      <c r="AE235" s="158">
        <v>0</v>
      </c>
      <c r="AF235" s="158">
        <v>150869</v>
      </c>
      <c r="AG235" s="158">
        <v>0</v>
      </c>
      <c r="AH235" s="158">
        <v>0</v>
      </c>
      <c r="AI235" s="158">
        <v>0</v>
      </c>
      <c r="AJ235" s="158">
        <v>0</v>
      </c>
      <c r="AK235" s="158">
        <v>7853</v>
      </c>
      <c r="AL235" s="158">
        <v>8883</v>
      </c>
      <c r="AM235" s="158">
        <v>2983658</v>
      </c>
      <c r="AN235" s="158">
        <v>0</v>
      </c>
      <c r="AO235" s="158">
        <v>0</v>
      </c>
      <c r="AP235" s="158">
        <v>27877</v>
      </c>
      <c r="AQ235" s="158">
        <v>522410</v>
      </c>
      <c r="AR235" s="158">
        <v>0</v>
      </c>
      <c r="AS235" s="158">
        <v>522410</v>
      </c>
      <c r="AT235" s="158">
        <v>0</v>
      </c>
      <c r="AU235" s="158">
        <v>0</v>
      </c>
      <c r="AV235" s="158">
        <v>0</v>
      </c>
    </row>
    <row r="236" spans="1:48" x14ac:dyDescent="0.25">
      <c r="A236" s="154">
        <v>10401</v>
      </c>
      <c r="B236" s="154" t="s">
        <v>566</v>
      </c>
      <c r="C236" s="54" t="s">
        <v>918</v>
      </c>
      <c r="D236" s="37" t="s">
        <v>939</v>
      </c>
      <c r="E236" s="54">
        <v>4</v>
      </c>
      <c r="F236" s="155">
        <f t="shared" si="6"/>
        <v>3267149</v>
      </c>
      <c r="G236" s="156">
        <v>577500</v>
      </c>
      <c r="H236" s="156">
        <v>854991</v>
      </c>
      <c r="I236" s="156">
        <v>0</v>
      </c>
      <c r="J236" s="156">
        <v>854991</v>
      </c>
      <c r="K236" s="156">
        <v>0</v>
      </c>
      <c r="L236" s="156">
        <v>0</v>
      </c>
      <c r="M236" s="156">
        <v>0</v>
      </c>
      <c r="N236" s="156">
        <v>0</v>
      </c>
      <c r="O236" s="156">
        <v>60000</v>
      </c>
      <c r="P236" s="156">
        <v>0</v>
      </c>
      <c r="Q236" s="156">
        <v>2569186</v>
      </c>
      <c r="R236" s="156">
        <v>15000</v>
      </c>
      <c r="S236" s="156">
        <v>0</v>
      </c>
      <c r="T236" s="156">
        <v>45463</v>
      </c>
      <c r="U236" s="156">
        <v>74948</v>
      </c>
      <c r="V236" s="156">
        <v>0</v>
      </c>
      <c r="W236" s="156">
        <v>74948</v>
      </c>
      <c r="X236" s="156">
        <v>0</v>
      </c>
      <c r="Y236" s="156">
        <v>0</v>
      </c>
      <c r="Z236" s="156">
        <v>0</v>
      </c>
      <c r="AA236" s="157" t="s">
        <v>940</v>
      </c>
      <c r="AB236" s="38">
        <f t="shared" si="7"/>
        <v>3783695</v>
      </c>
      <c r="AC236" s="158">
        <v>622675</v>
      </c>
      <c r="AD236" s="158">
        <v>1068316</v>
      </c>
      <c r="AE236" s="158">
        <v>0</v>
      </c>
      <c r="AF236" s="158">
        <v>1068316</v>
      </c>
      <c r="AG236" s="158">
        <v>0</v>
      </c>
      <c r="AH236" s="158">
        <v>0</v>
      </c>
      <c r="AI236" s="158">
        <v>0</v>
      </c>
      <c r="AJ236" s="158">
        <v>0</v>
      </c>
      <c r="AK236" s="158">
        <v>153306</v>
      </c>
      <c r="AL236" s="158">
        <v>0</v>
      </c>
      <c r="AM236" s="158">
        <v>2958704</v>
      </c>
      <c r="AN236" s="158">
        <v>10449</v>
      </c>
      <c r="AO236" s="158">
        <v>0</v>
      </c>
      <c r="AP236" s="158">
        <v>38561</v>
      </c>
      <c r="AQ236" s="158">
        <v>771863</v>
      </c>
      <c r="AR236" s="158">
        <v>0</v>
      </c>
      <c r="AS236" s="158">
        <v>771863</v>
      </c>
      <c r="AT236" s="158">
        <v>0</v>
      </c>
      <c r="AU236" s="158">
        <v>0</v>
      </c>
      <c r="AV236" s="158">
        <v>0</v>
      </c>
    </row>
    <row r="237" spans="1:48" x14ac:dyDescent="0.25">
      <c r="A237" s="154">
        <v>10402</v>
      </c>
      <c r="B237" s="154" t="s">
        <v>567</v>
      </c>
      <c r="C237" s="54" t="s">
        <v>918</v>
      </c>
      <c r="D237" s="37" t="s">
        <v>939</v>
      </c>
      <c r="E237" s="54">
        <v>4</v>
      </c>
      <c r="F237" s="155">
        <f t="shared" si="6"/>
        <v>3169500</v>
      </c>
      <c r="G237" s="156">
        <v>402500</v>
      </c>
      <c r="H237" s="156">
        <v>15000</v>
      </c>
      <c r="I237" s="156">
        <v>0</v>
      </c>
      <c r="J237" s="156">
        <v>15000</v>
      </c>
      <c r="K237" s="156">
        <v>0</v>
      </c>
      <c r="L237" s="156">
        <v>0</v>
      </c>
      <c r="M237" s="156">
        <v>0</v>
      </c>
      <c r="N237" s="156">
        <v>0</v>
      </c>
      <c r="O237" s="156">
        <v>15000</v>
      </c>
      <c r="P237" s="156">
        <v>0</v>
      </c>
      <c r="Q237" s="156">
        <v>2751000</v>
      </c>
      <c r="R237" s="156">
        <v>0</v>
      </c>
      <c r="S237" s="156">
        <v>0</v>
      </c>
      <c r="T237" s="156">
        <v>1000</v>
      </c>
      <c r="U237" s="156">
        <v>991836</v>
      </c>
      <c r="V237" s="156">
        <v>0</v>
      </c>
      <c r="W237" s="156">
        <v>991836</v>
      </c>
      <c r="X237" s="156">
        <v>0</v>
      </c>
      <c r="Y237" s="156">
        <v>0</v>
      </c>
      <c r="Z237" s="156">
        <v>0</v>
      </c>
      <c r="AA237" s="157" t="s">
        <v>940</v>
      </c>
      <c r="AB237" s="38">
        <f t="shared" si="7"/>
        <v>3609513</v>
      </c>
      <c r="AC237" s="158">
        <v>621912</v>
      </c>
      <c r="AD237" s="158">
        <v>14532</v>
      </c>
      <c r="AE237" s="158">
        <v>0</v>
      </c>
      <c r="AF237" s="158">
        <v>14532</v>
      </c>
      <c r="AG237" s="158">
        <v>0</v>
      </c>
      <c r="AH237" s="158">
        <v>0</v>
      </c>
      <c r="AI237" s="158">
        <v>0</v>
      </c>
      <c r="AJ237" s="158">
        <v>0</v>
      </c>
      <c r="AK237" s="158">
        <v>18268</v>
      </c>
      <c r="AL237" s="158">
        <v>0</v>
      </c>
      <c r="AM237" s="158">
        <v>2969333</v>
      </c>
      <c r="AN237" s="158">
        <v>0</v>
      </c>
      <c r="AO237" s="158">
        <v>0</v>
      </c>
      <c r="AP237" s="158">
        <v>0</v>
      </c>
      <c r="AQ237" s="158">
        <v>772068</v>
      </c>
      <c r="AR237" s="158">
        <v>0</v>
      </c>
      <c r="AS237" s="158">
        <v>772068</v>
      </c>
      <c r="AT237" s="158">
        <v>0</v>
      </c>
      <c r="AU237" s="158">
        <v>0</v>
      </c>
      <c r="AV237" s="158">
        <v>0</v>
      </c>
    </row>
    <row r="238" spans="1:48" x14ac:dyDescent="0.25">
      <c r="A238" s="154">
        <v>10403</v>
      </c>
      <c r="B238" s="154" t="s">
        <v>568</v>
      </c>
      <c r="C238" s="54" t="s">
        <v>918</v>
      </c>
      <c r="D238" s="37" t="s">
        <v>939</v>
      </c>
      <c r="E238" s="54">
        <v>4</v>
      </c>
      <c r="F238" s="155">
        <f t="shared" si="6"/>
        <v>3952717</v>
      </c>
      <c r="G238" s="156">
        <v>787957</v>
      </c>
      <c r="H238" s="156">
        <v>436000</v>
      </c>
      <c r="I238" s="156">
        <v>0</v>
      </c>
      <c r="J238" s="156">
        <v>436000</v>
      </c>
      <c r="K238" s="156">
        <v>0</v>
      </c>
      <c r="L238" s="156">
        <v>0</v>
      </c>
      <c r="M238" s="156">
        <v>0</v>
      </c>
      <c r="N238" s="156">
        <v>0</v>
      </c>
      <c r="O238" s="156">
        <v>38760</v>
      </c>
      <c r="P238" s="156">
        <v>0</v>
      </c>
      <c r="Q238" s="156">
        <v>3126000</v>
      </c>
      <c r="R238" s="156">
        <v>0</v>
      </c>
      <c r="S238" s="156">
        <v>0</v>
      </c>
      <c r="T238" s="156">
        <v>0</v>
      </c>
      <c r="U238" s="156">
        <v>16000</v>
      </c>
      <c r="V238" s="156">
        <v>0</v>
      </c>
      <c r="W238" s="156">
        <v>16000</v>
      </c>
      <c r="X238" s="156">
        <v>0</v>
      </c>
      <c r="Y238" s="156">
        <v>0</v>
      </c>
      <c r="Z238" s="156">
        <v>0</v>
      </c>
      <c r="AA238" s="157" t="s">
        <v>940</v>
      </c>
      <c r="AB238" s="38">
        <f t="shared" si="7"/>
        <v>4820810</v>
      </c>
      <c r="AC238" s="158">
        <v>1020080</v>
      </c>
      <c r="AD238" s="158">
        <v>637025</v>
      </c>
      <c r="AE238" s="158">
        <v>14744</v>
      </c>
      <c r="AF238" s="158">
        <v>622281</v>
      </c>
      <c r="AG238" s="158">
        <v>0</v>
      </c>
      <c r="AH238" s="158">
        <v>0</v>
      </c>
      <c r="AI238" s="158">
        <v>0</v>
      </c>
      <c r="AJ238" s="158">
        <v>0</v>
      </c>
      <c r="AK238" s="158">
        <v>49886</v>
      </c>
      <c r="AL238" s="158">
        <v>0</v>
      </c>
      <c r="AM238" s="158">
        <v>3738724</v>
      </c>
      <c r="AN238" s="158">
        <v>4712</v>
      </c>
      <c r="AO238" s="158">
        <v>0</v>
      </c>
      <c r="AP238" s="158">
        <v>7408</v>
      </c>
      <c r="AQ238" s="158">
        <v>579556</v>
      </c>
      <c r="AR238" s="158">
        <v>0</v>
      </c>
      <c r="AS238" s="158">
        <v>579556</v>
      </c>
      <c r="AT238" s="158">
        <v>0</v>
      </c>
      <c r="AU238" s="158">
        <v>0</v>
      </c>
      <c r="AV238" s="158">
        <v>0</v>
      </c>
    </row>
    <row r="239" spans="1:48" x14ac:dyDescent="0.25">
      <c r="A239" s="154">
        <v>10404</v>
      </c>
      <c r="B239" s="154" t="s">
        <v>569</v>
      </c>
      <c r="C239" s="54" t="s">
        <v>918</v>
      </c>
      <c r="D239" s="37" t="s">
        <v>939</v>
      </c>
      <c r="E239" s="54">
        <v>4</v>
      </c>
      <c r="F239" s="155">
        <f t="shared" si="6"/>
        <v>2416500</v>
      </c>
      <c r="G239" s="156">
        <v>189150</v>
      </c>
      <c r="H239" s="156">
        <v>68500</v>
      </c>
      <c r="I239" s="156">
        <v>0</v>
      </c>
      <c r="J239" s="156">
        <v>68500</v>
      </c>
      <c r="K239" s="156">
        <v>0</v>
      </c>
      <c r="L239" s="156">
        <v>0</v>
      </c>
      <c r="M239" s="156">
        <v>0</v>
      </c>
      <c r="N239" s="156">
        <v>0</v>
      </c>
      <c r="O239" s="156">
        <v>57500</v>
      </c>
      <c r="P239" s="156">
        <v>3500</v>
      </c>
      <c r="Q239" s="156">
        <v>2165350</v>
      </c>
      <c r="R239" s="156">
        <v>0</v>
      </c>
      <c r="S239" s="156">
        <v>0</v>
      </c>
      <c r="T239" s="156">
        <v>1000</v>
      </c>
      <c r="U239" s="156">
        <v>9000</v>
      </c>
      <c r="V239" s="156">
        <v>0</v>
      </c>
      <c r="W239" s="156">
        <v>9000</v>
      </c>
      <c r="X239" s="156">
        <v>0</v>
      </c>
      <c r="Y239" s="156">
        <v>0</v>
      </c>
      <c r="Z239" s="156">
        <v>0</v>
      </c>
      <c r="AA239" s="157" t="s">
        <v>940</v>
      </c>
      <c r="AB239" s="38">
        <f t="shared" si="7"/>
        <v>2689664</v>
      </c>
      <c r="AC239" s="158">
        <v>258514</v>
      </c>
      <c r="AD239" s="158">
        <v>71929</v>
      </c>
      <c r="AE239" s="158">
        <v>0</v>
      </c>
      <c r="AF239" s="158">
        <v>71929</v>
      </c>
      <c r="AG239" s="158">
        <v>0</v>
      </c>
      <c r="AH239" s="158">
        <v>0</v>
      </c>
      <c r="AI239" s="158">
        <v>0</v>
      </c>
      <c r="AJ239" s="158">
        <v>0</v>
      </c>
      <c r="AK239" s="158">
        <v>62195</v>
      </c>
      <c r="AL239" s="158">
        <v>4796</v>
      </c>
      <c r="AM239" s="158">
        <v>2363002</v>
      </c>
      <c r="AN239" s="158">
        <v>0</v>
      </c>
      <c r="AO239" s="158">
        <v>0</v>
      </c>
      <c r="AP239" s="158">
        <v>1157</v>
      </c>
      <c r="AQ239" s="158">
        <v>467542</v>
      </c>
      <c r="AR239" s="158">
        <v>0</v>
      </c>
      <c r="AS239" s="158">
        <v>467542</v>
      </c>
      <c r="AT239" s="158">
        <v>0</v>
      </c>
      <c r="AU239" s="158">
        <v>0</v>
      </c>
      <c r="AV239" s="158">
        <v>0</v>
      </c>
    </row>
    <row r="240" spans="1:48" x14ac:dyDescent="0.25">
      <c r="A240" s="154">
        <v>11101</v>
      </c>
      <c r="B240" s="154" t="s">
        <v>579</v>
      </c>
      <c r="C240" s="54" t="s">
        <v>918</v>
      </c>
      <c r="D240" s="37" t="s">
        <v>939</v>
      </c>
      <c r="E240" s="54">
        <v>4</v>
      </c>
      <c r="F240" s="155">
        <f t="shared" si="6"/>
        <v>17647859</v>
      </c>
      <c r="G240" s="156">
        <v>6132487</v>
      </c>
      <c r="H240" s="156">
        <v>1267088</v>
      </c>
      <c r="I240" s="156">
        <v>0</v>
      </c>
      <c r="J240" s="156">
        <v>1267088</v>
      </c>
      <c r="K240" s="156">
        <v>0</v>
      </c>
      <c r="L240" s="156">
        <v>0</v>
      </c>
      <c r="M240" s="156">
        <v>0</v>
      </c>
      <c r="N240" s="156">
        <v>0</v>
      </c>
      <c r="O240" s="156">
        <v>375000</v>
      </c>
      <c r="P240" s="156">
        <v>0</v>
      </c>
      <c r="Q240" s="156">
        <v>11110372</v>
      </c>
      <c r="R240" s="156">
        <v>0</v>
      </c>
      <c r="S240" s="156">
        <v>0</v>
      </c>
      <c r="T240" s="156">
        <v>30000</v>
      </c>
      <c r="U240" s="156">
        <v>454000</v>
      </c>
      <c r="V240" s="156">
        <v>0</v>
      </c>
      <c r="W240" s="156">
        <v>454000</v>
      </c>
      <c r="X240" s="156">
        <v>0</v>
      </c>
      <c r="Y240" s="156">
        <v>0</v>
      </c>
      <c r="Z240" s="156">
        <v>0</v>
      </c>
      <c r="AA240" s="157" t="s">
        <v>940</v>
      </c>
      <c r="AB240" s="38">
        <f t="shared" si="7"/>
        <v>21340898</v>
      </c>
      <c r="AC240" s="158">
        <v>8015600</v>
      </c>
      <c r="AD240" s="158">
        <v>3340613</v>
      </c>
      <c r="AE240" s="158">
        <v>20000</v>
      </c>
      <c r="AF240" s="158">
        <v>3320613</v>
      </c>
      <c r="AG240" s="158">
        <v>0</v>
      </c>
      <c r="AH240" s="158">
        <v>0</v>
      </c>
      <c r="AI240" s="158">
        <v>0</v>
      </c>
      <c r="AJ240" s="158">
        <v>0</v>
      </c>
      <c r="AK240" s="158">
        <v>459588</v>
      </c>
      <c r="AL240" s="158">
        <v>0</v>
      </c>
      <c r="AM240" s="158">
        <v>12804975</v>
      </c>
      <c r="AN240" s="158">
        <v>30</v>
      </c>
      <c r="AO240" s="158">
        <v>0</v>
      </c>
      <c r="AP240" s="158">
        <v>60705</v>
      </c>
      <c r="AQ240" s="158">
        <v>2709535</v>
      </c>
      <c r="AR240" s="158">
        <v>0</v>
      </c>
      <c r="AS240" s="158">
        <v>2709535</v>
      </c>
      <c r="AT240" s="158">
        <v>0</v>
      </c>
      <c r="AU240" s="158">
        <v>0</v>
      </c>
      <c r="AV240" s="158">
        <v>0</v>
      </c>
    </row>
    <row r="241" spans="1:48" x14ac:dyDescent="0.25">
      <c r="A241" s="154">
        <v>11102</v>
      </c>
      <c r="B241" s="154" t="s">
        <v>571</v>
      </c>
      <c r="C241" s="54" t="s">
        <v>918</v>
      </c>
      <c r="D241" s="37" t="s">
        <v>939</v>
      </c>
      <c r="E241" s="54">
        <v>4</v>
      </c>
      <c r="F241" s="155">
        <f t="shared" si="6"/>
        <v>2819682</v>
      </c>
      <c r="G241" s="156">
        <v>678148</v>
      </c>
      <c r="H241" s="156">
        <v>69691</v>
      </c>
      <c r="I241" s="156">
        <v>0</v>
      </c>
      <c r="J241" s="156">
        <v>69691</v>
      </c>
      <c r="K241" s="156">
        <v>0</v>
      </c>
      <c r="L241" s="156">
        <v>0</v>
      </c>
      <c r="M241" s="156">
        <v>0</v>
      </c>
      <c r="N241" s="156">
        <v>0</v>
      </c>
      <c r="O241" s="156">
        <v>98</v>
      </c>
      <c r="P241" s="156">
        <v>0</v>
      </c>
      <c r="Q241" s="156">
        <v>2141436</v>
      </c>
      <c r="R241" s="156">
        <v>0</v>
      </c>
      <c r="S241" s="156">
        <v>0</v>
      </c>
      <c r="T241" s="156">
        <v>0</v>
      </c>
      <c r="U241" s="156">
        <v>386407</v>
      </c>
      <c r="V241" s="156">
        <v>0</v>
      </c>
      <c r="W241" s="156">
        <v>386407</v>
      </c>
      <c r="X241" s="156">
        <v>0</v>
      </c>
      <c r="Y241" s="156">
        <v>0</v>
      </c>
      <c r="Z241" s="156">
        <v>0</v>
      </c>
      <c r="AA241" s="157" t="s">
        <v>940</v>
      </c>
      <c r="AB241" s="38">
        <f t="shared" si="7"/>
        <v>2754841</v>
      </c>
      <c r="AC241" s="158">
        <v>719293</v>
      </c>
      <c r="AD241" s="158">
        <v>66552</v>
      </c>
      <c r="AE241" s="158">
        <v>0</v>
      </c>
      <c r="AF241" s="158">
        <v>66552</v>
      </c>
      <c r="AG241" s="158">
        <v>0</v>
      </c>
      <c r="AH241" s="158">
        <v>0</v>
      </c>
      <c r="AI241" s="158">
        <v>0</v>
      </c>
      <c r="AJ241" s="158">
        <v>0</v>
      </c>
      <c r="AK241" s="158">
        <v>0</v>
      </c>
      <c r="AL241" s="158">
        <v>0</v>
      </c>
      <c r="AM241" s="158">
        <v>2035548</v>
      </c>
      <c r="AN241" s="158">
        <v>0</v>
      </c>
      <c r="AO241" s="158">
        <v>0</v>
      </c>
      <c r="AP241" s="158">
        <v>0</v>
      </c>
      <c r="AQ241" s="158">
        <v>59982</v>
      </c>
      <c r="AR241" s="158">
        <v>0</v>
      </c>
      <c r="AS241" s="158">
        <v>59982</v>
      </c>
      <c r="AT241" s="158">
        <v>0</v>
      </c>
      <c r="AU241" s="158">
        <v>0</v>
      </c>
      <c r="AV241" s="158">
        <v>0</v>
      </c>
    </row>
    <row r="242" spans="1:48" x14ac:dyDescent="0.25">
      <c r="A242" s="154">
        <v>11201</v>
      </c>
      <c r="B242" s="154" t="s">
        <v>570</v>
      </c>
      <c r="C242" s="54" t="s">
        <v>918</v>
      </c>
      <c r="D242" s="37" t="s">
        <v>939</v>
      </c>
      <c r="E242" s="54">
        <v>4</v>
      </c>
      <c r="F242" s="155">
        <f t="shared" si="6"/>
        <v>9089647</v>
      </c>
      <c r="G242" s="156">
        <v>2599296</v>
      </c>
      <c r="H242" s="156">
        <v>1871075</v>
      </c>
      <c r="I242" s="156">
        <v>0</v>
      </c>
      <c r="J242" s="156">
        <v>1871075</v>
      </c>
      <c r="K242" s="156">
        <v>0</v>
      </c>
      <c r="L242" s="156">
        <v>0</v>
      </c>
      <c r="M242" s="156">
        <v>0</v>
      </c>
      <c r="N242" s="156">
        <v>0</v>
      </c>
      <c r="O242" s="156">
        <v>118590</v>
      </c>
      <c r="P242" s="156">
        <v>41000</v>
      </c>
      <c r="Q242" s="156">
        <v>6253291</v>
      </c>
      <c r="R242" s="156">
        <v>0</v>
      </c>
      <c r="S242" s="156">
        <v>0</v>
      </c>
      <c r="T242" s="156">
        <v>77470</v>
      </c>
      <c r="U242" s="156">
        <v>37908</v>
      </c>
      <c r="V242" s="156">
        <v>0</v>
      </c>
      <c r="W242" s="156">
        <v>37908</v>
      </c>
      <c r="X242" s="156">
        <v>0</v>
      </c>
      <c r="Y242" s="156">
        <v>0</v>
      </c>
      <c r="Z242" s="156">
        <v>0</v>
      </c>
      <c r="AA242" s="157" t="s">
        <v>940</v>
      </c>
      <c r="AB242" s="38">
        <f t="shared" si="7"/>
        <v>10242909</v>
      </c>
      <c r="AC242" s="158">
        <v>2652859</v>
      </c>
      <c r="AD242" s="158">
        <v>2198814</v>
      </c>
      <c r="AE242" s="158">
        <v>0</v>
      </c>
      <c r="AF242" s="158">
        <v>2198814</v>
      </c>
      <c r="AG242" s="158">
        <v>0</v>
      </c>
      <c r="AH242" s="158">
        <v>0</v>
      </c>
      <c r="AI242" s="158">
        <v>0</v>
      </c>
      <c r="AJ242" s="158">
        <v>0</v>
      </c>
      <c r="AK242" s="158">
        <v>265795</v>
      </c>
      <c r="AL242" s="158">
        <v>54322</v>
      </c>
      <c r="AM242" s="158">
        <v>7063879</v>
      </c>
      <c r="AN242" s="158">
        <v>0</v>
      </c>
      <c r="AO242" s="158">
        <v>0</v>
      </c>
      <c r="AP242" s="158">
        <v>206054</v>
      </c>
      <c r="AQ242" s="158">
        <v>1313826</v>
      </c>
      <c r="AR242" s="158">
        <v>0</v>
      </c>
      <c r="AS242" s="158">
        <v>1313826</v>
      </c>
      <c r="AT242" s="158">
        <v>0</v>
      </c>
      <c r="AU242" s="158">
        <v>0</v>
      </c>
      <c r="AV242" s="158">
        <v>0</v>
      </c>
    </row>
    <row r="243" spans="1:48" x14ac:dyDescent="0.25">
      <c r="A243" s="154">
        <v>11202</v>
      </c>
      <c r="B243" s="154" t="s">
        <v>572</v>
      </c>
      <c r="C243" s="54" t="s">
        <v>918</v>
      </c>
      <c r="D243" s="37" t="s">
        <v>939</v>
      </c>
      <c r="E243" s="54">
        <v>4</v>
      </c>
      <c r="F243" s="155">
        <f t="shared" si="6"/>
        <v>2954600</v>
      </c>
      <c r="G243" s="156">
        <v>717000</v>
      </c>
      <c r="H243" s="156">
        <v>2100000</v>
      </c>
      <c r="I243" s="156">
        <v>0</v>
      </c>
      <c r="J243" s="156">
        <v>2100000</v>
      </c>
      <c r="K243" s="156">
        <v>0</v>
      </c>
      <c r="L243" s="156">
        <v>0</v>
      </c>
      <c r="M243" s="156">
        <v>0</v>
      </c>
      <c r="N243" s="156">
        <v>0</v>
      </c>
      <c r="O243" s="156">
        <v>0</v>
      </c>
      <c r="P243" s="156">
        <v>0</v>
      </c>
      <c r="Q243" s="156">
        <v>2229600</v>
      </c>
      <c r="R243" s="156">
        <v>0</v>
      </c>
      <c r="S243" s="156">
        <v>0</v>
      </c>
      <c r="T243" s="156">
        <v>8000</v>
      </c>
      <c r="U243" s="156">
        <v>400</v>
      </c>
      <c r="V243" s="156">
        <v>0</v>
      </c>
      <c r="W243" s="156">
        <v>400</v>
      </c>
      <c r="X243" s="156">
        <v>0</v>
      </c>
      <c r="Y243" s="156">
        <v>0</v>
      </c>
      <c r="Z243" s="156">
        <v>0</v>
      </c>
      <c r="AA243" s="157" t="s">
        <v>940</v>
      </c>
      <c r="AB243" s="38">
        <f t="shared" si="7"/>
        <v>4133578</v>
      </c>
      <c r="AC243" s="158">
        <v>961230</v>
      </c>
      <c r="AD243" s="158">
        <v>2375954</v>
      </c>
      <c r="AE243" s="158">
        <v>0</v>
      </c>
      <c r="AF243" s="158">
        <v>2375954</v>
      </c>
      <c r="AG243" s="158">
        <v>0</v>
      </c>
      <c r="AH243" s="158">
        <v>0</v>
      </c>
      <c r="AI243" s="158">
        <v>0</v>
      </c>
      <c r="AJ243" s="158">
        <v>0</v>
      </c>
      <c r="AK243" s="158">
        <v>0</v>
      </c>
      <c r="AL243" s="158">
        <v>0</v>
      </c>
      <c r="AM243" s="158">
        <v>3169548</v>
      </c>
      <c r="AN243" s="158">
        <v>0</v>
      </c>
      <c r="AO243" s="158">
        <v>0</v>
      </c>
      <c r="AP243" s="158">
        <v>2800</v>
      </c>
      <c r="AQ243" s="158">
        <v>539873</v>
      </c>
      <c r="AR243" s="158">
        <v>0</v>
      </c>
      <c r="AS243" s="158">
        <v>539873</v>
      </c>
      <c r="AT243" s="158">
        <v>0</v>
      </c>
      <c r="AU243" s="158">
        <v>0</v>
      </c>
      <c r="AV243" s="158">
        <v>0</v>
      </c>
    </row>
    <row r="244" spans="1:48" x14ac:dyDescent="0.25">
      <c r="A244" s="154">
        <v>11203</v>
      </c>
      <c r="B244" s="154" t="s">
        <v>573</v>
      </c>
      <c r="C244" s="54" t="s">
        <v>918</v>
      </c>
      <c r="D244" s="37" t="s">
        <v>939</v>
      </c>
      <c r="E244" s="54">
        <v>4</v>
      </c>
      <c r="F244" s="155">
        <f t="shared" si="6"/>
        <v>3389496</v>
      </c>
      <c r="G244" s="156">
        <v>1297169</v>
      </c>
      <c r="H244" s="156">
        <v>455020</v>
      </c>
      <c r="I244" s="156">
        <v>10</v>
      </c>
      <c r="J244" s="156">
        <v>455010</v>
      </c>
      <c r="K244" s="156">
        <v>0</v>
      </c>
      <c r="L244" s="156">
        <v>0</v>
      </c>
      <c r="M244" s="156">
        <v>0</v>
      </c>
      <c r="N244" s="156">
        <v>0</v>
      </c>
      <c r="O244" s="156">
        <v>60000</v>
      </c>
      <c r="P244" s="156">
        <v>0</v>
      </c>
      <c r="Q244" s="156">
        <v>2026120</v>
      </c>
      <c r="R244" s="156">
        <v>2530</v>
      </c>
      <c r="S244" s="156">
        <v>10</v>
      </c>
      <c r="T244" s="156">
        <v>3667</v>
      </c>
      <c r="U244" s="156">
        <v>0</v>
      </c>
      <c r="V244" s="156">
        <v>0</v>
      </c>
      <c r="W244" s="156">
        <v>0</v>
      </c>
      <c r="X244" s="156">
        <v>0</v>
      </c>
      <c r="Y244" s="156">
        <v>0</v>
      </c>
      <c r="Z244" s="156">
        <v>0</v>
      </c>
      <c r="AA244" s="157" t="s">
        <v>940</v>
      </c>
      <c r="AB244" s="38">
        <f t="shared" si="7"/>
        <v>3618433</v>
      </c>
      <c r="AC244" s="158">
        <v>1473168</v>
      </c>
      <c r="AD244" s="158">
        <v>309251</v>
      </c>
      <c r="AE244" s="158">
        <v>0</v>
      </c>
      <c r="AF244" s="158">
        <v>309251</v>
      </c>
      <c r="AG244" s="158">
        <v>0</v>
      </c>
      <c r="AH244" s="158">
        <v>0</v>
      </c>
      <c r="AI244" s="158">
        <v>0</v>
      </c>
      <c r="AJ244" s="158">
        <v>0</v>
      </c>
      <c r="AK244" s="158">
        <v>59414</v>
      </c>
      <c r="AL244" s="158">
        <v>0</v>
      </c>
      <c r="AM244" s="158">
        <v>2068061</v>
      </c>
      <c r="AN244" s="158">
        <v>17790</v>
      </c>
      <c r="AO244" s="158">
        <v>0</v>
      </c>
      <c r="AP244" s="158">
        <v>0</v>
      </c>
      <c r="AQ244" s="158">
        <v>0</v>
      </c>
      <c r="AR244" s="158">
        <v>0</v>
      </c>
      <c r="AS244" s="158">
        <v>0</v>
      </c>
      <c r="AT244" s="158">
        <v>0</v>
      </c>
      <c r="AU244" s="158">
        <v>0</v>
      </c>
      <c r="AV244" s="158">
        <v>0</v>
      </c>
    </row>
    <row r="245" spans="1:48" x14ac:dyDescent="0.25">
      <c r="A245" s="154">
        <v>11301</v>
      </c>
      <c r="B245" s="154" t="s">
        <v>574</v>
      </c>
      <c r="C245" s="54" t="s">
        <v>918</v>
      </c>
      <c r="D245" s="37" t="s">
        <v>939</v>
      </c>
      <c r="E245" s="54">
        <v>4</v>
      </c>
      <c r="F245" s="155">
        <f t="shared" si="6"/>
        <v>2875172</v>
      </c>
      <c r="G245" s="156">
        <v>457318</v>
      </c>
      <c r="H245" s="156">
        <v>158272</v>
      </c>
      <c r="I245" s="156">
        <v>0</v>
      </c>
      <c r="J245" s="156">
        <v>158272</v>
      </c>
      <c r="K245" s="156">
        <v>0</v>
      </c>
      <c r="L245" s="156">
        <v>0</v>
      </c>
      <c r="M245" s="156">
        <v>0</v>
      </c>
      <c r="N245" s="156">
        <v>0</v>
      </c>
      <c r="O245" s="156">
        <v>21058</v>
      </c>
      <c r="P245" s="156">
        <v>0</v>
      </c>
      <c r="Q245" s="156">
        <v>2241796</v>
      </c>
      <c r="R245" s="156">
        <v>0</v>
      </c>
      <c r="S245" s="156">
        <v>0</v>
      </c>
      <c r="T245" s="156">
        <v>0</v>
      </c>
      <c r="U245" s="156">
        <v>882439</v>
      </c>
      <c r="V245" s="156">
        <v>0</v>
      </c>
      <c r="W245" s="156">
        <v>882439</v>
      </c>
      <c r="X245" s="156">
        <v>0</v>
      </c>
      <c r="Y245" s="156">
        <v>0</v>
      </c>
      <c r="Z245" s="156">
        <v>155000</v>
      </c>
      <c r="AA245" s="157" t="s">
        <v>940</v>
      </c>
      <c r="AB245" s="38">
        <f t="shared" si="7"/>
        <v>3244998</v>
      </c>
      <c r="AC245" s="158">
        <v>507627</v>
      </c>
      <c r="AD245" s="158">
        <v>439534</v>
      </c>
      <c r="AE245" s="158">
        <v>0</v>
      </c>
      <c r="AF245" s="158">
        <v>439534</v>
      </c>
      <c r="AG245" s="158">
        <v>0</v>
      </c>
      <c r="AH245" s="158">
        <v>0</v>
      </c>
      <c r="AI245" s="158">
        <v>0</v>
      </c>
      <c r="AJ245" s="158">
        <v>0</v>
      </c>
      <c r="AK245" s="158">
        <v>38854</v>
      </c>
      <c r="AL245" s="158">
        <v>0</v>
      </c>
      <c r="AM245" s="158">
        <v>2694104</v>
      </c>
      <c r="AN245" s="158">
        <v>0</v>
      </c>
      <c r="AO245" s="158">
        <v>0</v>
      </c>
      <c r="AP245" s="158">
        <v>4413</v>
      </c>
      <c r="AQ245" s="158">
        <v>1387127</v>
      </c>
      <c r="AR245" s="158">
        <v>0</v>
      </c>
      <c r="AS245" s="158">
        <v>1387127</v>
      </c>
      <c r="AT245" s="158">
        <v>0</v>
      </c>
      <c r="AU245" s="158">
        <v>0</v>
      </c>
      <c r="AV245" s="158">
        <v>0</v>
      </c>
    </row>
    <row r="246" spans="1:48" x14ac:dyDescent="0.25">
      <c r="A246" s="154">
        <v>11302</v>
      </c>
      <c r="B246" s="154" t="s">
        <v>575</v>
      </c>
      <c r="C246" s="54" t="s">
        <v>918</v>
      </c>
      <c r="D246" s="37" t="s">
        <v>939</v>
      </c>
      <c r="E246" s="54">
        <v>4</v>
      </c>
      <c r="F246" s="155">
        <f t="shared" si="6"/>
        <v>2131870</v>
      </c>
      <c r="G246" s="156">
        <v>118754</v>
      </c>
      <c r="H246" s="156">
        <v>59567</v>
      </c>
      <c r="I246" s="156">
        <v>0</v>
      </c>
      <c r="J246" s="156">
        <v>59567</v>
      </c>
      <c r="K246" s="156">
        <v>0</v>
      </c>
      <c r="L246" s="156">
        <v>0</v>
      </c>
      <c r="M246" s="156">
        <v>0</v>
      </c>
      <c r="N246" s="156">
        <v>0</v>
      </c>
      <c r="O246" s="156">
        <v>0</v>
      </c>
      <c r="P246" s="156">
        <v>0</v>
      </c>
      <c r="Q246" s="156">
        <v>2013116</v>
      </c>
      <c r="R246" s="156">
        <v>0</v>
      </c>
      <c r="S246" s="156">
        <v>0</v>
      </c>
      <c r="T246" s="156">
        <v>0</v>
      </c>
      <c r="U246" s="156">
        <v>9710</v>
      </c>
      <c r="V246" s="156">
        <v>0</v>
      </c>
      <c r="W246" s="156">
        <v>9710</v>
      </c>
      <c r="X246" s="156">
        <v>0</v>
      </c>
      <c r="Y246" s="156">
        <v>0</v>
      </c>
      <c r="Z246" s="156">
        <v>0</v>
      </c>
      <c r="AA246" s="157" t="s">
        <v>940</v>
      </c>
      <c r="AB246" s="38">
        <f t="shared" si="7"/>
        <v>2393682</v>
      </c>
      <c r="AC246" s="158">
        <v>163041</v>
      </c>
      <c r="AD246" s="158">
        <v>777545</v>
      </c>
      <c r="AE246" s="158">
        <v>0</v>
      </c>
      <c r="AF246" s="158">
        <v>777545</v>
      </c>
      <c r="AG246" s="158">
        <v>0</v>
      </c>
      <c r="AH246" s="158">
        <v>0</v>
      </c>
      <c r="AI246" s="158">
        <v>0</v>
      </c>
      <c r="AJ246" s="158">
        <v>0</v>
      </c>
      <c r="AK246" s="158">
        <v>0</v>
      </c>
      <c r="AL246" s="158">
        <v>0</v>
      </c>
      <c r="AM246" s="158">
        <v>2230641</v>
      </c>
      <c r="AN246" s="158">
        <v>0</v>
      </c>
      <c r="AO246" s="158">
        <v>0</v>
      </c>
      <c r="AP246" s="158">
        <v>0</v>
      </c>
      <c r="AQ246" s="158">
        <v>106581</v>
      </c>
      <c r="AR246" s="158">
        <v>0</v>
      </c>
      <c r="AS246" s="158">
        <v>106581</v>
      </c>
      <c r="AT246" s="158">
        <v>0</v>
      </c>
      <c r="AU246" s="158">
        <v>0</v>
      </c>
      <c r="AV246" s="158">
        <v>0</v>
      </c>
    </row>
    <row r="247" spans="1:48" x14ac:dyDescent="0.25">
      <c r="A247" s="154">
        <v>11303</v>
      </c>
      <c r="B247" s="154" t="s">
        <v>576</v>
      </c>
      <c r="C247" s="54" t="s">
        <v>918</v>
      </c>
      <c r="D247" s="37" t="s">
        <v>939</v>
      </c>
      <c r="E247" s="54">
        <v>4</v>
      </c>
      <c r="F247" s="155">
        <f t="shared" si="6"/>
        <v>1898686</v>
      </c>
      <c r="G247" s="156">
        <v>107420</v>
      </c>
      <c r="H247" s="156">
        <v>7449</v>
      </c>
      <c r="I247" s="156">
        <v>0</v>
      </c>
      <c r="J247" s="156">
        <v>7449</v>
      </c>
      <c r="K247" s="156">
        <v>0</v>
      </c>
      <c r="L247" s="156">
        <v>0</v>
      </c>
      <c r="M247" s="156">
        <v>0</v>
      </c>
      <c r="N247" s="156">
        <v>0</v>
      </c>
      <c r="O247" s="156">
        <v>22500</v>
      </c>
      <c r="P247" s="156">
        <v>0</v>
      </c>
      <c r="Q247" s="156">
        <v>1749310</v>
      </c>
      <c r="R247" s="156">
        <v>0</v>
      </c>
      <c r="S247" s="156">
        <v>0</v>
      </c>
      <c r="T247" s="156">
        <v>19456</v>
      </c>
      <c r="U247" s="156">
        <v>111948</v>
      </c>
      <c r="V247" s="156">
        <v>0</v>
      </c>
      <c r="W247" s="156">
        <v>111948</v>
      </c>
      <c r="X247" s="156">
        <v>0</v>
      </c>
      <c r="Y247" s="156">
        <v>0</v>
      </c>
      <c r="Z247" s="156">
        <v>0</v>
      </c>
      <c r="AA247" s="157" t="s">
        <v>940</v>
      </c>
      <c r="AB247" s="38">
        <f t="shared" si="7"/>
        <v>2287668</v>
      </c>
      <c r="AC247" s="158">
        <v>144986</v>
      </c>
      <c r="AD247" s="158">
        <v>367086</v>
      </c>
      <c r="AE247" s="158">
        <v>0</v>
      </c>
      <c r="AF247" s="158">
        <v>367086</v>
      </c>
      <c r="AG247" s="158">
        <v>0</v>
      </c>
      <c r="AH247" s="158">
        <v>0</v>
      </c>
      <c r="AI247" s="158">
        <v>0</v>
      </c>
      <c r="AJ247" s="158">
        <v>0</v>
      </c>
      <c r="AK247" s="158">
        <v>14773</v>
      </c>
      <c r="AL247" s="158">
        <v>1029</v>
      </c>
      <c r="AM247" s="158">
        <v>2126880</v>
      </c>
      <c r="AN247" s="158">
        <v>0</v>
      </c>
      <c r="AO247" s="158">
        <v>0</v>
      </c>
      <c r="AP247" s="158">
        <v>0</v>
      </c>
      <c r="AQ247" s="158">
        <v>120585</v>
      </c>
      <c r="AR247" s="158">
        <v>0</v>
      </c>
      <c r="AS247" s="158">
        <v>120585</v>
      </c>
      <c r="AT247" s="158">
        <v>0</v>
      </c>
      <c r="AU247" s="158">
        <v>0</v>
      </c>
      <c r="AV247" s="158">
        <v>0</v>
      </c>
    </row>
    <row r="248" spans="1:48" x14ac:dyDescent="0.25">
      <c r="A248" s="154">
        <v>11401</v>
      </c>
      <c r="B248" s="154" t="s">
        <v>577</v>
      </c>
      <c r="C248" s="54" t="s">
        <v>918</v>
      </c>
      <c r="D248" s="37" t="s">
        <v>939</v>
      </c>
      <c r="E248" s="54">
        <v>4</v>
      </c>
      <c r="F248" s="155">
        <f t="shared" si="6"/>
        <v>4147902</v>
      </c>
      <c r="G248" s="156">
        <v>595253</v>
      </c>
      <c r="H248" s="156">
        <v>84000</v>
      </c>
      <c r="I248" s="156">
        <v>0</v>
      </c>
      <c r="J248" s="156">
        <v>84000</v>
      </c>
      <c r="K248" s="156">
        <v>0</v>
      </c>
      <c r="L248" s="156">
        <v>0</v>
      </c>
      <c r="M248" s="156">
        <v>0</v>
      </c>
      <c r="N248" s="156">
        <v>0</v>
      </c>
      <c r="O248" s="156">
        <v>30000</v>
      </c>
      <c r="P248" s="156">
        <v>1515</v>
      </c>
      <c r="Q248" s="156">
        <v>3521134</v>
      </c>
      <c r="R248" s="156">
        <v>0</v>
      </c>
      <c r="S248" s="156">
        <v>0</v>
      </c>
      <c r="T248" s="156">
        <v>0</v>
      </c>
      <c r="U248" s="156">
        <v>120000</v>
      </c>
      <c r="V248" s="156">
        <v>0</v>
      </c>
      <c r="W248" s="156">
        <v>120000</v>
      </c>
      <c r="X248" s="156">
        <v>0</v>
      </c>
      <c r="Y248" s="156">
        <v>0</v>
      </c>
      <c r="Z248" s="156">
        <v>0</v>
      </c>
      <c r="AA248" s="157" t="s">
        <v>940</v>
      </c>
      <c r="AB248" s="38">
        <f t="shared" si="7"/>
        <v>4863164</v>
      </c>
      <c r="AC248" s="158">
        <v>685900</v>
      </c>
      <c r="AD248" s="158">
        <v>349341</v>
      </c>
      <c r="AE248" s="158">
        <v>2736</v>
      </c>
      <c r="AF248" s="158">
        <v>346605</v>
      </c>
      <c r="AG248" s="158">
        <v>0</v>
      </c>
      <c r="AH248" s="158">
        <v>0</v>
      </c>
      <c r="AI248" s="158">
        <v>0</v>
      </c>
      <c r="AJ248" s="158">
        <v>0</v>
      </c>
      <c r="AK248" s="158">
        <v>35195</v>
      </c>
      <c r="AL248" s="158">
        <v>0</v>
      </c>
      <c r="AM248" s="158">
        <v>4142069</v>
      </c>
      <c r="AN248" s="158">
        <v>0</v>
      </c>
      <c r="AO248" s="158">
        <v>0</v>
      </c>
      <c r="AP248" s="158">
        <v>0</v>
      </c>
      <c r="AQ248" s="158">
        <v>142894</v>
      </c>
      <c r="AR248" s="158">
        <v>0</v>
      </c>
      <c r="AS248" s="158">
        <v>142894</v>
      </c>
      <c r="AT248" s="158">
        <v>0</v>
      </c>
      <c r="AU248" s="158">
        <v>0</v>
      </c>
      <c r="AV248" s="158">
        <v>0</v>
      </c>
    </row>
    <row r="249" spans="1:48" x14ac:dyDescent="0.25">
      <c r="A249" s="154">
        <v>11402</v>
      </c>
      <c r="B249" s="154" t="s">
        <v>578</v>
      </c>
      <c r="C249" s="54" t="s">
        <v>918</v>
      </c>
      <c r="D249" s="37" t="s">
        <v>939</v>
      </c>
      <c r="E249" s="54">
        <v>4</v>
      </c>
      <c r="F249" s="155">
        <f t="shared" si="6"/>
        <v>2901124</v>
      </c>
      <c r="G249" s="156">
        <v>487833</v>
      </c>
      <c r="H249" s="156">
        <v>276103</v>
      </c>
      <c r="I249" s="156">
        <v>34770</v>
      </c>
      <c r="J249" s="156">
        <v>241333</v>
      </c>
      <c r="K249" s="156">
        <v>0</v>
      </c>
      <c r="L249" s="156">
        <v>0</v>
      </c>
      <c r="M249" s="156">
        <v>0</v>
      </c>
      <c r="N249" s="156">
        <v>0</v>
      </c>
      <c r="O249" s="156">
        <v>9831</v>
      </c>
      <c r="P249" s="156">
        <v>6000</v>
      </c>
      <c r="Q249" s="156">
        <v>2391960</v>
      </c>
      <c r="R249" s="156">
        <v>5000</v>
      </c>
      <c r="S249" s="156">
        <v>0</v>
      </c>
      <c r="T249" s="156">
        <v>500</v>
      </c>
      <c r="U249" s="156">
        <v>150357</v>
      </c>
      <c r="V249" s="156">
        <v>0</v>
      </c>
      <c r="W249" s="156">
        <v>150357</v>
      </c>
      <c r="X249" s="156">
        <v>0</v>
      </c>
      <c r="Y249" s="156">
        <v>0</v>
      </c>
      <c r="Z249" s="156">
        <v>0</v>
      </c>
      <c r="AA249" s="157" t="s">
        <v>940</v>
      </c>
      <c r="AB249" s="38">
        <f t="shared" si="7"/>
        <v>3414334</v>
      </c>
      <c r="AC249" s="158">
        <v>598056</v>
      </c>
      <c r="AD249" s="158">
        <v>185876</v>
      </c>
      <c r="AE249" s="158">
        <v>33080</v>
      </c>
      <c r="AF249" s="158">
        <v>152796</v>
      </c>
      <c r="AG249" s="158">
        <v>0</v>
      </c>
      <c r="AH249" s="158">
        <v>0</v>
      </c>
      <c r="AI249" s="158">
        <v>0</v>
      </c>
      <c r="AJ249" s="158">
        <v>0</v>
      </c>
      <c r="AK249" s="158">
        <v>6864</v>
      </c>
      <c r="AL249" s="158">
        <v>401</v>
      </c>
      <c r="AM249" s="158">
        <v>2808452</v>
      </c>
      <c r="AN249" s="158">
        <v>266</v>
      </c>
      <c r="AO249" s="158">
        <v>0</v>
      </c>
      <c r="AP249" s="158">
        <v>295</v>
      </c>
      <c r="AQ249" s="158">
        <v>3651469</v>
      </c>
      <c r="AR249" s="158">
        <v>0</v>
      </c>
      <c r="AS249" s="158">
        <v>3651469</v>
      </c>
      <c r="AT249" s="158">
        <v>0</v>
      </c>
      <c r="AU249" s="158">
        <v>0</v>
      </c>
      <c r="AV249" s="158">
        <v>0</v>
      </c>
    </row>
    <row r="250" spans="1:48" x14ac:dyDescent="0.25">
      <c r="A250" s="154">
        <v>12101</v>
      </c>
      <c r="B250" s="154" t="s">
        <v>580</v>
      </c>
      <c r="C250" s="54" t="s">
        <v>918</v>
      </c>
      <c r="D250" s="37" t="s">
        <v>939</v>
      </c>
      <c r="E250" s="54">
        <v>4</v>
      </c>
      <c r="F250" s="155">
        <f t="shared" si="6"/>
        <v>41321733</v>
      </c>
      <c r="G250" s="156">
        <v>24940493</v>
      </c>
      <c r="H250" s="156">
        <v>26669488</v>
      </c>
      <c r="I250" s="156">
        <v>0</v>
      </c>
      <c r="J250" s="156">
        <v>26669488</v>
      </c>
      <c r="K250" s="156">
        <v>0</v>
      </c>
      <c r="L250" s="156">
        <v>0</v>
      </c>
      <c r="M250" s="156">
        <v>0</v>
      </c>
      <c r="N250" s="156">
        <v>0</v>
      </c>
      <c r="O250" s="156">
        <v>570000</v>
      </c>
      <c r="P250" s="156">
        <v>0</v>
      </c>
      <c r="Q250" s="156">
        <v>14743977</v>
      </c>
      <c r="R250" s="156">
        <v>0</v>
      </c>
      <c r="S250" s="156">
        <v>0</v>
      </c>
      <c r="T250" s="156">
        <v>1067263</v>
      </c>
      <c r="U250" s="156">
        <v>1580000</v>
      </c>
      <c r="V250" s="156">
        <v>0</v>
      </c>
      <c r="W250" s="156">
        <v>1580000</v>
      </c>
      <c r="X250" s="156">
        <v>0</v>
      </c>
      <c r="Y250" s="156">
        <v>0</v>
      </c>
      <c r="Z250" s="156">
        <v>0</v>
      </c>
      <c r="AA250" s="157" t="s">
        <v>940</v>
      </c>
      <c r="AB250" s="38">
        <f t="shared" si="7"/>
        <v>37940413</v>
      </c>
      <c r="AC250" s="158">
        <v>23413922</v>
      </c>
      <c r="AD250" s="158">
        <v>28774463</v>
      </c>
      <c r="AE250" s="158">
        <v>0</v>
      </c>
      <c r="AF250" s="158">
        <v>28774463</v>
      </c>
      <c r="AG250" s="158">
        <v>0</v>
      </c>
      <c r="AH250" s="158">
        <v>0</v>
      </c>
      <c r="AI250" s="158">
        <v>0</v>
      </c>
      <c r="AJ250" s="158">
        <v>0</v>
      </c>
      <c r="AK250" s="158">
        <v>538843</v>
      </c>
      <c r="AL250" s="158">
        <v>0</v>
      </c>
      <c r="AM250" s="158">
        <v>12987159</v>
      </c>
      <c r="AN250" s="158">
        <v>0</v>
      </c>
      <c r="AO250" s="158">
        <v>0</v>
      </c>
      <c r="AP250" s="158">
        <v>1000489</v>
      </c>
      <c r="AQ250" s="158">
        <v>2905566</v>
      </c>
      <c r="AR250" s="158">
        <v>25531</v>
      </c>
      <c r="AS250" s="158">
        <v>2880035</v>
      </c>
      <c r="AT250" s="158">
        <v>0</v>
      </c>
      <c r="AU250" s="158">
        <v>0</v>
      </c>
      <c r="AV250" s="158">
        <v>0</v>
      </c>
    </row>
    <row r="251" spans="1:48" x14ac:dyDescent="0.25">
      <c r="A251" s="154">
        <v>12102</v>
      </c>
      <c r="B251" s="154" t="s">
        <v>581</v>
      </c>
      <c r="C251" s="54" t="s">
        <v>918</v>
      </c>
      <c r="D251" s="37" t="s">
        <v>939</v>
      </c>
      <c r="E251" s="54">
        <v>4</v>
      </c>
      <c r="F251" s="155">
        <f t="shared" si="6"/>
        <v>1712623</v>
      </c>
      <c r="G251" s="156">
        <v>151580</v>
      </c>
      <c r="H251" s="156">
        <v>91000</v>
      </c>
      <c r="I251" s="156">
        <v>0</v>
      </c>
      <c r="J251" s="156">
        <v>91000</v>
      </c>
      <c r="K251" s="156">
        <v>0</v>
      </c>
      <c r="L251" s="156">
        <v>0</v>
      </c>
      <c r="M251" s="156">
        <v>0</v>
      </c>
      <c r="N251" s="156">
        <v>0</v>
      </c>
      <c r="O251" s="156">
        <v>0</v>
      </c>
      <c r="P251" s="156">
        <v>0</v>
      </c>
      <c r="Q251" s="156">
        <v>1561043</v>
      </c>
      <c r="R251" s="156">
        <v>0</v>
      </c>
      <c r="S251" s="156">
        <v>0</v>
      </c>
      <c r="T251" s="156">
        <v>0</v>
      </c>
      <c r="U251" s="156">
        <v>1200</v>
      </c>
      <c r="V251" s="156">
        <v>0</v>
      </c>
      <c r="W251" s="156">
        <v>1200</v>
      </c>
      <c r="X251" s="156">
        <v>0</v>
      </c>
      <c r="Y251" s="156">
        <v>0</v>
      </c>
      <c r="Z251" s="156">
        <v>0</v>
      </c>
      <c r="AA251" s="157" t="s">
        <v>940</v>
      </c>
      <c r="AB251" s="38">
        <f t="shared" si="7"/>
        <v>2170562</v>
      </c>
      <c r="AC251" s="158">
        <v>156912</v>
      </c>
      <c r="AD251" s="158">
        <v>127372</v>
      </c>
      <c r="AE251" s="158">
        <v>0</v>
      </c>
      <c r="AF251" s="158">
        <v>127372</v>
      </c>
      <c r="AG251" s="158">
        <v>0</v>
      </c>
      <c r="AH251" s="158">
        <v>0</v>
      </c>
      <c r="AI251" s="158">
        <v>0</v>
      </c>
      <c r="AJ251" s="158">
        <v>0</v>
      </c>
      <c r="AK251" s="158">
        <v>0</v>
      </c>
      <c r="AL251" s="158">
        <v>0</v>
      </c>
      <c r="AM251" s="158">
        <v>2013311</v>
      </c>
      <c r="AN251" s="158">
        <v>0</v>
      </c>
      <c r="AO251" s="158">
        <v>0</v>
      </c>
      <c r="AP251" s="158">
        <v>339</v>
      </c>
      <c r="AQ251" s="158">
        <v>232016</v>
      </c>
      <c r="AR251" s="158">
        <v>0</v>
      </c>
      <c r="AS251" s="158">
        <v>232016</v>
      </c>
      <c r="AT251" s="158">
        <v>0</v>
      </c>
      <c r="AU251" s="158">
        <v>0</v>
      </c>
      <c r="AV251" s="158">
        <v>0</v>
      </c>
    </row>
    <row r="252" spans="1:48" x14ac:dyDescent="0.25">
      <c r="A252" s="154">
        <v>12103</v>
      </c>
      <c r="B252" s="154" t="s">
        <v>582</v>
      </c>
      <c r="C252" s="54" t="s">
        <v>918</v>
      </c>
      <c r="D252" s="37" t="s">
        <v>939</v>
      </c>
      <c r="E252" s="54">
        <v>4</v>
      </c>
      <c r="F252" s="155">
        <f t="shared" si="6"/>
        <v>2594533</v>
      </c>
      <c r="G252" s="156">
        <v>474833</v>
      </c>
      <c r="H252" s="156">
        <v>708000</v>
      </c>
      <c r="I252" s="156">
        <v>2000</v>
      </c>
      <c r="J252" s="156">
        <v>706000</v>
      </c>
      <c r="K252" s="156">
        <v>0</v>
      </c>
      <c r="L252" s="156">
        <v>0</v>
      </c>
      <c r="M252" s="156">
        <v>0</v>
      </c>
      <c r="N252" s="156">
        <v>0</v>
      </c>
      <c r="O252" s="156">
        <v>200000</v>
      </c>
      <c r="P252" s="156">
        <v>0</v>
      </c>
      <c r="Q252" s="156">
        <v>1776200</v>
      </c>
      <c r="R252" s="156">
        <v>45000</v>
      </c>
      <c r="S252" s="156">
        <v>0</v>
      </c>
      <c r="T252" s="156">
        <v>98500</v>
      </c>
      <c r="U252" s="156">
        <v>130000</v>
      </c>
      <c r="V252" s="156">
        <v>0</v>
      </c>
      <c r="W252" s="156">
        <v>130000</v>
      </c>
      <c r="X252" s="156">
        <v>0</v>
      </c>
      <c r="Y252" s="156">
        <v>0</v>
      </c>
      <c r="Z252" s="156">
        <v>0</v>
      </c>
      <c r="AA252" s="157" t="s">
        <v>940</v>
      </c>
      <c r="AB252" s="38">
        <f t="shared" si="7"/>
        <v>2683268</v>
      </c>
      <c r="AC252" s="158">
        <v>507828</v>
      </c>
      <c r="AD252" s="158">
        <v>876188</v>
      </c>
      <c r="AE252" s="158">
        <v>0</v>
      </c>
      <c r="AF252" s="158">
        <v>876188</v>
      </c>
      <c r="AG252" s="158">
        <v>0</v>
      </c>
      <c r="AH252" s="158">
        <v>0</v>
      </c>
      <c r="AI252" s="158">
        <v>0</v>
      </c>
      <c r="AJ252" s="158">
        <v>0</v>
      </c>
      <c r="AK252" s="158">
        <v>145608</v>
      </c>
      <c r="AL252" s="158">
        <v>0</v>
      </c>
      <c r="AM252" s="158">
        <v>1952003</v>
      </c>
      <c r="AN252" s="158">
        <v>6261</v>
      </c>
      <c r="AO252" s="158">
        <v>0</v>
      </c>
      <c r="AP252" s="158">
        <v>71568</v>
      </c>
      <c r="AQ252" s="158">
        <v>291108</v>
      </c>
      <c r="AR252" s="158">
        <v>0</v>
      </c>
      <c r="AS252" s="158">
        <v>291108</v>
      </c>
      <c r="AT252" s="158">
        <v>0</v>
      </c>
      <c r="AU252" s="158">
        <v>0</v>
      </c>
      <c r="AV252" s="158">
        <v>0</v>
      </c>
    </row>
    <row r="253" spans="1:48" x14ac:dyDescent="0.25">
      <c r="A253" s="154">
        <v>12104</v>
      </c>
      <c r="B253" s="154" t="s">
        <v>583</v>
      </c>
      <c r="C253" s="54" t="s">
        <v>918</v>
      </c>
      <c r="D253" s="37" t="s">
        <v>939</v>
      </c>
      <c r="E253" s="54">
        <v>4</v>
      </c>
      <c r="F253" s="155">
        <f t="shared" si="6"/>
        <v>2055470</v>
      </c>
      <c r="G253" s="156">
        <v>339400</v>
      </c>
      <c r="H253" s="156">
        <v>50500</v>
      </c>
      <c r="I253" s="156">
        <v>0</v>
      </c>
      <c r="J253" s="156">
        <v>50500</v>
      </c>
      <c r="K253" s="156">
        <v>0</v>
      </c>
      <c r="L253" s="156">
        <v>0</v>
      </c>
      <c r="M253" s="156">
        <v>0</v>
      </c>
      <c r="N253" s="156">
        <v>0</v>
      </c>
      <c r="O253" s="156">
        <v>8000</v>
      </c>
      <c r="P253" s="156">
        <v>0</v>
      </c>
      <c r="Q253" s="156">
        <v>1697780</v>
      </c>
      <c r="R253" s="156">
        <v>2280</v>
      </c>
      <c r="S253" s="156">
        <v>0</v>
      </c>
      <c r="T253" s="156">
        <v>8010</v>
      </c>
      <c r="U253" s="156">
        <v>52030</v>
      </c>
      <c r="V253" s="156">
        <v>0</v>
      </c>
      <c r="W253" s="156">
        <v>52030</v>
      </c>
      <c r="X253" s="156">
        <v>0</v>
      </c>
      <c r="Y253" s="156">
        <v>0</v>
      </c>
      <c r="Z253" s="156">
        <v>0</v>
      </c>
      <c r="AA253" s="157" t="s">
        <v>940</v>
      </c>
      <c r="AB253" s="38">
        <f t="shared" si="7"/>
        <v>2484710</v>
      </c>
      <c r="AC253" s="158">
        <v>426598</v>
      </c>
      <c r="AD253" s="158">
        <v>109636</v>
      </c>
      <c r="AE253" s="158">
        <v>0</v>
      </c>
      <c r="AF253" s="158">
        <v>109636</v>
      </c>
      <c r="AG253" s="158">
        <v>0</v>
      </c>
      <c r="AH253" s="158">
        <v>0</v>
      </c>
      <c r="AI253" s="158">
        <v>0</v>
      </c>
      <c r="AJ253" s="158">
        <v>0</v>
      </c>
      <c r="AK253" s="158">
        <v>51800</v>
      </c>
      <c r="AL253" s="158">
        <v>0</v>
      </c>
      <c r="AM253" s="158">
        <v>1970790</v>
      </c>
      <c r="AN253" s="158">
        <v>26973</v>
      </c>
      <c r="AO253" s="158">
        <v>0</v>
      </c>
      <c r="AP253" s="158">
        <v>8549</v>
      </c>
      <c r="AQ253" s="158">
        <v>1023237</v>
      </c>
      <c r="AR253" s="158">
        <v>0</v>
      </c>
      <c r="AS253" s="158">
        <v>1023237</v>
      </c>
      <c r="AT253" s="158">
        <v>0</v>
      </c>
      <c r="AU253" s="158">
        <v>0</v>
      </c>
      <c r="AV253" s="158">
        <v>0</v>
      </c>
    </row>
    <row r="254" spans="1:48" x14ac:dyDescent="0.25">
      <c r="A254" s="154">
        <v>12201</v>
      </c>
      <c r="B254" s="154" t="s">
        <v>584</v>
      </c>
      <c r="C254" s="54" t="s">
        <v>918</v>
      </c>
      <c r="D254" s="37" t="s">
        <v>939</v>
      </c>
      <c r="E254" s="54">
        <v>4</v>
      </c>
      <c r="F254" s="155">
        <f t="shared" si="6"/>
        <v>3730300</v>
      </c>
      <c r="G254" s="156">
        <v>309800</v>
      </c>
      <c r="H254" s="156">
        <v>68000</v>
      </c>
      <c r="I254" s="156">
        <v>0</v>
      </c>
      <c r="J254" s="156">
        <v>68000</v>
      </c>
      <c r="K254" s="156">
        <v>0</v>
      </c>
      <c r="L254" s="156">
        <v>0</v>
      </c>
      <c r="M254" s="156">
        <v>0</v>
      </c>
      <c r="N254" s="156">
        <v>0</v>
      </c>
      <c r="O254" s="156">
        <v>2000</v>
      </c>
      <c r="P254" s="156">
        <v>0</v>
      </c>
      <c r="Q254" s="156">
        <v>3418500</v>
      </c>
      <c r="R254" s="156">
        <v>0</v>
      </c>
      <c r="S254" s="156">
        <v>0</v>
      </c>
      <c r="T254" s="156">
        <v>0</v>
      </c>
      <c r="U254" s="156">
        <v>1900</v>
      </c>
      <c r="V254" s="156">
        <v>0</v>
      </c>
      <c r="W254" s="156">
        <v>1900</v>
      </c>
      <c r="X254" s="156">
        <v>0</v>
      </c>
      <c r="Y254" s="156">
        <v>0</v>
      </c>
      <c r="Z254" s="156">
        <v>0</v>
      </c>
      <c r="AA254" s="157" t="s">
        <v>940</v>
      </c>
      <c r="AB254" s="38">
        <f t="shared" si="7"/>
        <v>4604361</v>
      </c>
      <c r="AC254" s="158">
        <v>395849</v>
      </c>
      <c r="AD254" s="158">
        <v>139427</v>
      </c>
      <c r="AE254" s="158">
        <v>0</v>
      </c>
      <c r="AF254" s="158">
        <v>139427</v>
      </c>
      <c r="AG254" s="158">
        <v>0</v>
      </c>
      <c r="AH254" s="158">
        <v>0</v>
      </c>
      <c r="AI254" s="158">
        <v>0</v>
      </c>
      <c r="AJ254" s="158">
        <v>0</v>
      </c>
      <c r="AK254" s="158">
        <v>3029</v>
      </c>
      <c r="AL254" s="158">
        <v>0</v>
      </c>
      <c r="AM254" s="158">
        <v>4205483</v>
      </c>
      <c r="AN254" s="158">
        <v>0</v>
      </c>
      <c r="AO254" s="158">
        <v>0</v>
      </c>
      <c r="AP254" s="158">
        <v>0</v>
      </c>
      <c r="AQ254" s="158">
        <v>242356</v>
      </c>
      <c r="AR254" s="158">
        <v>0</v>
      </c>
      <c r="AS254" s="158">
        <v>242356</v>
      </c>
      <c r="AT254" s="158">
        <v>0</v>
      </c>
      <c r="AU254" s="158">
        <v>0</v>
      </c>
      <c r="AV254" s="158">
        <v>0</v>
      </c>
    </row>
    <row r="255" spans="1:48" x14ac:dyDescent="0.25">
      <c r="A255" s="154">
        <v>12301</v>
      </c>
      <c r="B255" s="154" t="s">
        <v>585</v>
      </c>
      <c r="C255" s="54" t="s">
        <v>918</v>
      </c>
      <c r="D255" s="37" t="s">
        <v>939</v>
      </c>
      <c r="E255" s="54">
        <v>4</v>
      </c>
      <c r="F255" s="155">
        <f t="shared" si="6"/>
        <v>4321249</v>
      </c>
      <c r="G255" s="156">
        <v>1927306</v>
      </c>
      <c r="H255" s="156">
        <v>192000</v>
      </c>
      <c r="I255" s="156">
        <v>0</v>
      </c>
      <c r="J255" s="156">
        <v>192000</v>
      </c>
      <c r="K255" s="156">
        <v>0</v>
      </c>
      <c r="L255" s="156">
        <v>0</v>
      </c>
      <c r="M255" s="156">
        <v>0</v>
      </c>
      <c r="N255" s="156">
        <v>0</v>
      </c>
      <c r="O255" s="156">
        <v>0</v>
      </c>
      <c r="P255" s="156">
        <v>0</v>
      </c>
      <c r="Q255" s="156">
        <v>2380493</v>
      </c>
      <c r="R255" s="156">
        <v>3450</v>
      </c>
      <c r="S255" s="156">
        <v>0</v>
      </c>
      <c r="T255" s="156">
        <v>10000</v>
      </c>
      <c r="U255" s="156">
        <v>25000</v>
      </c>
      <c r="V255" s="156">
        <v>0</v>
      </c>
      <c r="W255" s="156">
        <v>25000</v>
      </c>
      <c r="X255" s="156">
        <v>0</v>
      </c>
      <c r="Y255" s="156">
        <v>0</v>
      </c>
      <c r="Z255" s="156">
        <v>0</v>
      </c>
      <c r="AA255" s="157" t="s">
        <v>940</v>
      </c>
      <c r="AB255" s="38">
        <f t="shared" si="7"/>
        <v>4673635</v>
      </c>
      <c r="AC255" s="158">
        <v>1752645</v>
      </c>
      <c r="AD255" s="158">
        <v>253651</v>
      </c>
      <c r="AE255" s="158">
        <v>0</v>
      </c>
      <c r="AF255" s="158">
        <v>253651</v>
      </c>
      <c r="AG255" s="158">
        <v>0</v>
      </c>
      <c r="AH255" s="158">
        <v>0</v>
      </c>
      <c r="AI255" s="158">
        <v>0</v>
      </c>
      <c r="AJ255" s="158">
        <v>0</v>
      </c>
      <c r="AK255" s="158">
        <v>15705</v>
      </c>
      <c r="AL255" s="158">
        <v>0</v>
      </c>
      <c r="AM255" s="158">
        <v>2899862</v>
      </c>
      <c r="AN255" s="158">
        <v>0</v>
      </c>
      <c r="AO255" s="158">
        <v>0</v>
      </c>
      <c r="AP255" s="158">
        <v>5423</v>
      </c>
      <c r="AQ255" s="158">
        <v>52584</v>
      </c>
      <c r="AR255" s="158">
        <v>0</v>
      </c>
      <c r="AS255" s="158">
        <v>52584</v>
      </c>
      <c r="AT255" s="158">
        <v>0</v>
      </c>
      <c r="AU255" s="158">
        <v>0</v>
      </c>
      <c r="AV255" s="158">
        <v>0</v>
      </c>
    </row>
    <row r="256" spans="1:48" x14ac:dyDescent="0.25">
      <c r="A256" s="154">
        <v>12302</v>
      </c>
      <c r="B256" s="154" t="s">
        <v>586</v>
      </c>
      <c r="C256" s="54" t="s">
        <v>918</v>
      </c>
      <c r="D256" s="37" t="s">
        <v>939</v>
      </c>
      <c r="E256" s="54">
        <v>4</v>
      </c>
      <c r="F256" s="155">
        <f t="shared" si="6"/>
        <v>1907430</v>
      </c>
      <c r="G256" s="156">
        <v>182663</v>
      </c>
      <c r="H256" s="156">
        <v>77563</v>
      </c>
      <c r="I256" s="156">
        <v>0</v>
      </c>
      <c r="J256" s="156">
        <v>77563</v>
      </c>
      <c r="K256" s="156">
        <v>0</v>
      </c>
      <c r="L256" s="156">
        <v>0</v>
      </c>
      <c r="M256" s="156">
        <v>0</v>
      </c>
      <c r="N256" s="156">
        <v>0</v>
      </c>
      <c r="O256" s="156">
        <v>34834</v>
      </c>
      <c r="P256" s="156">
        <v>0</v>
      </c>
      <c r="Q256" s="156">
        <v>1689933</v>
      </c>
      <c r="R256" s="156">
        <v>0</v>
      </c>
      <c r="S256" s="156">
        <v>0</v>
      </c>
      <c r="T256" s="156">
        <v>0</v>
      </c>
      <c r="U256" s="156">
        <v>0</v>
      </c>
      <c r="V256" s="156">
        <v>0</v>
      </c>
      <c r="W256" s="156">
        <v>0</v>
      </c>
      <c r="X256" s="156">
        <v>0</v>
      </c>
      <c r="Y256" s="156">
        <v>0</v>
      </c>
      <c r="Z256" s="156">
        <v>0</v>
      </c>
      <c r="AA256" s="157" t="s">
        <v>940</v>
      </c>
      <c r="AB256" s="38">
        <f t="shared" si="7"/>
        <v>2252880</v>
      </c>
      <c r="AC256" s="158">
        <v>211785</v>
      </c>
      <c r="AD256" s="158">
        <v>65398</v>
      </c>
      <c r="AE256" s="158">
        <v>0</v>
      </c>
      <c r="AF256" s="158">
        <v>65398</v>
      </c>
      <c r="AG256" s="158">
        <v>0</v>
      </c>
      <c r="AH256" s="158">
        <v>0</v>
      </c>
      <c r="AI256" s="158">
        <v>0</v>
      </c>
      <c r="AJ256" s="158">
        <v>0</v>
      </c>
      <c r="AK256" s="158">
        <v>26169</v>
      </c>
      <c r="AL256" s="158">
        <v>0</v>
      </c>
      <c r="AM256" s="158">
        <v>2003066</v>
      </c>
      <c r="AN256" s="158">
        <v>0</v>
      </c>
      <c r="AO256" s="158">
        <v>0</v>
      </c>
      <c r="AP256" s="158">
        <v>11860</v>
      </c>
      <c r="AQ256" s="158">
        <v>791619</v>
      </c>
      <c r="AR256" s="158">
        <v>0</v>
      </c>
      <c r="AS256" s="158">
        <v>791619</v>
      </c>
      <c r="AT256" s="158">
        <v>0</v>
      </c>
      <c r="AU256" s="158">
        <v>0</v>
      </c>
      <c r="AV256" s="158">
        <v>0</v>
      </c>
    </row>
    <row r="257" spans="1:48" x14ac:dyDescent="0.25">
      <c r="A257" s="154">
        <v>12303</v>
      </c>
      <c r="B257" s="154" t="s">
        <v>587</v>
      </c>
      <c r="C257" s="54" t="s">
        <v>918</v>
      </c>
      <c r="D257" s="37" t="s">
        <v>939</v>
      </c>
      <c r="E257" s="54">
        <v>4</v>
      </c>
      <c r="F257" s="155">
        <f t="shared" si="6"/>
        <v>1743119</v>
      </c>
      <c r="G257" s="156">
        <v>118250</v>
      </c>
      <c r="H257" s="156">
        <v>41400</v>
      </c>
      <c r="I257" s="156">
        <v>0</v>
      </c>
      <c r="J257" s="156">
        <v>41400</v>
      </c>
      <c r="K257" s="156">
        <v>0</v>
      </c>
      <c r="L257" s="156">
        <v>0</v>
      </c>
      <c r="M257" s="156">
        <v>0</v>
      </c>
      <c r="N257" s="156">
        <v>0</v>
      </c>
      <c r="O257" s="156">
        <v>20000</v>
      </c>
      <c r="P257" s="156">
        <v>0</v>
      </c>
      <c r="Q257" s="156">
        <v>1599369</v>
      </c>
      <c r="R257" s="156">
        <v>5500</v>
      </c>
      <c r="S257" s="156">
        <v>0</v>
      </c>
      <c r="T257" s="156">
        <v>0</v>
      </c>
      <c r="U257" s="156">
        <v>1500</v>
      </c>
      <c r="V257" s="156">
        <v>0</v>
      </c>
      <c r="W257" s="156">
        <v>1500</v>
      </c>
      <c r="X257" s="156">
        <v>0</v>
      </c>
      <c r="Y257" s="156">
        <v>0</v>
      </c>
      <c r="Z257" s="156">
        <v>0</v>
      </c>
      <c r="AA257" s="157" t="s">
        <v>940</v>
      </c>
      <c r="AB257" s="38">
        <f t="shared" si="7"/>
        <v>2221858</v>
      </c>
      <c r="AC257" s="158">
        <v>149556</v>
      </c>
      <c r="AD257" s="158">
        <v>39825</v>
      </c>
      <c r="AE257" s="158">
        <v>0</v>
      </c>
      <c r="AF257" s="158">
        <v>39825</v>
      </c>
      <c r="AG257" s="158">
        <v>0</v>
      </c>
      <c r="AH257" s="158">
        <v>0</v>
      </c>
      <c r="AI257" s="158">
        <v>0</v>
      </c>
      <c r="AJ257" s="158">
        <v>0</v>
      </c>
      <c r="AK257" s="158">
        <v>29694</v>
      </c>
      <c r="AL257" s="158">
        <v>0</v>
      </c>
      <c r="AM257" s="158">
        <v>2030008</v>
      </c>
      <c r="AN257" s="158">
        <v>12600</v>
      </c>
      <c r="AO257" s="158">
        <v>0</v>
      </c>
      <c r="AP257" s="158">
        <v>0</v>
      </c>
      <c r="AQ257" s="158">
        <v>689265</v>
      </c>
      <c r="AR257" s="158">
        <v>0</v>
      </c>
      <c r="AS257" s="158">
        <v>689265</v>
      </c>
      <c r="AT257" s="158">
        <v>0</v>
      </c>
      <c r="AU257" s="158">
        <v>0</v>
      </c>
      <c r="AV257" s="158">
        <v>0</v>
      </c>
    </row>
    <row r="258" spans="1:48" x14ac:dyDescent="0.25">
      <c r="A258" s="154">
        <v>12401</v>
      </c>
      <c r="B258" s="154" t="s">
        <v>588</v>
      </c>
      <c r="C258" s="54" t="s">
        <v>918</v>
      </c>
      <c r="D258" s="37" t="s">
        <v>939</v>
      </c>
      <c r="E258" s="54">
        <v>4</v>
      </c>
      <c r="F258" s="155">
        <f t="shared" si="6"/>
        <v>11406175</v>
      </c>
      <c r="G258" s="156">
        <v>4450021</v>
      </c>
      <c r="H258" s="156">
        <v>1209000</v>
      </c>
      <c r="I258" s="156">
        <v>0</v>
      </c>
      <c r="J258" s="156">
        <v>1209000</v>
      </c>
      <c r="K258" s="156">
        <v>0</v>
      </c>
      <c r="L258" s="156">
        <v>0</v>
      </c>
      <c r="M258" s="156">
        <v>0</v>
      </c>
      <c r="N258" s="156">
        <v>0</v>
      </c>
      <c r="O258" s="156">
        <v>27943</v>
      </c>
      <c r="P258" s="156">
        <v>0</v>
      </c>
      <c r="Q258" s="156">
        <v>6745326</v>
      </c>
      <c r="R258" s="156">
        <v>0</v>
      </c>
      <c r="S258" s="156">
        <v>0</v>
      </c>
      <c r="T258" s="156">
        <v>182885</v>
      </c>
      <c r="U258" s="156">
        <v>24898</v>
      </c>
      <c r="V258" s="156">
        <v>0</v>
      </c>
      <c r="W258" s="156">
        <v>24898</v>
      </c>
      <c r="X258" s="156">
        <v>0</v>
      </c>
      <c r="Y258" s="156">
        <v>0</v>
      </c>
      <c r="Z258" s="156">
        <v>0</v>
      </c>
      <c r="AA258" s="157" t="s">
        <v>940</v>
      </c>
      <c r="AB258" s="38">
        <f t="shared" si="7"/>
        <v>9895839</v>
      </c>
      <c r="AC258" s="158">
        <v>4800448</v>
      </c>
      <c r="AD258" s="158">
        <v>7422647</v>
      </c>
      <c r="AE258" s="158">
        <v>0</v>
      </c>
      <c r="AF258" s="158">
        <v>7422647</v>
      </c>
      <c r="AG258" s="158">
        <v>0</v>
      </c>
      <c r="AH258" s="158">
        <v>0</v>
      </c>
      <c r="AI258" s="158">
        <v>0</v>
      </c>
      <c r="AJ258" s="158">
        <v>0</v>
      </c>
      <c r="AK258" s="158">
        <v>112840</v>
      </c>
      <c r="AL258" s="158">
        <v>0</v>
      </c>
      <c r="AM258" s="158">
        <v>4917515</v>
      </c>
      <c r="AN258" s="158">
        <v>0</v>
      </c>
      <c r="AO258" s="158">
        <v>0</v>
      </c>
      <c r="AP258" s="158">
        <v>65036</v>
      </c>
      <c r="AQ258" s="158">
        <v>538472</v>
      </c>
      <c r="AR258" s="158">
        <v>0</v>
      </c>
      <c r="AS258" s="158">
        <v>538472</v>
      </c>
      <c r="AT258" s="158">
        <v>0</v>
      </c>
      <c r="AU258" s="158">
        <v>0</v>
      </c>
      <c r="AV258" s="158">
        <v>0</v>
      </c>
    </row>
    <row r="259" spans="1:48" x14ac:dyDescent="0.25">
      <c r="A259" s="154">
        <v>12402</v>
      </c>
      <c r="B259" s="154" t="s">
        <v>589</v>
      </c>
      <c r="C259" s="54" t="s">
        <v>918</v>
      </c>
      <c r="D259" s="37" t="s">
        <v>939</v>
      </c>
      <c r="E259" s="54">
        <v>4</v>
      </c>
      <c r="F259" s="155">
        <f t="shared" si="6"/>
        <v>2438500</v>
      </c>
      <c r="G259" s="156">
        <v>520000</v>
      </c>
      <c r="H259" s="156">
        <v>46000</v>
      </c>
      <c r="I259" s="156">
        <v>0</v>
      </c>
      <c r="J259" s="156">
        <v>46000</v>
      </c>
      <c r="K259" s="156">
        <v>0</v>
      </c>
      <c r="L259" s="156">
        <v>0</v>
      </c>
      <c r="M259" s="156">
        <v>0</v>
      </c>
      <c r="N259" s="156">
        <v>0</v>
      </c>
      <c r="O259" s="156">
        <v>7500</v>
      </c>
      <c r="P259" s="156">
        <v>0</v>
      </c>
      <c r="Q259" s="156">
        <v>1790800</v>
      </c>
      <c r="R259" s="156">
        <v>0</v>
      </c>
      <c r="S259" s="156">
        <v>0</v>
      </c>
      <c r="T259" s="156">
        <v>120200</v>
      </c>
      <c r="U259" s="156">
        <v>0</v>
      </c>
      <c r="V259" s="156">
        <v>0</v>
      </c>
      <c r="W259" s="156">
        <v>0</v>
      </c>
      <c r="X259" s="156">
        <v>0</v>
      </c>
      <c r="Y259" s="156">
        <v>0</v>
      </c>
      <c r="Z259" s="156">
        <v>0</v>
      </c>
      <c r="AA259" s="157" t="s">
        <v>940</v>
      </c>
      <c r="AB259" s="38">
        <f t="shared" si="7"/>
        <v>2712279</v>
      </c>
      <c r="AC259" s="158">
        <v>648676</v>
      </c>
      <c r="AD259" s="158">
        <v>155827</v>
      </c>
      <c r="AE259" s="158">
        <v>0</v>
      </c>
      <c r="AF259" s="158">
        <v>155827</v>
      </c>
      <c r="AG259" s="158">
        <v>0</v>
      </c>
      <c r="AH259" s="158">
        <v>0</v>
      </c>
      <c r="AI259" s="158">
        <v>0</v>
      </c>
      <c r="AJ259" s="158">
        <v>0</v>
      </c>
      <c r="AK259" s="158">
        <v>8645</v>
      </c>
      <c r="AL259" s="158">
        <v>0</v>
      </c>
      <c r="AM259" s="158">
        <v>1947494</v>
      </c>
      <c r="AN259" s="158">
        <v>19706</v>
      </c>
      <c r="AO259" s="158">
        <v>0</v>
      </c>
      <c r="AP259" s="158">
        <v>87758</v>
      </c>
      <c r="AQ259" s="158">
        <v>28966</v>
      </c>
      <c r="AR259" s="158">
        <v>0</v>
      </c>
      <c r="AS259" s="158">
        <v>28966</v>
      </c>
      <c r="AT259" s="158">
        <v>0</v>
      </c>
      <c r="AU259" s="158">
        <v>0</v>
      </c>
      <c r="AV259" s="158">
        <v>0</v>
      </c>
    </row>
    <row r="260" spans="1:48" x14ac:dyDescent="0.25">
      <c r="A260" s="154">
        <v>13101</v>
      </c>
      <c r="B260" s="154" t="s">
        <v>611</v>
      </c>
      <c r="C260" s="54" t="s">
        <v>918</v>
      </c>
      <c r="D260" s="37" t="s">
        <v>939</v>
      </c>
      <c r="E260" s="54">
        <v>4</v>
      </c>
      <c r="F260" s="155">
        <f t="shared" ref="F260:F323" si="8">SUMPRODUCT($G$1:$Z$1,G260:Z260)</f>
        <v>207308397</v>
      </c>
      <c r="G260" s="156">
        <v>158145368</v>
      </c>
      <c r="H260" s="156">
        <v>13147419</v>
      </c>
      <c r="I260" s="156">
        <v>0</v>
      </c>
      <c r="J260" s="156">
        <v>13147419</v>
      </c>
      <c r="K260" s="156">
        <v>0</v>
      </c>
      <c r="L260" s="156">
        <v>0</v>
      </c>
      <c r="M260" s="156">
        <v>0</v>
      </c>
      <c r="N260" s="156">
        <v>0</v>
      </c>
      <c r="O260" s="156">
        <v>3660446</v>
      </c>
      <c r="P260" s="156">
        <v>2043990</v>
      </c>
      <c r="Q260" s="156">
        <v>36365953</v>
      </c>
      <c r="R260" s="156">
        <v>160958</v>
      </c>
      <c r="S260" s="156">
        <v>0</v>
      </c>
      <c r="T260" s="156">
        <v>6931682</v>
      </c>
      <c r="U260" s="156">
        <v>1000000</v>
      </c>
      <c r="V260" s="156">
        <v>0</v>
      </c>
      <c r="W260" s="156">
        <v>1000000</v>
      </c>
      <c r="X260" s="156">
        <v>0</v>
      </c>
      <c r="Y260" s="156">
        <v>0</v>
      </c>
      <c r="Z260" s="156">
        <v>0</v>
      </c>
      <c r="AA260" s="157" t="s">
        <v>940</v>
      </c>
      <c r="AB260" s="38">
        <f t="shared" ref="AB260:AB323" si="9">SUMPRODUCT($AC$1:$AV$1,AC260:AV260)</f>
        <v>194009003</v>
      </c>
      <c r="AC260" s="158">
        <v>148971401</v>
      </c>
      <c r="AD260" s="158">
        <v>16118079</v>
      </c>
      <c r="AE260" s="158">
        <v>0</v>
      </c>
      <c r="AF260" s="158">
        <v>16118079</v>
      </c>
      <c r="AG260" s="158">
        <v>0</v>
      </c>
      <c r="AH260" s="158">
        <v>0</v>
      </c>
      <c r="AI260" s="158">
        <v>0</v>
      </c>
      <c r="AJ260" s="158">
        <v>0</v>
      </c>
      <c r="AK260" s="158">
        <v>3074278</v>
      </c>
      <c r="AL260" s="158">
        <v>1219305</v>
      </c>
      <c r="AM260" s="158">
        <v>35904289</v>
      </c>
      <c r="AN260" s="158">
        <v>0</v>
      </c>
      <c r="AO260" s="158">
        <v>0</v>
      </c>
      <c r="AP260" s="158">
        <v>4839730</v>
      </c>
      <c r="AQ260" s="158">
        <v>2066136</v>
      </c>
      <c r="AR260" s="158">
        <v>0</v>
      </c>
      <c r="AS260" s="158">
        <v>2066136</v>
      </c>
      <c r="AT260" s="158">
        <v>0</v>
      </c>
      <c r="AU260" s="158">
        <v>0</v>
      </c>
      <c r="AV260" s="158">
        <v>0</v>
      </c>
    </row>
    <row r="261" spans="1:48" x14ac:dyDescent="0.25">
      <c r="A261" s="154">
        <v>13102</v>
      </c>
      <c r="B261" s="154" t="s">
        <v>612</v>
      </c>
      <c r="C261" s="54" t="s">
        <v>918</v>
      </c>
      <c r="D261" s="37" t="s">
        <v>939</v>
      </c>
      <c r="E261" s="54">
        <v>4</v>
      </c>
      <c r="F261" s="155">
        <f t="shared" si="8"/>
        <v>0</v>
      </c>
      <c r="G261" s="156">
        <v>0</v>
      </c>
      <c r="H261" s="156">
        <v>0</v>
      </c>
      <c r="I261" s="156">
        <v>0</v>
      </c>
      <c r="J261" s="156">
        <v>0</v>
      </c>
      <c r="K261" s="156">
        <v>0</v>
      </c>
      <c r="L261" s="156">
        <v>0</v>
      </c>
      <c r="M261" s="156">
        <v>0</v>
      </c>
      <c r="N261" s="156">
        <v>0</v>
      </c>
      <c r="O261" s="156">
        <v>0</v>
      </c>
      <c r="P261" s="156">
        <v>0</v>
      </c>
      <c r="Q261" s="156">
        <v>0</v>
      </c>
      <c r="R261" s="156">
        <v>0</v>
      </c>
      <c r="S261" s="156">
        <v>0</v>
      </c>
      <c r="T261" s="156">
        <v>0</v>
      </c>
      <c r="U261" s="156">
        <v>0</v>
      </c>
      <c r="V261" s="156">
        <v>0</v>
      </c>
      <c r="W261" s="156">
        <v>0</v>
      </c>
      <c r="X261" s="156">
        <v>0</v>
      </c>
      <c r="Y261" s="156">
        <v>0</v>
      </c>
      <c r="Z261" s="156">
        <v>0</v>
      </c>
      <c r="AA261" s="157" t="s">
        <v>940</v>
      </c>
      <c r="AB261" s="38">
        <f t="shared" si="9"/>
        <v>0</v>
      </c>
      <c r="AC261" s="158">
        <v>0</v>
      </c>
      <c r="AD261" s="158">
        <v>0</v>
      </c>
      <c r="AE261" s="158">
        <v>0</v>
      </c>
      <c r="AF261" s="158">
        <v>0</v>
      </c>
      <c r="AG261" s="158">
        <v>0</v>
      </c>
      <c r="AH261" s="158">
        <v>0</v>
      </c>
      <c r="AI261" s="158">
        <v>0</v>
      </c>
      <c r="AJ261" s="158">
        <v>0</v>
      </c>
      <c r="AK261" s="158">
        <v>0</v>
      </c>
      <c r="AL261" s="158">
        <v>0</v>
      </c>
      <c r="AM261" s="158">
        <v>0</v>
      </c>
      <c r="AN261" s="158">
        <v>0</v>
      </c>
      <c r="AO261" s="158">
        <v>0</v>
      </c>
      <c r="AP261" s="158">
        <v>0</v>
      </c>
      <c r="AQ261" s="158">
        <v>0</v>
      </c>
      <c r="AR261" s="158">
        <v>0</v>
      </c>
      <c r="AS261" s="158">
        <v>0</v>
      </c>
      <c r="AT261" s="158">
        <v>0</v>
      </c>
      <c r="AU261" s="158">
        <v>0</v>
      </c>
      <c r="AV261" s="158">
        <v>0</v>
      </c>
    </row>
    <row r="262" spans="1:48" x14ac:dyDescent="0.25">
      <c r="A262" s="154">
        <v>13103</v>
      </c>
      <c r="B262" s="154" t="s">
        <v>613</v>
      </c>
      <c r="C262" s="54" t="s">
        <v>918</v>
      </c>
      <c r="D262" s="37" t="s">
        <v>939</v>
      </c>
      <c r="E262" s="54">
        <v>4</v>
      </c>
      <c r="F262" s="155">
        <f t="shared" si="8"/>
        <v>27575234</v>
      </c>
      <c r="G262" s="156">
        <v>3672808</v>
      </c>
      <c r="H262" s="156">
        <v>1464846</v>
      </c>
      <c r="I262" s="156">
        <v>0</v>
      </c>
      <c r="J262" s="156">
        <v>1464846</v>
      </c>
      <c r="K262" s="156">
        <v>0</v>
      </c>
      <c r="L262" s="156">
        <v>0</v>
      </c>
      <c r="M262" s="156">
        <v>0</v>
      </c>
      <c r="N262" s="156">
        <v>0</v>
      </c>
      <c r="O262" s="156">
        <v>0</v>
      </c>
      <c r="P262" s="156">
        <v>0</v>
      </c>
      <c r="Q262" s="156">
        <v>23764359</v>
      </c>
      <c r="R262" s="156">
        <v>0</v>
      </c>
      <c r="S262" s="156">
        <v>0</v>
      </c>
      <c r="T262" s="156">
        <v>138067</v>
      </c>
      <c r="U262" s="156">
        <v>886379</v>
      </c>
      <c r="V262" s="156">
        <v>0</v>
      </c>
      <c r="W262" s="156">
        <v>886379</v>
      </c>
      <c r="X262" s="156">
        <v>0</v>
      </c>
      <c r="Y262" s="156">
        <v>0</v>
      </c>
      <c r="Z262" s="156">
        <v>0</v>
      </c>
      <c r="AA262" s="157" t="s">
        <v>940</v>
      </c>
      <c r="AB262" s="38">
        <f t="shared" si="9"/>
        <v>30318824</v>
      </c>
      <c r="AC262" s="158">
        <v>4358247</v>
      </c>
      <c r="AD262" s="158">
        <v>984338</v>
      </c>
      <c r="AE262" s="158">
        <v>45974</v>
      </c>
      <c r="AF262" s="158">
        <v>938364</v>
      </c>
      <c r="AG262" s="158">
        <v>0</v>
      </c>
      <c r="AH262" s="158">
        <v>0</v>
      </c>
      <c r="AI262" s="158">
        <v>0</v>
      </c>
      <c r="AJ262" s="158">
        <v>0</v>
      </c>
      <c r="AK262" s="158">
        <v>474</v>
      </c>
      <c r="AL262" s="158">
        <v>194202</v>
      </c>
      <c r="AM262" s="158">
        <v>25633910</v>
      </c>
      <c r="AN262" s="158">
        <v>70450</v>
      </c>
      <c r="AO262" s="158">
        <v>0</v>
      </c>
      <c r="AP262" s="158">
        <v>61541</v>
      </c>
      <c r="AQ262" s="158">
        <v>1000162</v>
      </c>
      <c r="AR262" s="158">
        <v>592</v>
      </c>
      <c r="AS262" s="158">
        <v>999570</v>
      </c>
      <c r="AT262" s="158">
        <v>0</v>
      </c>
      <c r="AU262" s="158">
        <v>0</v>
      </c>
      <c r="AV262" s="158">
        <v>0</v>
      </c>
    </row>
    <row r="263" spans="1:48" x14ac:dyDescent="0.25">
      <c r="A263" s="154">
        <v>13104</v>
      </c>
      <c r="B263" s="154" t="s">
        <v>614</v>
      </c>
      <c r="C263" s="54" t="s">
        <v>918</v>
      </c>
      <c r="D263" s="37" t="s">
        <v>939</v>
      </c>
      <c r="E263" s="54">
        <v>4</v>
      </c>
      <c r="F263" s="155">
        <f t="shared" si="8"/>
        <v>28232850</v>
      </c>
      <c r="G263" s="156">
        <v>11242700</v>
      </c>
      <c r="H263" s="156">
        <v>24729000</v>
      </c>
      <c r="I263" s="156">
        <v>0</v>
      </c>
      <c r="J263" s="156">
        <v>24729000</v>
      </c>
      <c r="K263" s="156">
        <v>0</v>
      </c>
      <c r="L263" s="156">
        <v>0</v>
      </c>
      <c r="M263" s="156">
        <v>0</v>
      </c>
      <c r="N263" s="156">
        <v>0</v>
      </c>
      <c r="O263" s="156">
        <v>250150</v>
      </c>
      <c r="P263" s="156">
        <v>160000</v>
      </c>
      <c r="Q263" s="156">
        <v>15901000</v>
      </c>
      <c r="R263" s="156">
        <v>0</v>
      </c>
      <c r="S263" s="156">
        <v>0</v>
      </c>
      <c r="T263" s="156">
        <v>679000</v>
      </c>
      <c r="U263" s="156">
        <v>150</v>
      </c>
      <c r="V263" s="156">
        <v>0</v>
      </c>
      <c r="W263" s="156">
        <v>150</v>
      </c>
      <c r="X263" s="156">
        <v>0</v>
      </c>
      <c r="Y263" s="156">
        <v>0</v>
      </c>
      <c r="Z263" s="156">
        <v>0</v>
      </c>
      <c r="AA263" s="157" t="s">
        <v>940</v>
      </c>
      <c r="AB263" s="38">
        <f t="shared" si="9"/>
        <v>30217635</v>
      </c>
      <c r="AC263" s="158">
        <v>11801562</v>
      </c>
      <c r="AD263" s="158">
        <v>24268434</v>
      </c>
      <c r="AE263" s="158">
        <v>0</v>
      </c>
      <c r="AF263" s="158">
        <v>24268434</v>
      </c>
      <c r="AG263" s="158">
        <v>0</v>
      </c>
      <c r="AH263" s="158">
        <v>0</v>
      </c>
      <c r="AI263" s="158">
        <v>0</v>
      </c>
      <c r="AJ263" s="158">
        <v>0</v>
      </c>
      <c r="AK263" s="158">
        <v>345748</v>
      </c>
      <c r="AL263" s="158">
        <v>159913</v>
      </c>
      <c r="AM263" s="158">
        <v>17324644</v>
      </c>
      <c r="AN263" s="158">
        <v>0</v>
      </c>
      <c r="AO263" s="158">
        <v>0</v>
      </c>
      <c r="AP263" s="158">
        <v>585768</v>
      </c>
      <c r="AQ263" s="158">
        <v>1287525</v>
      </c>
      <c r="AR263" s="158">
        <v>0</v>
      </c>
      <c r="AS263" s="158">
        <v>1287525</v>
      </c>
      <c r="AT263" s="158">
        <v>0</v>
      </c>
      <c r="AU263" s="158">
        <v>0</v>
      </c>
      <c r="AV263" s="158">
        <v>0</v>
      </c>
    </row>
    <row r="264" spans="1:48" x14ac:dyDescent="0.25">
      <c r="A264" s="154">
        <v>13105</v>
      </c>
      <c r="B264" s="154" t="s">
        <v>615</v>
      </c>
      <c r="C264" s="54" t="s">
        <v>918</v>
      </c>
      <c r="D264" s="37" t="s">
        <v>939</v>
      </c>
      <c r="E264" s="54">
        <v>4</v>
      </c>
      <c r="F264" s="155">
        <f t="shared" si="8"/>
        <v>34546107</v>
      </c>
      <c r="G264" s="156">
        <v>6452085</v>
      </c>
      <c r="H264" s="156">
        <v>958696</v>
      </c>
      <c r="I264" s="156">
        <v>0</v>
      </c>
      <c r="J264" s="156">
        <v>958696</v>
      </c>
      <c r="K264" s="156">
        <v>0</v>
      </c>
      <c r="L264" s="156">
        <v>0</v>
      </c>
      <c r="M264" s="156">
        <v>0</v>
      </c>
      <c r="N264" s="156">
        <v>0</v>
      </c>
      <c r="O264" s="156">
        <v>1173434</v>
      </c>
      <c r="P264" s="156">
        <v>1086</v>
      </c>
      <c r="Q264" s="156">
        <v>26339545</v>
      </c>
      <c r="R264" s="156">
        <v>0</v>
      </c>
      <c r="S264" s="156">
        <v>0</v>
      </c>
      <c r="T264" s="156">
        <v>579957</v>
      </c>
      <c r="U264" s="156">
        <v>37027</v>
      </c>
      <c r="V264" s="156">
        <v>0</v>
      </c>
      <c r="W264" s="156">
        <v>37027</v>
      </c>
      <c r="X264" s="156">
        <v>0</v>
      </c>
      <c r="Y264" s="156">
        <v>0</v>
      </c>
      <c r="Z264" s="156">
        <v>0</v>
      </c>
      <c r="AA264" s="157" t="s">
        <v>940</v>
      </c>
      <c r="AB264" s="38">
        <f t="shared" si="9"/>
        <v>38037188</v>
      </c>
      <c r="AC264" s="158">
        <v>7549072</v>
      </c>
      <c r="AD264" s="158">
        <v>896339</v>
      </c>
      <c r="AE264" s="158">
        <v>0</v>
      </c>
      <c r="AF264" s="158">
        <v>896339</v>
      </c>
      <c r="AG264" s="158">
        <v>0</v>
      </c>
      <c r="AH264" s="158">
        <v>0</v>
      </c>
      <c r="AI264" s="158">
        <v>0</v>
      </c>
      <c r="AJ264" s="158">
        <v>0</v>
      </c>
      <c r="AK264" s="158">
        <v>1326405</v>
      </c>
      <c r="AL264" s="158">
        <v>0</v>
      </c>
      <c r="AM264" s="158">
        <v>27931656</v>
      </c>
      <c r="AN264" s="158">
        <v>0</v>
      </c>
      <c r="AO264" s="158">
        <v>0</v>
      </c>
      <c r="AP264" s="158">
        <v>1230055</v>
      </c>
      <c r="AQ264" s="158">
        <v>514961</v>
      </c>
      <c r="AR264" s="158">
        <v>236</v>
      </c>
      <c r="AS264" s="158">
        <v>514725</v>
      </c>
      <c r="AT264" s="158">
        <v>0</v>
      </c>
      <c r="AU264" s="158">
        <v>0</v>
      </c>
      <c r="AV264" s="158">
        <v>0</v>
      </c>
    </row>
    <row r="265" spans="1:48" x14ac:dyDescent="0.25">
      <c r="A265" s="154">
        <v>13106</v>
      </c>
      <c r="B265" s="154" t="s">
        <v>616</v>
      </c>
      <c r="C265" s="54" t="s">
        <v>918</v>
      </c>
      <c r="D265" s="37" t="s">
        <v>939</v>
      </c>
      <c r="E265" s="54">
        <v>4</v>
      </c>
      <c r="F265" s="155">
        <f t="shared" si="8"/>
        <v>52207352</v>
      </c>
      <c r="G265" s="156">
        <v>22476765</v>
      </c>
      <c r="H265" s="156">
        <v>0</v>
      </c>
      <c r="I265" s="156">
        <v>0</v>
      </c>
      <c r="J265" s="156">
        <v>0</v>
      </c>
      <c r="K265" s="156">
        <v>0</v>
      </c>
      <c r="L265" s="156">
        <v>0</v>
      </c>
      <c r="M265" s="156">
        <v>0</v>
      </c>
      <c r="N265" s="156">
        <v>0</v>
      </c>
      <c r="O265" s="156">
        <v>228000</v>
      </c>
      <c r="P265" s="156">
        <v>2899888</v>
      </c>
      <c r="Q265" s="156">
        <v>18323190</v>
      </c>
      <c r="R265" s="156">
        <v>0</v>
      </c>
      <c r="S265" s="156">
        <v>0</v>
      </c>
      <c r="T265" s="156">
        <v>8279509</v>
      </c>
      <c r="U265" s="156">
        <v>165000</v>
      </c>
      <c r="V265" s="156">
        <v>0</v>
      </c>
      <c r="W265" s="156">
        <v>165000</v>
      </c>
      <c r="X265" s="156">
        <v>0</v>
      </c>
      <c r="Y265" s="156">
        <v>0</v>
      </c>
      <c r="Z265" s="156">
        <v>0</v>
      </c>
      <c r="AA265" s="157" t="s">
        <v>940</v>
      </c>
      <c r="AB265" s="38">
        <f t="shared" si="9"/>
        <v>44886854</v>
      </c>
      <c r="AC265" s="158">
        <v>21917079</v>
      </c>
      <c r="AD265" s="158">
        <v>2103401</v>
      </c>
      <c r="AE265" s="158">
        <v>0</v>
      </c>
      <c r="AF265" s="158">
        <v>2103401</v>
      </c>
      <c r="AG265" s="158">
        <v>0</v>
      </c>
      <c r="AH265" s="158">
        <v>0</v>
      </c>
      <c r="AI265" s="158">
        <v>0</v>
      </c>
      <c r="AJ265" s="158">
        <v>0</v>
      </c>
      <c r="AK265" s="158">
        <v>249976</v>
      </c>
      <c r="AL265" s="158">
        <v>757753</v>
      </c>
      <c r="AM265" s="158">
        <v>21414179</v>
      </c>
      <c r="AN265" s="158">
        <v>0</v>
      </c>
      <c r="AO265" s="158">
        <v>0</v>
      </c>
      <c r="AP265" s="158">
        <v>547867</v>
      </c>
      <c r="AQ265" s="158">
        <v>2274852</v>
      </c>
      <c r="AR265" s="158">
        <v>0</v>
      </c>
      <c r="AS265" s="158">
        <v>2274852</v>
      </c>
      <c r="AT265" s="158">
        <v>0</v>
      </c>
      <c r="AU265" s="158">
        <v>0</v>
      </c>
      <c r="AV265" s="158">
        <v>0</v>
      </c>
    </row>
    <row r="266" spans="1:48" x14ac:dyDescent="0.25">
      <c r="A266" s="154">
        <v>13107</v>
      </c>
      <c r="B266" s="154" t="s">
        <v>617</v>
      </c>
      <c r="C266" s="54" t="s">
        <v>918</v>
      </c>
      <c r="D266" s="37" t="s">
        <v>939</v>
      </c>
      <c r="E266" s="54">
        <v>4</v>
      </c>
      <c r="F266" s="155">
        <f t="shared" si="8"/>
        <v>53576006</v>
      </c>
      <c r="G266" s="156">
        <v>45496243</v>
      </c>
      <c r="H266" s="156">
        <v>640138</v>
      </c>
      <c r="I266" s="156">
        <v>0</v>
      </c>
      <c r="J266" s="156">
        <v>640138</v>
      </c>
      <c r="K266" s="156">
        <v>0</v>
      </c>
      <c r="L266" s="156">
        <v>0</v>
      </c>
      <c r="M266" s="156">
        <v>0</v>
      </c>
      <c r="N266" s="156">
        <v>0</v>
      </c>
      <c r="O266" s="156">
        <v>500000</v>
      </c>
      <c r="P266" s="156">
        <v>0</v>
      </c>
      <c r="Q266" s="156">
        <v>6844505</v>
      </c>
      <c r="R266" s="156">
        <v>0</v>
      </c>
      <c r="S266" s="156">
        <v>0</v>
      </c>
      <c r="T266" s="156">
        <v>735258</v>
      </c>
      <c r="U266" s="156">
        <v>142963</v>
      </c>
      <c r="V266" s="156">
        <v>0</v>
      </c>
      <c r="W266" s="156">
        <v>142963</v>
      </c>
      <c r="X266" s="156">
        <v>0</v>
      </c>
      <c r="Y266" s="156">
        <v>0</v>
      </c>
      <c r="Z266" s="156">
        <v>0</v>
      </c>
      <c r="AA266" s="157" t="s">
        <v>940</v>
      </c>
      <c r="AB266" s="38">
        <f t="shared" si="9"/>
        <v>54931932</v>
      </c>
      <c r="AC266" s="158">
        <v>46221442</v>
      </c>
      <c r="AD266" s="158">
        <v>574031</v>
      </c>
      <c r="AE266" s="158">
        <v>0</v>
      </c>
      <c r="AF266" s="158">
        <v>574031</v>
      </c>
      <c r="AG266" s="158">
        <v>0</v>
      </c>
      <c r="AH266" s="158">
        <v>0</v>
      </c>
      <c r="AI266" s="158">
        <v>0</v>
      </c>
      <c r="AJ266" s="158">
        <v>0</v>
      </c>
      <c r="AK266" s="158">
        <v>900268</v>
      </c>
      <c r="AL266" s="158">
        <v>8437</v>
      </c>
      <c r="AM266" s="158">
        <v>7563702</v>
      </c>
      <c r="AN266" s="158">
        <v>0</v>
      </c>
      <c r="AO266" s="158">
        <v>0</v>
      </c>
      <c r="AP266" s="158">
        <v>238083</v>
      </c>
      <c r="AQ266" s="158">
        <v>277229</v>
      </c>
      <c r="AR266" s="158">
        <v>0</v>
      </c>
      <c r="AS266" s="158">
        <v>277229</v>
      </c>
      <c r="AT266" s="158">
        <v>0</v>
      </c>
      <c r="AU266" s="158">
        <v>0</v>
      </c>
      <c r="AV266" s="158">
        <v>0</v>
      </c>
    </row>
    <row r="267" spans="1:48" x14ac:dyDescent="0.25">
      <c r="A267" s="154">
        <v>13108</v>
      </c>
      <c r="B267" s="154" t="s">
        <v>618</v>
      </c>
      <c r="C267" s="54" t="s">
        <v>918</v>
      </c>
      <c r="D267" s="37" t="s">
        <v>939</v>
      </c>
      <c r="E267" s="54">
        <v>4</v>
      </c>
      <c r="F267" s="155">
        <f t="shared" si="8"/>
        <v>27716629</v>
      </c>
      <c r="G267" s="156">
        <v>14697740</v>
      </c>
      <c r="H267" s="156">
        <v>820000</v>
      </c>
      <c r="I267" s="156">
        <v>0</v>
      </c>
      <c r="J267" s="156">
        <v>820000</v>
      </c>
      <c r="K267" s="156">
        <v>0</v>
      </c>
      <c r="L267" s="156">
        <v>0</v>
      </c>
      <c r="M267" s="156">
        <v>0</v>
      </c>
      <c r="N267" s="156">
        <v>0</v>
      </c>
      <c r="O267" s="156">
        <v>190000</v>
      </c>
      <c r="P267" s="156">
        <v>0</v>
      </c>
      <c r="Q267" s="156">
        <v>11000386</v>
      </c>
      <c r="R267" s="156">
        <v>0</v>
      </c>
      <c r="S267" s="156">
        <v>0</v>
      </c>
      <c r="T267" s="156">
        <v>1828503</v>
      </c>
      <c r="U267" s="156">
        <v>0</v>
      </c>
      <c r="V267" s="156">
        <v>0</v>
      </c>
      <c r="W267" s="156">
        <v>0</v>
      </c>
      <c r="X267" s="156">
        <v>0</v>
      </c>
      <c r="Y267" s="156">
        <v>0</v>
      </c>
      <c r="Z267" s="156">
        <v>0</v>
      </c>
      <c r="AA267" s="157" t="s">
        <v>940</v>
      </c>
      <c r="AB267" s="38">
        <f t="shared" si="9"/>
        <v>28700699</v>
      </c>
      <c r="AC267" s="158">
        <v>14030424</v>
      </c>
      <c r="AD267" s="158">
        <v>934522</v>
      </c>
      <c r="AE267" s="158">
        <v>0</v>
      </c>
      <c r="AF267" s="158">
        <v>934522</v>
      </c>
      <c r="AG267" s="158">
        <v>0</v>
      </c>
      <c r="AH267" s="158">
        <v>0</v>
      </c>
      <c r="AI267" s="158">
        <v>0</v>
      </c>
      <c r="AJ267" s="158">
        <v>0</v>
      </c>
      <c r="AK267" s="158">
        <v>516020</v>
      </c>
      <c r="AL267" s="158">
        <v>0</v>
      </c>
      <c r="AM267" s="158">
        <v>14015230</v>
      </c>
      <c r="AN267" s="158">
        <v>0</v>
      </c>
      <c r="AO267" s="158">
        <v>0</v>
      </c>
      <c r="AP267" s="158">
        <v>139025</v>
      </c>
      <c r="AQ267" s="158">
        <v>640333</v>
      </c>
      <c r="AR267" s="158">
        <v>0</v>
      </c>
      <c r="AS267" s="158">
        <v>640333</v>
      </c>
      <c r="AT267" s="158">
        <v>0</v>
      </c>
      <c r="AU267" s="158">
        <v>0</v>
      </c>
      <c r="AV267" s="158">
        <v>0</v>
      </c>
    </row>
    <row r="268" spans="1:48" x14ac:dyDescent="0.25">
      <c r="A268" s="154">
        <v>13109</v>
      </c>
      <c r="B268" s="154" t="s">
        <v>619</v>
      </c>
      <c r="C268" s="54" t="s">
        <v>918</v>
      </c>
      <c r="D268" s="37" t="s">
        <v>939</v>
      </c>
      <c r="E268" s="54">
        <v>4</v>
      </c>
      <c r="F268" s="155">
        <f t="shared" si="8"/>
        <v>28535115</v>
      </c>
      <c r="G268" s="156">
        <v>15406557</v>
      </c>
      <c r="H268" s="156">
        <v>199174</v>
      </c>
      <c r="I268" s="156">
        <v>0</v>
      </c>
      <c r="J268" s="156">
        <v>199174</v>
      </c>
      <c r="K268" s="156">
        <v>0</v>
      </c>
      <c r="L268" s="156">
        <v>0</v>
      </c>
      <c r="M268" s="156">
        <v>0</v>
      </c>
      <c r="N268" s="156">
        <v>0</v>
      </c>
      <c r="O268" s="156">
        <v>90000</v>
      </c>
      <c r="P268" s="156">
        <v>0</v>
      </c>
      <c r="Q268" s="156">
        <v>11976584</v>
      </c>
      <c r="R268" s="156">
        <v>0</v>
      </c>
      <c r="S268" s="156">
        <v>0</v>
      </c>
      <c r="T268" s="156">
        <v>1061964</v>
      </c>
      <c r="U268" s="156">
        <v>80</v>
      </c>
      <c r="V268" s="156">
        <v>0</v>
      </c>
      <c r="W268" s="156">
        <v>80</v>
      </c>
      <c r="X268" s="156">
        <v>0</v>
      </c>
      <c r="Y268" s="156">
        <v>0</v>
      </c>
      <c r="Z268" s="156">
        <v>10</v>
      </c>
      <c r="AA268" s="157" t="s">
        <v>940</v>
      </c>
      <c r="AB268" s="38">
        <f t="shared" si="9"/>
        <v>23569808</v>
      </c>
      <c r="AC268" s="158">
        <v>11528477</v>
      </c>
      <c r="AD268" s="158">
        <v>1135975</v>
      </c>
      <c r="AE268" s="158">
        <v>0</v>
      </c>
      <c r="AF268" s="158">
        <v>1135975</v>
      </c>
      <c r="AG268" s="158">
        <v>0</v>
      </c>
      <c r="AH268" s="158">
        <v>0</v>
      </c>
      <c r="AI268" s="158">
        <v>0</v>
      </c>
      <c r="AJ268" s="158">
        <v>0</v>
      </c>
      <c r="AK268" s="158">
        <v>625893</v>
      </c>
      <c r="AL268" s="158">
        <v>0</v>
      </c>
      <c r="AM268" s="158">
        <v>10415053</v>
      </c>
      <c r="AN268" s="158">
        <v>4200</v>
      </c>
      <c r="AO268" s="158">
        <v>0</v>
      </c>
      <c r="AP268" s="158">
        <v>996185</v>
      </c>
      <c r="AQ268" s="158">
        <v>1239678</v>
      </c>
      <c r="AR268" s="158">
        <v>0</v>
      </c>
      <c r="AS268" s="158">
        <v>1239678</v>
      </c>
      <c r="AT268" s="158">
        <v>0</v>
      </c>
      <c r="AU268" s="158">
        <v>0</v>
      </c>
      <c r="AV268" s="158">
        <v>0</v>
      </c>
    </row>
    <row r="269" spans="1:48" x14ac:dyDescent="0.25">
      <c r="A269" s="154">
        <v>13110</v>
      </c>
      <c r="B269" s="154" t="s">
        <v>608</v>
      </c>
      <c r="C269" s="54" t="s">
        <v>918</v>
      </c>
      <c r="D269" s="37" t="s">
        <v>939</v>
      </c>
      <c r="E269" s="54">
        <v>4</v>
      </c>
      <c r="F269" s="155">
        <f t="shared" si="8"/>
        <v>104605890</v>
      </c>
      <c r="G269" s="156">
        <v>49980939</v>
      </c>
      <c r="H269" s="156">
        <v>64842474</v>
      </c>
      <c r="I269" s="156">
        <v>0</v>
      </c>
      <c r="J269" s="156">
        <v>64842474</v>
      </c>
      <c r="K269" s="156">
        <v>0</v>
      </c>
      <c r="L269" s="156">
        <v>0</v>
      </c>
      <c r="M269" s="156">
        <v>0</v>
      </c>
      <c r="N269" s="156">
        <v>0</v>
      </c>
      <c r="O269" s="156">
        <v>948300</v>
      </c>
      <c r="P269" s="156">
        <v>1261509</v>
      </c>
      <c r="Q269" s="156">
        <v>50004330</v>
      </c>
      <c r="R269" s="156">
        <v>0</v>
      </c>
      <c r="S269" s="156">
        <v>0</v>
      </c>
      <c r="T269" s="156">
        <v>2198712</v>
      </c>
      <c r="U269" s="156">
        <v>0</v>
      </c>
      <c r="V269" s="156">
        <v>0</v>
      </c>
      <c r="W269" s="156">
        <v>0</v>
      </c>
      <c r="X269" s="156">
        <v>0</v>
      </c>
      <c r="Y269" s="156">
        <v>0</v>
      </c>
      <c r="Z269" s="156">
        <v>212100</v>
      </c>
      <c r="AA269" s="157" t="s">
        <v>940</v>
      </c>
      <c r="AB269" s="38">
        <f t="shared" si="9"/>
        <v>99572035</v>
      </c>
      <c r="AC269" s="158">
        <v>52102374</v>
      </c>
      <c r="AD269" s="158">
        <v>70965797</v>
      </c>
      <c r="AE269" s="158">
        <v>0</v>
      </c>
      <c r="AF269" s="158">
        <v>70965797</v>
      </c>
      <c r="AG269" s="158">
        <v>0</v>
      </c>
      <c r="AH269" s="158">
        <v>0</v>
      </c>
      <c r="AI269" s="158">
        <v>0</v>
      </c>
      <c r="AJ269" s="158">
        <v>0</v>
      </c>
      <c r="AK269" s="158">
        <v>862042</v>
      </c>
      <c r="AL269" s="158">
        <v>643280</v>
      </c>
      <c r="AM269" s="158">
        <v>44830506</v>
      </c>
      <c r="AN269" s="158">
        <v>0</v>
      </c>
      <c r="AO269" s="158">
        <v>0</v>
      </c>
      <c r="AP269" s="158">
        <v>1133833</v>
      </c>
      <c r="AQ269" s="158">
        <v>956305</v>
      </c>
      <c r="AR269" s="158">
        <v>0</v>
      </c>
      <c r="AS269" s="158">
        <v>956305</v>
      </c>
      <c r="AT269" s="158">
        <v>0</v>
      </c>
      <c r="AU269" s="158">
        <v>0</v>
      </c>
      <c r="AV269" s="158">
        <v>0</v>
      </c>
    </row>
    <row r="270" spans="1:48" x14ac:dyDescent="0.25">
      <c r="A270" s="154">
        <v>13111</v>
      </c>
      <c r="B270" s="154" t="s">
        <v>609</v>
      </c>
      <c r="C270" s="54" t="s">
        <v>918</v>
      </c>
      <c r="D270" s="37" t="s">
        <v>939</v>
      </c>
      <c r="E270" s="54">
        <v>4</v>
      </c>
      <c r="F270" s="155">
        <f t="shared" si="8"/>
        <v>27823737</v>
      </c>
      <c r="G270" s="156">
        <v>6218412</v>
      </c>
      <c r="H270" s="156">
        <v>1113171</v>
      </c>
      <c r="I270" s="156">
        <v>0</v>
      </c>
      <c r="J270" s="156">
        <v>1113171</v>
      </c>
      <c r="K270" s="156">
        <v>0</v>
      </c>
      <c r="L270" s="156">
        <v>0</v>
      </c>
      <c r="M270" s="156">
        <v>0</v>
      </c>
      <c r="N270" s="156">
        <v>0</v>
      </c>
      <c r="O270" s="156">
        <v>76000</v>
      </c>
      <c r="P270" s="156">
        <v>0</v>
      </c>
      <c r="Q270" s="156">
        <v>21217504</v>
      </c>
      <c r="R270" s="156">
        <v>0</v>
      </c>
      <c r="S270" s="156">
        <v>0</v>
      </c>
      <c r="T270" s="156">
        <v>311821</v>
      </c>
      <c r="U270" s="156">
        <v>0</v>
      </c>
      <c r="V270" s="156">
        <v>0</v>
      </c>
      <c r="W270" s="156">
        <v>0</v>
      </c>
      <c r="X270" s="156">
        <v>0</v>
      </c>
      <c r="Y270" s="156">
        <v>0</v>
      </c>
      <c r="Z270" s="156">
        <v>0</v>
      </c>
      <c r="AA270" s="157" t="s">
        <v>940</v>
      </c>
      <c r="AB270" s="38">
        <f t="shared" si="9"/>
        <v>27823322</v>
      </c>
      <c r="AC270" s="158">
        <v>6178270</v>
      </c>
      <c r="AD270" s="158">
        <v>1270271</v>
      </c>
      <c r="AE270" s="158">
        <v>0</v>
      </c>
      <c r="AF270" s="158">
        <v>1270271</v>
      </c>
      <c r="AG270" s="158">
        <v>0</v>
      </c>
      <c r="AH270" s="158">
        <v>0</v>
      </c>
      <c r="AI270" s="158">
        <v>0</v>
      </c>
      <c r="AJ270" s="158">
        <v>0</v>
      </c>
      <c r="AK270" s="158">
        <v>101353</v>
      </c>
      <c r="AL270" s="158">
        <v>0</v>
      </c>
      <c r="AM270" s="158">
        <v>21072598</v>
      </c>
      <c r="AN270" s="158">
        <v>0</v>
      </c>
      <c r="AO270" s="158">
        <v>0</v>
      </c>
      <c r="AP270" s="158">
        <v>471101</v>
      </c>
      <c r="AQ270" s="158">
        <v>753251</v>
      </c>
      <c r="AR270" s="158">
        <v>0</v>
      </c>
      <c r="AS270" s="158">
        <v>753251</v>
      </c>
      <c r="AT270" s="158">
        <v>0</v>
      </c>
      <c r="AU270" s="158">
        <v>0</v>
      </c>
      <c r="AV270" s="158">
        <v>0</v>
      </c>
    </row>
    <row r="271" spans="1:48" x14ac:dyDescent="0.25">
      <c r="A271" s="154">
        <v>13112</v>
      </c>
      <c r="B271" s="154" t="s">
        <v>641</v>
      </c>
      <c r="C271" s="54" t="s">
        <v>918</v>
      </c>
      <c r="D271" s="37" t="s">
        <v>939</v>
      </c>
      <c r="E271" s="54">
        <v>4</v>
      </c>
      <c r="F271" s="155">
        <f t="shared" si="8"/>
        <v>39837566</v>
      </c>
      <c r="G271" s="156">
        <v>6579406</v>
      </c>
      <c r="H271" s="156">
        <v>863638</v>
      </c>
      <c r="I271" s="156">
        <v>0</v>
      </c>
      <c r="J271" s="156">
        <v>863638</v>
      </c>
      <c r="K271" s="156">
        <v>0</v>
      </c>
      <c r="L271" s="156">
        <v>0</v>
      </c>
      <c r="M271" s="156">
        <v>0</v>
      </c>
      <c r="N271" s="156">
        <v>0</v>
      </c>
      <c r="O271" s="156">
        <v>120000</v>
      </c>
      <c r="P271" s="156">
        <v>0</v>
      </c>
      <c r="Q271" s="156">
        <v>32837747</v>
      </c>
      <c r="R271" s="156">
        <v>0</v>
      </c>
      <c r="S271" s="156">
        <v>0</v>
      </c>
      <c r="T271" s="156">
        <v>300413</v>
      </c>
      <c r="U271" s="156">
        <v>450</v>
      </c>
      <c r="V271" s="156">
        <v>0</v>
      </c>
      <c r="W271" s="156">
        <v>450</v>
      </c>
      <c r="X271" s="156">
        <v>0</v>
      </c>
      <c r="Y271" s="156">
        <v>0</v>
      </c>
      <c r="Z271" s="156">
        <v>0</v>
      </c>
      <c r="AA271" s="157" t="s">
        <v>940</v>
      </c>
      <c r="AB271" s="38">
        <f t="shared" si="9"/>
        <v>42401642</v>
      </c>
      <c r="AC271" s="158">
        <v>7657644</v>
      </c>
      <c r="AD271" s="158">
        <v>984825</v>
      </c>
      <c r="AE271" s="158">
        <v>0</v>
      </c>
      <c r="AF271" s="158">
        <v>984825</v>
      </c>
      <c r="AG271" s="158">
        <v>0</v>
      </c>
      <c r="AH271" s="158">
        <v>0</v>
      </c>
      <c r="AI271" s="158">
        <v>0</v>
      </c>
      <c r="AJ271" s="158">
        <v>0</v>
      </c>
      <c r="AK271" s="158">
        <v>407728</v>
      </c>
      <c r="AL271" s="158">
        <v>39968</v>
      </c>
      <c r="AM271" s="158">
        <v>34049212</v>
      </c>
      <c r="AN271" s="158">
        <v>0</v>
      </c>
      <c r="AO271" s="158">
        <v>0</v>
      </c>
      <c r="AP271" s="158">
        <v>247090</v>
      </c>
      <c r="AQ271" s="158">
        <v>1515772</v>
      </c>
      <c r="AR271" s="158">
        <v>0</v>
      </c>
      <c r="AS271" s="158">
        <v>1515772</v>
      </c>
      <c r="AT271" s="158">
        <v>0</v>
      </c>
      <c r="AU271" s="158">
        <v>0</v>
      </c>
      <c r="AV271" s="158">
        <v>0</v>
      </c>
    </row>
    <row r="272" spans="1:48" x14ac:dyDescent="0.25">
      <c r="A272" s="154">
        <v>13113</v>
      </c>
      <c r="B272" s="154" t="s">
        <v>591</v>
      </c>
      <c r="C272" s="54" t="s">
        <v>918</v>
      </c>
      <c r="D272" s="37" t="s">
        <v>939</v>
      </c>
      <c r="E272" s="54">
        <v>4</v>
      </c>
      <c r="F272" s="155">
        <f t="shared" si="8"/>
        <v>43302244</v>
      </c>
      <c r="G272" s="156">
        <v>36608690</v>
      </c>
      <c r="H272" s="156">
        <v>9203774</v>
      </c>
      <c r="I272" s="156">
        <v>0</v>
      </c>
      <c r="J272" s="156">
        <v>9203774</v>
      </c>
      <c r="K272" s="156">
        <v>0</v>
      </c>
      <c r="L272" s="156">
        <v>0</v>
      </c>
      <c r="M272" s="156">
        <v>0</v>
      </c>
      <c r="N272" s="156">
        <v>0</v>
      </c>
      <c r="O272" s="156">
        <v>891010</v>
      </c>
      <c r="P272" s="156">
        <v>69835</v>
      </c>
      <c r="Q272" s="156">
        <v>4848393</v>
      </c>
      <c r="R272" s="156">
        <v>0</v>
      </c>
      <c r="S272" s="156">
        <v>0</v>
      </c>
      <c r="T272" s="156">
        <v>884316</v>
      </c>
      <c r="U272" s="156">
        <v>423</v>
      </c>
      <c r="V272" s="156">
        <v>0</v>
      </c>
      <c r="W272" s="156">
        <v>423</v>
      </c>
      <c r="X272" s="156">
        <v>0</v>
      </c>
      <c r="Y272" s="156">
        <v>0</v>
      </c>
      <c r="Z272" s="156">
        <v>0</v>
      </c>
      <c r="AA272" s="157" t="s">
        <v>940</v>
      </c>
      <c r="AB272" s="38">
        <f t="shared" si="9"/>
        <v>40770386</v>
      </c>
      <c r="AC272" s="158">
        <v>34594641</v>
      </c>
      <c r="AD272" s="158">
        <v>9541037</v>
      </c>
      <c r="AE272" s="158">
        <v>0</v>
      </c>
      <c r="AF272" s="158">
        <v>9541037</v>
      </c>
      <c r="AG272" s="158">
        <v>0</v>
      </c>
      <c r="AH272" s="158">
        <v>0</v>
      </c>
      <c r="AI272" s="158">
        <v>0</v>
      </c>
      <c r="AJ272" s="158">
        <v>0</v>
      </c>
      <c r="AK272" s="158">
        <v>648488</v>
      </c>
      <c r="AL272" s="158">
        <v>71733</v>
      </c>
      <c r="AM272" s="158">
        <v>4952956</v>
      </c>
      <c r="AN272" s="158">
        <v>2212</v>
      </c>
      <c r="AO272" s="158">
        <v>0</v>
      </c>
      <c r="AP272" s="158">
        <v>500356</v>
      </c>
      <c r="AQ272" s="158">
        <v>342442</v>
      </c>
      <c r="AR272" s="158">
        <v>0</v>
      </c>
      <c r="AS272" s="158">
        <v>342442</v>
      </c>
      <c r="AT272" s="158">
        <v>0</v>
      </c>
      <c r="AU272" s="158">
        <v>0</v>
      </c>
      <c r="AV272" s="158">
        <v>0</v>
      </c>
    </row>
    <row r="273" spans="1:48" x14ac:dyDescent="0.25">
      <c r="A273" s="154">
        <v>13114</v>
      </c>
      <c r="B273" s="154" t="s">
        <v>592</v>
      </c>
      <c r="C273" s="54" t="s">
        <v>918</v>
      </c>
      <c r="D273" s="37" t="s">
        <v>939</v>
      </c>
      <c r="E273" s="54">
        <v>4</v>
      </c>
      <c r="F273" s="155">
        <f t="shared" si="8"/>
        <v>406534000</v>
      </c>
      <c r="G273" s="156">
        <v>383377000</v>
      </c>
      <c r="H273" s="156">
        <v>15976000</v>
      </c>
      <c r="I273" s="156">
        <v>750000</v>
      </c>
      <c r="J273" s="156">
        <v>15226000</v>
      </c>
      <c r="K273" s="156">
        <v>0</v>
      </c>
      <c r="L273" s="156">
        <v>0</v>
      </c>
      <c r="M273" s="156">
        <v>0</v>
      </c>
      <c r="N273" s="156">
        <v>0</v>
      </c>
      <c r="O273" s="156">
        <v>568000</v>
      </c>
      <c r="P273" s="156">
        <v>0</v>
      </c>
      <c r="Q273" s="156">
        <v>19982000</v>
      </c>
      <c r="R273" s="156">
        <v>7000</v>
      </c>
      <c r="S273" s="156">
        <v>0</v>
      </c>
      <c r="T273" s="156">
        <v>2600000</v>
      </c>
      <c r="U273" s="156">
        <v>120000</v>
      </c>
      <c r="V273" s="156">
        <v>0</v>
      </c>
      <c r="W273" s="156">
        <v>120000</v>
      </c>
      <c r="X273" s="156">
        <v>0</v>
      </c>
      <c r="Y273" s="156">
        <v>0</v>
      </c>
      <c r="Z273" s="156">
        <v>0</v>
      </c>
      <c r="AA273" s="157" t="s">
        <v>940</v>
      </c>
      <c r="AB273" s="38">
        <f t="shared" si="9"/>
        <v>413233153</v>
      </c>
      <c r="AC273" s="158">
        <v>384291730</v>
      </c>
      <c r="AD273" s="158">
        <v>18741956</v>
      </c>
      <c r="AE273" s="158">
        <v>619036</v>
      </c>
      <c r="AF273" s="158">
        <v>18122920</v>
      </c>
      <c r="AG273" s="158">
        <v>0</v>
      </c>
      <c r="AH273" s="158">
        <v>0</v>
      </c>
      <c r="AI273" s="158">
        <v>0</v>
      </c>
      <c r="AJ273" s="158">
        <v>0</v>
      </c>
      <c r="AK273" s="158">
        <v>1267760</v>
      </c>
      <c r="AL273" s="158">
        <v>0</v>
      </c>
      <c r="AM273" s="158">
        <v>19329541</v>
      </c>
      <c r="AN273" s="158">
        <v>5035948</v>
      </c>
      <c r="AO273" s="158">
        <v>0</v>
      </c>
      <c r="AP273" s="158">
        <v>3308174</v>
      </c>
      <c r="AQ273" s="158">
        <v>84194</v>
      </c>
      <c r="AR273" s="158">
        <v>0</v>
      </c>
      <c r="AS273" s="158">
        <v>84194</v>
      </c>
      <c r="AT273" s="158">
        <v>0</v>
      </c>
      <c r="AU273" s="158">
        <v>0</v>
      </c>
      <c r="AV273" s="158">
        <v>0</v>
      </c>
    </row>
    <row r="274" spans="1:48" x14ac:dyDescent="0.25">
      <c r="A274" s="154">
        <v>13115</v>
      </c>
      <c r="B274" s="154" t="s">
        <v>607</v>
      </c>
      <c r="C274" s="54" t="s">
        <v>918</v>
      </c>
      <c r="D274" s="37" t="s">
        <v>939</v>
      </c>
      <c r="E274" s="54">
        <v>4</v>
      </c>
      <c r="F274" s="155">
        <f t="shared" si="8"/>
        <v>126722145</v>
      </c>
      <c r="G274" s="156">
        <v>112130702</v>
      </c>
      <c r="H274" s="156">
        <v>0</v>
      </c>
      <c r="I274" s="156">
        <v>0</v>
      </c>
      <c r="J274" s="156">
        <v>0</v>
      </c>
      <c r="K274" s="156">
        <v>0</v>
      </c>
      <c r="L274" s="156">
        <v>0</v>
      </c>
      <c r="M274" s="156">
        <v>0</v>
      </c>
      <c r="N274" s="156">
        <v>0</v>
      </c>
      <c r="O274" s="156">
        <v>5831103</v>
      </c>
      <c r="P274" s="156">
        <v>69073</v>
      </c>
      <c r="Q274" s="156">
        <v>6971671</v>
      </c>
      <c r="R274" s="156">
        <v>0</v>
      </c>
      <c r="S274" s="156">
        <v>0</v>
      </c>
      <c r="T274" s="156">
        <v>1719596</v>
      </c>
      <c r="U274" s="156">
        <v>0</v>
      </c>
      <c r="V274" s="156">
        <v>0</v>
      </c>
      <c r="W274" s="156">
        <v>0</v>
      </c>
      <c r="X274" s="156">
        <v>0</v>
      </c>
      <c r="Y274" s="156">
        <v>0</v>
      </c>
      <c r="Z274" s="156">
        <v>0</v>
      </c>
      <c r="AA274" s="157" t="s">
        <v>940</v>
      </c>
      <c r="AB274" s="38">
        <f t="shared" si="9"/>
        <v>142010877</v>
      </c>
      <c r="AC274" s="158">
        <v>126493186</v>
      </c>
      <c r="AD274" s="158">
        <v>618706</v>
      </c>
      <c r="AE274" s="158">
        <v>0</v>
      </c>
      <c r="AF274" s="158">
        <v>618706</v>
      </c>
      <c r="AG274" s="158">
        <v>0</v>
      </c>
      <c r="AH274" s="158">
        <v>0</v>
      </c>
      <c r="AI274" s="158">
        <v>0</v>
      </c>
      <c r="AJ274" s="158">
        <v>0</v>
      </c>
      <c r="AK274" s="158">
        <v>4080599</v>
      </c>
      <c r="AL274" s="158">
        <v>343964</v>
      </c>
      <c r="AM274" s="158">
        <v>8281276</v>
      </c>
      <c r="AN274" s="158">
        <v>0</v>
      </c>
      <c r="AO274" s="158">
        <v>0</v>
      </c>
      <c r="AP274" s="158">
        <v>2811852</v>
      </c>
      <c r="AQ274" s="158">
        <v>223948</v>
      </c>
      <c r="AR274" s="158">
        <v>0</v>
      </c>
      <c r="AS274" s="158">
        <v>223948</v>
      </c>
      <c r="AT274" s="158">
        <v>0</v>
      </c>
      <c r="AU274" s="158">
        <v>0</v>
      </c>
      <c r="AV274" s="158">
        <v>0</v>
      </c>
    </row>
    <row r="275" spans="1:48" x14ac:dyDescent="0.25">
      <c r="A275" s="154">
        <v>13116</v>
      </c>
      <c r="B275" s="154" t="s">
        <v>593</v>
      </c>
      <c r="C275" s="54" t="s">
        <v>918</v>
      </c>
      <c r="D275" s="37" t="s">
        <v>939</v>
      </c>
      <c r="E275" s="54">
        <v>4</v>
      </c>
      <c r="F275" s="155">
        <f t="shared" si="8"/>
        <v>27685351</v>
      </c>
      <c r="G275" s="156">
        <v>4070020</v>
      </c>
      <c r="H275" s="156">
        <v>456300</v>
      </c>
      <c r="I275" s="156">
        <v>0</v>
      </c>
      <c r="J275" s="156">
        <v>456300</v>
      </c>
      <c r="K275" s="156">
        <v>0</v>
      </c>
      <c r="L275" s="156">
        <v>0</v>
      </c>
      <c r="M275" s="156">
        <v>0</v>
      </c>
      <c r="N275" s="156">
        <v>0</v>
      </c>
      <c r="O275" s="156">
        <v>87000</v>
      </c>
      <c r="P275" s="156">
        <v>0</v>
      </c>
      <c r="Q275" s="156">
        <v>18851089</v>
      </c>
      <c r="R275" s="156">
        <v>0</v>
      </c>
      <c r="S275" s="156">
        <v>0</v>
      </c>
      <c r="T275" s="156">
        <v>4677242</v>
      </c>
      <c r="U275" s="156">
        <v>0</v>
      </c>
      <c r="V275" s="156">
        <v>0</v>
      </c>
      <c r="W275" s="156">
        <v>0</v>
      </c>
      <c r="X275" s="156">
        <v>0</v>
      </c>
      <c r="Y275" s="156">
        <v>0</v>
      </c>
      <c r="Z275" s="156">
        <v>0</v>
      </c>
      <c r="AA275" s="157" t="s">
        <v>940</v>
      </c>
      <c r="AB275" s="38">
        <f t="shared" si="9"/>
        <v>23505195</v>
      </c>
      <c r="AC275" s="158">
        <v>3978600</v>
      </c>
      <c r="AD275" s="158">
        <v>521150</v>
      </c>
      <c r="AE275" s="158">
        <v>3150</v>
      </c>
      <c r="AF275" s="158">
        <v>518000</v>
      </c>
      <c r="AG275" s="158">
        <v>0</v>
      </c>
      <c r="AH275" s="158">
        <v>0</v>
      </c>
      <c r="AI275" s="158">
        <v>0</v>
      </c>
      <c r="AJ275" s="158">
        <v>0</v>
      </c>
      <c r="AK275" s="158">
        <v>88941</v>
      </c>
      <c r="AL275" s="158">
        <v>0</v>
      </c>
      <c r="AM275" s="158">
        <v>19118579</v>
      </c>
      <c r="AN275" s="158">
        <v>0</v>
      </c>
      <c r="AO275" s="158">
        <v>0</v>
      </c>
      <c r="AP275" s="158">
        <v>319075</v>
      </c>
      <c r="AQ275" s="158">
        <v>1429810</v>
      </c>
      <c r="AR275" s="158">
        <v>0</v>
      </c>
      <c r="AS275" s="158">
        <v>1429810</v>
      </c>
      <c r="AT275" s="158">
        <v>0</v>
      </c>
      <c r="AU275" s="158">
        <v>0</v>
      </c>
      <c r="AV275" s="158">
        <v>0</v>
      </c>
    </row>
    <row r="276" spans="1:48" x14ac:dyDescent="0.25">
      <c r="A276" s="154">
        <v>13117</v>
      </c>
      <c r="B276" s="154" t="s">
        <v>594</v>
      </c>
      <c r="C276" s="54" t="s">
        <v>918</v>
      </c>
      <c r="D276" s="37" t="s">
        <v>939</v>
      </c>
      <c r="E276" s="54">
        <v>4</v>
      </c>
      <c r="F276" s="155">
        <f t="shared" si="8"/>
        <v>23084399</v>
      </c>
      <c r="G276" s="156">
        <v>4111374</v>
      </c>
      <c r="H276" s="156">
        <v>28642314</v>
      </c>
      <c r="I276" s="156">
        <v>0</v>
      </c>
      <c r="J276" s="156">
        <v>28642314</v>
      </c>
      <c r="K276" s="156">
        <v>0</v>
      </c>
      <c r="L276" s="156">
        <v>0</v>
      </c>
      <c r="M276" s="156">
        <v>0</v>
      </c>
      <c r="N276" s="156">
        <v>0</v>
      </c>
      <c r="O276" s="156">
        <v>494000</v>
      </c>
      <c r="P276" s="156">
        <v>0</v>
      </c>
      <c r="Q276" s="156">
        <v>18171525</v>
      </c>
      <c r="R276" s="156">
        <v>10000</v>
      </c>
      <c r="S276" s="156">
        <v>0</v>
      </c>
      <c r="T276" s="156">
        <v>297500</v>
      </c>
      <c r="U276" s="156">
        <v>510791</v>
      </c>
      <c r="V276" s="156">
        <v>0</v>
      </c>
      <c r="W276" s="156">
        <v>510791</v>
      </c>
      <c r="X276" s="156">
        <v>0</v>
      </c>
      <c r="Y276" s="156">
        <v>0</v>
      </c>
      <c r="Z276" s="156">
        <v>0</v>
      </c>
      <c r="AA276" s="157" t="s">
        <v>940</v>
      </c>
      <c r="AB276" s="38">
        <f t="shared" si="9"/>
        <v>24015885</v>
      </c>
      <c r="AC276" s="158">
        <v>4174506</v>
      </c>
      <c r="AD276" s="158">
        <v>29418765</v>
      </c>
      <c r="AE276" s="158">
        <v>0</v>
      </c>
      <c r="AF276" s="158">
        <v>29418765</v>
      </c>
      <c r="AG276" s="158">
        <v>0</v>
      </c>
      <c r="AH276" s="158">
        <v>0</v>
      </c>
      <c r="AI276" s="158">
        <v>0</v>
      </c>
      <c r="AJ276" s="158">
        <v>0</v>
      </c>
      <c r="AK276" s="158">
        <v>173091</v>
      </c>
      <c r="AL276" s="158">
        <v>0</v>
      </c>
      <c r="AM276" s="158">
        <v>19465925</v>
      </c>
      <c r="AN276" s="158">
        <v>5322</v>
      </c>
      <c r="AO276" s="158">
        <v>0</v>
      </c>
      <c r="AP276" s="158">
        <v>197041</v>
      </c>
      <c r="AQ276" s="158">
        <v>254644</v>
      </c>
      <c r="AR276" s="158">
        <v>0</v>
      </c>
      <c r="AS276" s="158">
        <v>254644</v>
      </c>
      <c r="AT276" s="158">
        <v>0</v>
      </c>
      <c r="AU276" s="158">
        <v>0</v>
      </c>
      <c r="AV276" s="158">
        <v>0</v>
      </c>
    </row>
    <row r="277" spans="1:48" x14ac:dyDescent="0.25">
      <c r="A277" s="154">
        <v>13118</v>
      </c>
      <c r="B277" s="154" t="s">
        <v>595</v>
      </c>
      <c r="C277" s="54" t="s">
        <v>918</v>
      </c>
      <c r="D277" s="37" t="s">
        <v>939</v>
      </c>
      <c r="E277" s="54">
        <v>4</v>
      </c>
      <c r="F277" s="155">
        <f t="shared" si="8"/>
        <v>29659147</v>
      </c>
      <c r="G277" s="156">
        <v>21185647</v>
      </c>
      <c r="H277" s="156">
        <v>23295000</v>
      </c>
      <c r="I277" s="156">
        <v>0</v>
      </c>
      <c r="J277" s="156">
        <v>23295000</v>
      </c>
      <c r="K277" s="156">
        <v>0</v>
      </c>
      <c r="L277" s="156">
        <v>0</v>
      </c>
      <c r="M277" s="156">
        <v>0</v>
      </c>
      <c r="N277" s="156">
        <v>0</v>
      </c>
      <c r="O277" s="156">
        <v>100000</v>
      </c>
      <c r="P277" s="156">
        <v>0</v>
      </c>
      <c r="Q277" s="156">
        <v>7573500</v>
      </c>
      <c r="R277" s="156">
        <v>0</v>
      </c>
      <c r="S277" s="156">
        <v>0</v>
      </c>
      <c r="T277" s="156">
        <v>800000</v>
      </c>
      <c r="U277" s="156">
        <v>0</v>
      </c>
      <c r="V277" s="156">
        <v>0</v>
      </c>
      <c r="W277" s="156">
        <v>0</v>
      </c>
      <c r="X277" s="156">
        <v>0</v>
      </c>
      <c r="Y277" s="156">
        <v>0</v>
      </c>
      <c r="Z277" s="156">
        <v>0</v>
      </c>
      <c r="AA277" s="157" t="s">
        <v>940</v>
      </c>
      <c r="AB277" s="38">
        <f t="shared" si="9"/>
        <v>32118631</v>
      </c>
      <c r="AC277" s="158">
        <v>23162391</v>
      </c>
      <c r="AD277" s="158">
        <v>24907806</v>
      </c>
      <c r="AE277" s="158">
        <v>0</v>
      </c>
      <c r="AF277" s="158">
        <v>24907806</v>
      </c>
      <c r="AG277" s="158">
        <v>0</v>
      </c>
      <c r="AH277" s="158">
        <v>0</v>
      </c>
      <c r="AI277" s="158">
        <v>0</v>
      </c>
      <c r="AJ277" s="158">
        <v>0</v>
      </c>
      <c r="AK277" s="158">
        <v>219711</v>
      </c>
      <c r="AL277" s="158">
        <v>0</v>
      </c>
      <c r="AM277" s="158">
        <v>8134448</v>
      </c>
      <c r="AN277" s="158">
        <v>0</v>
      </c>
      <c r="AO277" s="158">
        <v>0</v>
      </c>
      <c r="AP277" s="158">
        <v>602081</v>
      </c>
      <c r="AQ277" s="158">
        <v>395725</v>
      </c>
      <c r="AR277" s="158">
        <v>0</v>
      </c>
      <c r="AS277" s="158">
        <v>395725</v>
      </c>
      <c r="AT277" s="158">
        <v>0</v>
      </c>
      <c r="AU277" s="158">
        <v>0</v>
      </c>
      <c r="AV277" s="158">
        <v>0</v>
      </c>
    </row>
    <row r="278" spans="1:48" x14ac:dyDescent="0.25">
      <c r="A278" s="154">
        <v>13119</v>
      </c>
      <c r="B278" s="154" t="s">
        <v>596</v>
      </c>
      <c r="C278" s="54" t="s">
        <v>918</v>
      </c>
      <c r="D278" s="37" t="s">
        <v>939</v>
      </c>
      <c r="E278" s="54">
        <v>4</v>
      </c>
      <c r="F278" s="155">
        <f t="shared" si="8"/>
        <v>170402348</v>
      </c>
      <c r="G278" s="156">
        <v>47813497</v>
      </c>
      <c r="H278" s="156">
        <v>2824371</v>
      </c>
      <c r="I278" s="156">
        <v>0</v>
      </c>
      <c r="J278" s="156">
        <v>2824371</v>
      </c>
      <c r="K278" s="156">
        <v>0</v>
      </c>
      <c r="L278" s="156">
        <v>0</v>
      </c>
      <c r="M278" s="156">
        <v>0</v>
      </c>
      <c r="N278" s="156">
        <v>0</v>
      </c>
      <c r="O278" s="156">
        <v>730080</v>
      </c>
      <c r="P278" s="156">
        <v>39793997</v>
      </c>
      <c r="Q278" s="156">
        <v>79580643</v>
      </c>
      <c r="R278" s="156">
        <v>0</v>
      </c>
      <c r="S278" s="156">
        <v>0</v>
      </c>
      <c r="T278" s="156">
        <v>2484131</v>
      </c>
      <c r="U278" s="156">
        <v>0</v>
      </c>
      <c r="V278" s="156">
        <v>0</v>
      </c>
      <c r="W278" s="156">
        <v>0</v>
      </c>
      <c r="X278" s="156">
        <v>0</v>
      </c>
      <c r="Y278" s="156">
        <v>0</v>
      </c>
      <c r="Z278" s="156">
        <v>0</v>
      </c>
      <c r="AA278" s="157" t="s">
        <v>940</v>
      </c>
      <c r="AB278" s="38">
        <f t="shared" si="9"/>
        <v>170048109</v>
      </c>
      <c r="AC278" s="158">
        <v>52066916</v>
      </c>
      <c r="AD278" s="158">
        <v>2963653</v>
      </c>
      <c r="AE278" s="158">
        <v>0</v>
      </c>
      <c r="AF278" s="158">
        <v>2963653</v>
      </c>
      <c r="AG278" s="158">
        <v>0</v>
      </c>
      <c r="AH278" s="158">
        <v>0</v>
      </c>
      <c r="AI278" s="158">
        <v>0</v>
      </c>
      <c r="AJ278" s="158">
        <v>0</v>
      </c>
      <c r="AK278" s="158">
        <v>577225</v>
      </c>
      <c r="AL278" s="158">
        <v>35921135</v>
      </c>
      <c r="AM278" s="158">
        <v>77885603</v>
      </c>
      <c r="AN278" s="158">
        <v>1288</v>
      </c>
      <c r="AO278" s="158">
        <v>0</v>
      </c>
      <c r="AP278" s="158">
        <v>3595942</v>
      </c>
      <c r="AQ278" s="158">
        <v>1544864</v>
      </c>
      <c r="AR278" s="158">
        <v>0</v>
      </c>
      <c r="AS278" s="158">
        <v>1544864</v>
      </c>
      <c r="AT278" s="158">
        <v>0</v>
      </c>
      <c r="AU278" s="158">
        <v>0</v>
      </c>
      <c r="AV278" s="158">
        <v>0</v>
      </c>
    </row>
    <row r="279" spans="1:48" x14ac:dyDescent="0.25">
      <c r="A279" s="154">
        <v>13120</v>
      </c>
      <c r="B279" s="154" t="s">
        <v>597</v>
      </c>
      <c r="C279" s="54" t="s">
        <v>918</v>
      </c>
      <c r="D279" s="37" t="s">
        <v>939</v>
      </c>
      <c r="E279" s="54">
        <v>4</v>
      </c>
      <c r="F279" s="155">
        <f t="shared" si="8"/>
        <v>72382154</v>
      </c>
      <c r="G279" s="156">
        <v>43664642</v>
      </c>
      <c r="H279" s="156">
        <v>20315027</v>
      </c>
      <c r="I279" s="156">
        <v>0</v>
      </c>
      <c r="J279" s="156">
        <v>20315027</v>
      </c>
      <c r="K279" s="156">
        <v>0</v>
      </c>
      <c r="L279" s="156">
        <v>0</v>
      </c>
      <c r="M279" s="156">
        <v>0</v>
      </c>
      <c r="N279" s="156">
        <v>0</v>
      </c>
      <c r="O279" s="156">
        <v>1000</v>
      </c>
      <c r="P279" s="156">
        <v>1071079</v>
      </c>
      <c r="Q279" s="156">
        <v>11079179</v>
      </c>
      <c r="R279" s="156">
        <v>0</v>
      </c>
      <c r="S279" s="156">
        <v>0</v>
      </c>
      <c r="T279" s="156">
        <v>16566254</v>
      </c>
      <c r="U279" s="156">
        <v>3133742</v>
      </c>
      <c r="V279" s="156">
        <v>0</v>
      </c>
      <c r="W279" s="156">
        <v>3133742</v>
      </c>
      <c r="X279" s="156">
        <v>0</v>
      </c>
      <c r="Y279" s="156">
        <v>0</v>
      </c>
      <c r="Z279" s="156">
        <v>0</v>
      </c>
      <c r="AA279" s="157" t="s">
        <v>940</v>
      </c>
      <c r="AB279" s="38">
        <f t="shared" si="9"/>
        <v>62005954</v>
      </c>
      <c r="AC279" s="158">
        <v>49600787</v>
      </c>
      <c r="AD279" s="158">
        <v>20366272</v>
      </c>
      <c r="AE279" s="158">
        <v>0</v>
      </c>
      <c r="AF279" s="158">
        <v>20366272</v>
      </c>
      <c r="AG279" s="158">
        <v>0</v>
      </c>
      <c r="AH279" s="158">
        <v>0</v>
      </c>
      <c r="AI279" s="158">
        <v>0</v>
      </c>
      <c r="AJ279" s="158">
        <v>0</v>
      </c>
      <c r="AK279" s="158">
        <v>0</v>
      </c>
      <c r="AL279" s="158">
        <v>1085796</v>
      </c>
      <c r="AM279" s="158">
        <v>10194347</v>
      </c>
      <c r="AN279" s="158">
        <v>0</v>
      </c>
      <c r="AO279" s="158">
        <v>0</v>
      </c>
      <c r="AP279" s="158">
        <v>1125024</v>
      </c>
      <c r="AQ279" s="158">
        <v>2137197</v>
      </c>
      <c r="AR279" s="158">
        <v>0</v>
      </c>
      <c r="AS279" s="158">
        <v>2137197</v>
      </c>
      <c r="AT279" s="158">
        <v>0</v>
      </c>
      <c r="AU279" s="158">
        <v>0</v>
      </c>
      <c r="AV279" s="158">
        <v>0</v>
      </c>
    </row>
    <row r="280" spans="1:48" x14ac:dyDescent="0.25">
      <c r="A280" s="154">
        <v>13121</v>
      </c>
      <c r="B280" s="154" t="s">
        <v>640</v>
      </c>
      <c r="C280" s="54" t="s">
        <v>918</v>
      </c>
      <c r="D280" s="37" t="s">
        <v>939</v>
      </c>
      <c r="E280" s="54">
        <v>4</v>
      </c>
      <c r="F280" s="155">
        <f t="shared" si="8"/>
        <v>23653818</v>
      </c>
      <c r="G280" s="156">
        <v>6147721</v>
      </c>
      <c r="H280" s="156">
        <v>398132</v>
      </c>
      <c r="I280" s="156">
        <v>0</v>
      </c>
      <c r="J280" s="156">
        <v>398132</v>
      </c>
      <c r="K280" s="156">
        <v>0</v>
      </c>
      <c r="L280" s="156">
        <v>0</v>
      </c>
      <c r="M280" s="156">
        <v>0</v>
      </c>
      <c r="N280" s="156">
        <v>0</v>
      </c>
      <c r="O280" s="156">
        <v>480130</v>
      </c>
      <c r="P280" s="156">
        <v>0</v>
      </c>
      <c r="Q280" s="156">
        <v>16974613</v>
      </c>
      <c r="R280" s="156">
        <v>0</v>
      </c>
      <c r="S280" s="156">
        <v>0</v>
      </c>
      <c r="T280" s="156">
        <v>51354</v>
      </c>
      <c r="U280" s="156">
        <v>741382</v>
      </c>
      <c r="V280" s="156">
        <v>0</v>
      </c>
      <c r="W280" s="156">
        <v>741382</v>
      </c>
      <c r="X280" s="156">
        <v>0</v>
      </c>
      <c r="Y280" s="156">
        <v>0</v>
      </c>
      <c r="Z280" s="156">
        <v>0</v>
      </c>
      <c r="AA280" s="157" t="s">
        <v>940</v>
      </c>
      <c r="AB280" s="38">
        <f t="shared" si="9"/>
        <v>24261358</v>
      </c>
      <c r="AC280" s="158">
        <v>6973274</v>
      </c>
      <c r="AD280" s="158">
        <v>637433</v>
      </c>
      <c r="AE280" s="158">
        <v>0</v>
      </c>
      <c r="AF280" s="158">
        <v>637433</v>
      </c>
      <c r="AG280" s="158">
        <v>0</v>
      </c>
      <c r="AH280" s="158">
        <v>0</v>
      </c>
      <c r="AI280" s="158">
        <v>0</v>
      </c>
      <c r="AJ280" s="158">
        <v>0</v>
      </c>
      <c r="AK280" s="158">
        <v>507581</v>
      </c>
      <c r="AL280" s="158">
        <v>0</v>
      </c>
      <c r="AM280" s="158">
        <v>16699194</v>
      </c>
      <c r="AN280" s="158">
        <v>16200</v>
      </c>
      <c r="AO280" s="158">
        <v>0</v>
      </c>
      <c r="AP280" s="158">
        <v>65109</v>
      </c>
      <c r="AQ280" s="158">
        <v>2211612</v>
      </c>
      <c r="AR280" s="158">
        <v>0</v>
      </c>
      <c r="AS280" s="158">
        <v>2211612</v>
      </c>
      <c r="AT280" s="158">
        <v>0</v>
      </c>
      <c r="AU280" s="158">
        <v>0</v>
      </c>
      <c r="AV280" s="158">
        <v>0</v>
      </c>
    </row>
    <row r="281" spans="1:48" x14ac:dyDescent="0.25">
      <c r="A281" s="154">
        <v>13122</v>
      </c>
      <c r="B281" s="154" t="s">
        <v>598</v>
      </c>
      <c r="C281" s="54" t="s">
        <v>918</v>
      </c>
      <c r="D281" s="37" t="s">
        <v>939</v>
      </c>
      <c r="E281" s="54">
        <v>4</v>
      </c>
      <c r="F281" s="155">
        <f t="shared" si="8"/>
        <v>90154733</v>
      </c>
      <c r="G281" s="156">
        <v>55485921</v>
      </c>
      <c r="H281" s="156">
        <v>3800000</v>
      </c>
      <c r="I281" s="156">
        <v>0</v>
      </c>
      <c r="J281" s="156">
        <v>3800000</v>
      </c>
      <c r="K281" s="156">
        <v>0</v>
      </c>
      <c r="L281" s="156">
        <v>0</v>
      </c>
      <c r="M281" s="156">
        <v>0</v>
      </c>
      <c r="N281" s="156">
        <v>0</v>
      </c>
      <c r="O281" s="156">
        <v>600000</v>
      </c>
      <c r="P281" s="156">
        <v>750000</v>
      </c>
      <c r="Q281" s="156">
        <v>30218812</v>
      </c>
      <c r="R281" s="156">
        <v>500000</v>
      </c>
      <c r="S281" s="156">
        <v>0</v>
      </c>
      <c r="T281" s="156">
        <v>2600000</v>
      </c>
      <c r="U281" s="156">
        <v>1000000</v>
      </c>
      <c r="V281" s="156">
        <v>0</v>
      </c>
      <c r="W281" s="156">
        <v>1000000</v>
      </c>
      <c r="X281" s="156">
        <v>0</v>
      </c>
      <c r="Y281" s="156">
        <v>0</v>
      </c>
      <c r="Z281" s="156">
        <v>0</v>
      </c>
      <c r="AA281" s="157" t="s">
        <v>940</v>
      </c>
      <c r="AB281" s="38">
        <f t="shared" si="9"/>
        <v>87133677</v>
      </c>
      <c r="AC281" s="158">
        <v>58667176</v>
      </c>
      <c r="AD281" s="158">
        <v>41922210</v>
      </c>
      <c r="AE281" s="158">
        <v>0</v>
      </c>
      <c r="AF281" s="158">
        <v>41922210</v>
      </c>
      <c r="AG281" s="158">
        <v>0</v>
      </c>
      <c r="AH281" s="158">
        <v>0</v>
      </c>
      <c r="AI281" s="158">
        <v>0</v>
      </c>
      <c r="AJ281" s="158">
        <v>0</v>
      </c>
      <c r="AK281" s="158">
        <v>167098</v>
      </c>
      <c r="AL281" s="158">
        <v>220112</v>
      </c>
      <c r="AM281" s="158">
        <v>26365687</v>
      </c>
      <c r="AN281" s="158">
        <v>29465</v>
      </c>
      <c r="AO281" s="158">
        <v>0</v>
      </c>
      <c r="AP281" s="158">
        <v>1684139</v>
      </c>
      <c r="AQ281" s="158">
        <v>1002399</v>
      </c>
      <c r="AR281" s="158">
        <v>0</v>
      </c>
      <c r="AS281" s="158">
        <v>1002399</v>
      </c>
      <c r="AT281" s="158">
        <v>0</v>
      </c>
      <c r="AU281" s="158">
        <v>0</v>
      </c>
      <c r="AV281" s="158">
        <v>0</v>
      </c>
    </row>
    <row r="282" spans="1:48" x14ac:dyDescent="0.25">
      <c r="A282" s="154">
        <v>13123</v>
      </c>
      <c r="B282" s="154" t="s">
        <v>599</v>
      </c>
      <c r="C282" s="54" t="s">
        <v>918</v>
      </c>
      <c r="D282" s="37" t="s">
        <v>939</v>
      </c>
      <c r="E282" s="54">
        <v>4</v>
      </c>
      <c r="F282" s="155">
        <f t="shared" si="8"/>
        <v>173671021</v>
      </c>
      <c r="G282" s="156">
        <v>150382675</v>
      </c>
      <c r="H282" s="156">
        <v>15298979</v>
      </c>
      <c r="I282" s="156">
        <v>0</v>
      </c>
      <c r="J282" s="156">
        <v>15298979</v>
      </c>
      <c r="K282" s="156">
        <v>0</v>
      </c>
      <c r="L282" s="156">
        <v>0</v>
      </c>
      <c r="M282" s="156">
        <v>0</v>
      </c>
      <c r="N282" s="156">
        <v>0</v>
      </c>
      <c r="O282" s="156">
        <v>1222858</v>
      </c>
      <c r="P282" s="156">
        <v>0</v>
      </c>
      <c r="Q282" s="156">
        <v>17167673</v>
      </c>
      <c r="R282" s="156">
        <v>54850</v>
      </c>
      <c r="S282" s="156">
        <v>0</v>
      </c>
      <c r="T282" s="156">
        <v>4842965</v>
      </c>
      <c r="U282" s="156">
        <v>0</v>
      </c>
      <c r="V282" s="156">
        <v>0</v>
      </c>
      <c r="W282" s="156">
        <v>0</v>
      </c>
      <c r="X282" s="156">
        <v>0</v>
      </c>
      <c r="Y282" s="156">
        <v>0</v>
      </c>
      <c r="Z282" s="156">
        <v>0</v>
      </c>
      <c r="AA282" s="157" t="s">
        <v>940</v>
      </c>
      <c r="AB282" s="38">
        <f t="shared" si="9"/>
        <v>175434268</v>
      </c>
      <c r="AC282" s="158">
        <v>153256857</v>
      </c>
      <c r="AD282" s="158">
        <v>16169521</v>
      </c>
      <c r="AE282" s="158">
        <v>0</v>
      </c>
      <c r="AF282" s="158">
        <v>16169521</v>
      </c>
      <c r="AG282" s="158">
        <v>0</v>
      </c>
      <c r="AH282" s="158">
        <v>0</v>
      </c>
      <c r="AI282" s="158">
        <v>0</v>
      </c>
      <c r="AJ282" s="158">
        <v>0</v>
      </c>
      <c r="AK282" s="158">
        <v>957192</v>
      </c>
      <c r="AL282" s="158">
        <v>0</v>
      </c>
      <c r="AM282" s="158">
        <v>17610522</v>
      </c>
      <c r="AN282" s="158">
        <v>12060</v>
      </c>
      <c r="AO282" s="158">
        <v>0</v>
      </c>
      <c r="AP282" s="158">
        <v>3597637</v>
      </c>
      <c r="AQ282" s="158">
        <v>964251</v>
      </c>
      <c r="AR282" s="158">
        <v>0</v>
      </c>
      <c r="AS282" s="158">
        <v>964251</v>
      </c>
      <c r="AT282" s="158">
        <v>0</v>
      </c>
      <c r="AU282" s="158">
        <v>0</v>
      </c>
      <c r="AV282" s="158">
        <v>0</v>
      </c>
    </row>
    <row r="283" spans="1:48" x14ac:dyDescent="0.25">
      <c r="A283" s="154">
        <v>13124</v>
      </c>
      <c r="B283" s="154" t="s">
        <v>600</v>
      </c>
      <c r="C283" s="54" t="s">
        <v>918</v>
      </c>
      <c r="D283" s="37" t="s">
        <v>939</v>
      </c>
      <c r="E283" s="54">
        <v>4</v>
      </c>
      <c r="F283" s="155">
        <f t="shared" si="8"/>
        <v>75220363</v>
      </c>
      <c r="G283" s="156">
        <v>47623083</v>
      </c>
      <c r="H283" s="156">
        <v>30708000</v>
      </c>
      <c r="I283" s="156">
        <v>0</v>
      </c>
      <c r="J283" s="156">
        <v>30708000</v>
      </c>
      <c r="K283" s="156">
        <v>0</v>
      </c>
      <c r="L283" s="156">
        <v>0</v>
      </c>
      <c r="M283" s="156">
        <v>0</v>
      </c>
      <c r="N283" s="156">
        <v>0</v>
      </c>
      <c r="O283" s="156">
        <v>450000</v>
      </c>
      <c r="P283" s="156">
        <v>10000</v>
      </c>
      <c r="Q283" s="156">
        <v>26376000</v>
      </c>
      <c r="R283" s="156">
        <v>0</v>
      </c>
      <c r="S283" s="156">
        <v>0</v>
      </c>
      <c r="T283" s="156">
        <v>761280</v>
      </c>
      <c r="U283" s="156">
        <v>20000</v>
      </c>
      <c r="V283" s="156">
        <v>0</v>
      </c>
      <c r="W283" s="156">
        <v>20000</v>
      </c>
      <c r="X283" s="156">
        <v>0</v>
      </c>
      <c r="Y283" s="156">
        <v>0</v>
      </c>
      <c r="Z283" s="156">
        <v>0</v>
      </c>
      <c r="AA283" s="157" t="s">
        <v>940</v>
      </c>
      <c r="AB283" s="38">
        <f t="shared" si="9"/>
        <v>82419933</v>
      </c>
      <c r="AC283" s="158">
        <v>50893339</v>
      </c>
      <c r="AD283" s="158">
        <v>45110365</v>
      </c>
      <c r="AE283" s="158">
        <v>0</v>
      </c>
      <c r="AF283" s="158">
        <v>45110365</v>
      </c>
      <c r="AG283" s="158">
        <v>0</v>
      </c>
      <c r="AH283" s="158">
        <v>0</v>
      </c>
      <c r="AI283" s="158">
        <v>0</v>
      </c>
      <c r="AJ283" s="158">
        <v>0</v>
      </c>
      <c r="AK283" s="158">
        <v>2410407</v>
      </c>
      <c r="AL283" s="158">
        <v>12700</v>
      </c>
      <c r="AM283" s="158">
        <v>28522890</v>
      </c>
      <c r="AN283" s="158">
        <v>0</v>
      </c>
      <c r="AO283" s="158">
        <v>0</v>
      </c>
      <c r="AP283" s="158">
        <v>580597</v>
      </c>
      <c r="AQ283" s="158">
        <v>1120156</v>
      </c>
      <c r="AR283" s="158">
        <v>0</v>
      </c>
      <c r="AS283" s="158">
        <v>1120156</v>
      </c>
      <c r="AT283" s="158">
        <v>0</v>
      </c>
      <c r="AU283" s="158">
        <v>0</v>
      </c>
      <c r="AV283" s="158">
        <v>0</v>
      </c>
    </row>
    <row r="284" spans="1:48" x14ac:dyDescent="0.25">
      <c r="A284" s="154">
        <v>13125</v>
      </c>
      <c r="B284" s="154" t="s">
        <v>601</v>
      </c>
      <c r="C284" s="54" t="s">
        <v>918</v>
      </c>
      <c r="D284" s="37" t="s">
        <v>939</v>
      </c>
      <c r="E284" s="54">
        <v>4</v>
      </c>
      <c r="F284" s="155">
        <f t="shared" si="8"/>
        <v>64361804</v>
      </c>
      <c r="G284" s="156">
        <v>47823969</v>
      </c>
      <c r="H284" s="156">
        <v>938991</v>
      </c>
      <c r="I284" s="156">
        <v>0</v>
      </c>
      <c r="J284" s="156">
        <v>938991</v>
      </c>
      <c r="K284" s="156">
        <v>0</v>
      </c>
      <c r="L284" s="156">
        <v>0</v>
      </c>
      <c r="M284" s="156">
        <v>0</v>
      </c>
      <c r="N284" s="156">
        <v>0</v>
      </c>
      <c r="O284" s="156">
        <v>0</v>
      </c>
      <c r="P284" s="156">
        <v>0</v>
      </c>
      <c r="Q284" s="156">
        <v>15967835</v>
      </c>
      <c r="R284" s="156">
        <v>0</v>
      </c>
      <c r="S284" s="156">
        <v>0</v>
      </c>
      <c r="T284" s="156">
        <v>570000</v>
      </c>
      <c r="U284" s="156">
        <v>30</v>
      </c>
      <c r="V284" s="156">
        <v>0</v>
      </c>
      <c r="W284" s="156">
        <v>30</v>
      </c>
      <c r="X284" s="156">
        <v>0</v>
      </c>
      <c r="Y284" s="156">
        <v>0</v>
      </c>
      <c r="Z284" s="156">
        <v>0</v>
      </c>
      <c r="AA284" s="157" t="s">
        <v>940</v>
      </c>
      <c r="AB284" s="38">
        <f t="shared" si="9"/>
        <v>70523516</v>
      </c>
      <c r="AC284" s="158">
        <v>51979204</v>
      </c>
      <c r="AD284" s="158">
        <v>1040341</v>
      </c>
      <c r="AE284" s="158">
        <v>0</v>
      </c>
      <c r="AF284" s="158">
        <v>1040341</v>
      </c>
      <c r="AG284" s="158">
        <v>0</v>
      </c>
      <c r="AH284" s="158">
        <v>0</v>
      </c>
      <c r="AI284" s="158">
        <v>0</v>
      </c>
      <c r="AJ284" s="158">
        <v>0</v>
      </c>
      <c r="AK284" s="158">
        <v>0</v>
      </c>
      <c r="AL284" s="158">
        <v>35000</v>
      </c>
      <c r="AM284" s="158">
        <v>17195798</v>
      </c>
      <c r="AN284" s="158">
        <v>0</v>
      </c>
      <c r="AO284" s="158">
        <v>0</v>
      </c>
      <c r="AP284" s="158">
        <v>1313514</v>
      </c>
      <c r="AQ284" s="158">
        <v>774139</v>
      </c>
      <c r="AR284" s="158">
        <v>0</v>
      </c>
      <c r="AS284" s="158">
        <v>774139</v>
      </c>
      <c r="AT284" s="158">
        <v>0</v>
      </c>
      <c r="AU284" s="158">
        <v>0</v>
      </c>
      <c r="AV284" s="158">
        <v>0</v>
      </c>
    </row>
    <row r="285" spans="1:48" x14ac:dyDescent="0.25">
      <c r="A285" s="154">
        <v>13126</v>
      </c>
      <c r="B285" s="154" t="s">
        <v>602</v>
      </c>
      <c r="C285" s="54" t="s">
        <v>918</v>
      </c>
      <c r="D285" s="37" t="s">
        <v>939</v>
      </c>
      <c r="E285" s="54">
        <v>4</v>
      </c>
      <c r="F285" s="155">
        <f t="shared" si="8"/>
        <v>24715824</v>
      </c>
      <c r="G285" s="156">
        <v>12591213</v>
      </c>
      <c r="H285" s="156">
        <v>13614668</v>
      </c>
      <c r="I285" s="156">
        <v>0</v>
      </c>
      <c r="J285" s="156">
        <v>13614668</v>
      </c>
      <c r="K285" s="156">
        <v>0</v>
      </c>
      <c r="L285" s="156">
        <v>0</v>
      </c>
      <c r="M285" s="156">
        <v>0</v>
      </c>
      <c r="N285" s="156">
        <v>0</v>
      </c>
      <c r="O285" s="156">
        <v>33631</v>
      </c>
      <c r="P285" s="156">
        <v>55781</v>
      </c>
      <c r="Q285" s="156">
        <v>10786318</v>
      </c>
      <c r="R285" s="156">
        <v>43184</v>
      </c>
      <c r="S285" s="156">
        <v>0</v>
      </c>
      <c r="T285" s="156">
        <v>1205697</v>
      </c>
      <c r="U285" s="156">
        <v>0</v>
      </c>
      <c r="V285" s="156">
        <v>0</v>
      </c>
      <c r="W285" s="156">
        <v>0</v>
      </c>
      <c r="X285" s="156">
        <v>0</v>
      </c>
      <c r="Y285" s="156">
        <v>0</v>
      </c>
      <c r="Z285" s="156">
        <v>0</v>
      </c>
      <c r="AA285" s="157" t="s">
        <v>940</v>
      </c>
      <c r="AB285" s="38">
        <f t="shared" si="9"/>
        <v>30237995</v>
      </c>
      <c r="AC285" s="158">
        <v>14257861</v>
      </c>
      <c r="AD285" s="158">
        <v>16297280</v>
      </c>
      <c r="AE285" s="158">
        <v>0</v>
      </c>
      <c r="AF285" s="158">
        <v>16297280</v>
      </c>
      <c r="AG285" s="158">
        <v>0</v>
      </c>
      <c r="AH285" s="158">
        <v>0</v>
      </c>
      <c r="AI285" s="158">
        <v>0</v>
      </c>
      <c r="AJ285" s="158">
        <v>0</v>
      </c>
      <c r="AK285" s="158">
        <v>58637</v>
      </c>
      <c r="AL285" s="158">
        <v>55300</v>
      </c>
      <c r="AM285" s="158">
        <v>14552215</v>
      </c>
      <c r="AN285" s="158">
        <v>0</v>
      </c>
      <c r="AO285" s="158">
        <v>0</v>
      </c>
      <c r="AP285" s="158">
        <v>1313982</v>
      </c>
      <c r="AQ285" s="158">
        <v>4414240</v>
      </c>
      <c r="AR285" s="158">
        <v>0</v>
      </c>
      <c r="AS285" s="158">
        <v>4414240</v>
      </c>
      <c r="AT285" s="158">
        <v>0</v>
      </c>
      <c r="AU285" s="158">
        <v>0</v>
      </c>
      <c r="AV285" s="158">
        <v>0</v>
      </c>
    </row>
    <row r="286" spans="1:48" x14ac:dyDescent="0.25">
      <c r="A286" s="154">
        <v>13127</v>
      </c>
      <c r="B286" s="154" t="s">
        <v>603</v>
      </c>
      <c r="C286" s="54" t="s">
        <v>918</v>
      </c>
      <c r="D286" s="37" t="s">
        <v>939</v>
      </c>
      <c r="E286" s="54">
        <v>4</v>
      </c>
      <c r="F286" s="155">
        <f t="shared" si="8"/>
        <v>55251812</v>
      </c>
      <c r="G286" s="156">
        <v>34082495</v>
      </c>
      <c r="H286" s="156">
        <v>448011</v>
      </c>
      <c r="I286" s="156">
        <v>0</v>
      </c>
      <c r="J286" s="156">
        <v>448011</v>
      </c>
      <c r="K286" s="156">
        <v>0</v>
      </c>
      <c r="L286" s="156">
        <v>0</v>
      </c>
      <c r="M286" s="156">
        <v>0</v>
      </c>
      <c r="N286" s="156">
        <v>0</v>
      </c>
      <c r="O286" s="156">
        <v>756560</v>
      </c>
      <c r="P286" s="156">
        <v>114046</v>
      </c>
      <c r="Q286" s="156">
        <v>14672779</v>
      </c>
      <c r="R286" s="156">
        <v>0</v>
      </c>
      <c r="S286" s="156">
        <v>0</v>
      </c>
      <c r="T286" s="156">
        <v>5625932</v>
      </c>
      <c r="U286" s="156">
        <v>0</v>
      </c>
      <c r="V286" s="156">
        <v>0</v>
      </c>
      <c r="W286" s="156">
        <v>0</v>
      </c>
      <c r="X286" s="156">
        <v>0</v>
      </c>
      <c r="Y286" s="156">
        <v>0</v>
      </c>
      <c r="Z286" s="156">
        <v>0</v>
      </c>
      <c r="AA286" s="157" t="s">
        <v>940</v>
      </c>
      <c r="AB286" s="38">
        <f t="shared" si="9"/>
        <v>43149897</v>
      </c>
      <c r="AC286" s="158">
        <v>28783487</v>
      </c>
      <c r="AD286" s="158">
        <v>1503039</v>
      </c>
      <c r="AE286" s="158">
        <v>0</v>
      </c>
      <c r="AF286" s="158">
        <v>1503039</v>
      </c>
      <c r="AG286" s="158">
        <v>0</v>
      </c>
      <c r="AH286" s="158">
        <v>0</v>
      </c>
      <c r="AI286" s="158">
        <v>0</v>
      </c>
      <c r="AJ286" s="158">
        <v>0</v>
      </c>
      <c r="AK286" s="158">
        <v>320023</v>
      </c>
      <c r="AL286" s="158">
        <v>86724</v>
      </c>
      <c r="AM286" s="158">
        <v>13220309</v>
      </c>
      <c r="AN286" s="158">
        <v>77</v>
      </c>
      <c r="AO286" s="158">
        <v>0</v>
      </c>
      <c r="AP286" s="158">
        <v>739277</v>
      </c>
      <c r="AQ286" s="158">
        <v>864714</v>
      </c>
      <c r="AR286" s="158">
        <v>0</v>
      </c>
      <c r="AS286" s="158">
        <v>864714</v>
      </c>
      <c r="AT286" s="158">
        <v>0</v>
      </c>
      <c r="AU286" s="158">
        <v>0</v>
      </c>
      <c r="AV286" s="158">
        <v>0</v>
      </c>
    </row>
    <row r="287" spans="1:48" x14ac:dyDescent="0.25">
      <c r="A287" s="154">
        <v>13128</v>
      </c>
      <c r="B287" s="154" t="s">
        <v>604</v>
      </c>
      <c r="C287" s="54" t="s">
        <v>918</v>
      </c>
      <c r="D287" s="37" t="s">
        <v>939</v>
      </c>
      <c r="E287" s="54">
        <v>4</v>
      </c>
      <c r="F287" s="155">
        <f t="shared" si="8"/>
        <v>44429196</v>
      </c>
      <c r="G287" s="156">
        <v>30734430</v>
      </c>
      <c r="H287" s="156">
        <v>26715388</v>
      </c>
      <c r="I287" s="156">
        <v>0</v>
      </c>
      <c r="J287" s="156">
        <v>26715388</v>
      </c>
      <c r="K287" s="156">
        <v>0</v>
      </c>
      <c r="L287" s="156">
        <v>0</v>
      </c>
      <c r="M287" s="156">
        <v>0</v>
      </c>
      <c r="N287" s="156">
        <v>0</v>
      </c>
      <c r="O287" s="156">
        <v>269827</v>
      </c>
      <c r="P287" s="156">
        <v>20192</v>
      </c>
      <c r="Q287" s="156">
        <v>13023466</v>
      </c>
      <c r="R287" s="156">
        <v>0</v>
      </c>
      <c r="S287" s="156">
        <v>0</v>
      </c>
      <c r="T287" s="156">
        <v>381281</v>
      </c>
      <c r="U287" s="156">
        <v>3696</v>
      </c>
      <c r="V287" s="156">
        <v>0</v>
      </c>
      <c r="W287" s="156">
        <v>3696</v>
      </c>
      <c r="X287" s="156">
        <v>0</v>
      </c>
      <c r="Y287" s="156">
        <v>0</v>
      </c>
      <c r="Z287" s="156">
        <v>0</v>
      </c>
      <c r="AA287" s="157" t="s">
        <v>940</v>
      </c>
      <c r="AB287" s="38">
        <f t="shared" si="9"/>
        <v>48001350</v>
      </c>
      <c r="AC287" s="158">
        <v>32114682</v>
      </c>
      <c r="AD287" s="158">
        <v>33481131</v>
      </c>
      <c r="AE287" s="158">
        <v>43000</v>
      </c>
      <c r="AF287" s="158">
        <v>33438131</v>
      </c>
      <c r="AG287" s="158">
        <v>0</v>
      </c>
      <c r="AH287" s="158">
        <v>0</v>
      </c>
      <c r="AI287" s="158">
        <v>0</v>
      </c>
      <c r="AJ287" s="158">
        <v>0</v>
      </c>
      <c r="AK287" s="158">
        <v>391522</v>
      </c>
      <c r="AL287" s="158">
        <v>177547</v>
      </c>
      <c r="AM287" s="158">
        <v>14855821</v>
      </c>
      <c r="AN287" s="158">
        <v>0</v>
      </c>
      <c r="AO287" s="158">
        <v>0</v>
      </c>
      <c r="AP287" s="158">
        <v>461778</v>
      </c>
      <c r="AQ287" s="158">
        <v>1230679</v>
      </c>
      <c r="AR287" s="158">
        <v>0</v>
      </c>
      <c r="AS287" s="158">
        <v>1230679</v>
      </c>
      <c r="AT287" s="158">
        <v>0</v>
      </c>
      <c r="AU287" s="158">
        <v>0</v>
      </c>
      <c r="AV287" s="158">
        <v>0</v>
      </c>
    </row>
    <row r="288" spans="1:48" x14ac:dyDescent="0.25">
      <c r="A288" s="154">
        <v>13129</v>
      </c>
      <c r="B288" s="154" t="s">
        <v>605</v>
      </c>
      <c r="C288" s="54" t="s">
        <v>918</v>
      </c>
      <c r="D288" s="37" t="s">
        <v>939</v>
      </c>
      <c r="E288" s="54">
        <v>4</v>
      </c>
      <c r="F288" s="155">
        <f t="shared" si="8"/>
        <v>29769493</v>
      </c>
      <c r="G288" s="156">
        <v>20206680</v>
      </c>
      <c r="H288" s="156">
        <v>19815927</v>
      </c>
      <c r="I288" s="156">
        <v>351889</v>
      </c>
      <c r="J288" s="156">
        <v>19464038</v>
      </c>
      <c r="K288" s="156">
        <v>0</v>
      </c>
      <c r="L288" s="156">
        <v>0</v>
      </c>
      <c r="M288" s="156">
        <v>0</v>
      </c>
      <c r="N288" s="156">
        <v>0</v>
      </c>
      <c r="O288" s="156">
        <v>10800</v>
      </c>
      <c r="P288" s="156">
        <v>0</v>
      </c>
      <c r="Q288" s="156">
        <v>8977786</v>
      </c>
      <c r="R288" s="156">
        <v>0</v>
      </c>
      <c r="S288" s="156">
        <v>0</v>
      </c>
      <c r="T288" s="156">
        <v>574227</v>
      </c>
      <c r="U288" s="156">
        <v>70625</v>
      </c>
      <c r="V288" s="156">
        <v>0</v>
      </c>
      <c r="W288" s="156">
        <v>70625</v>
      </c>
      <c r="X288" s="156">
        <v>0</v>
      </c>
      <c r="Y288" s="156">
        <v>0</v>
      </c>
      <c r="Z288" s="156">
        <v>0</v>
      </c>
      <c r="AA288" s="157" t="s">
        <v>940</v>
      </c>
      <c r="AB288" s="38">
        <f t="shared" si="9"/>
        <v>30492902</v>
      </c>
      <c r="AC288" s="158">
        <v>20998507</v>
      </c>
      <c r="AD288" s="158">
        <v>20304331</v>
      </c>
      <c r="AE288" s="158">
        <v>334613</v>
      </c>
      <c r="AF288" s="158">
        <v>19969718</v>
      </c>
      <c r="AG288" s="158">
        <v>0</v>
      </c>
      <c r="AH288" s="158">
        <v>0</v>
      </c>
      <c r="AI288" s="158">
        <v>0</v>
      </c>
      <c r="AJ288" s="158">
        <v>0</v>
      </c>
      <c r="AK288" s="158">
        <v>20135</v>
      </c>
      <c r="AL288" s="158">
        <v>4240</v>
      </c>
      <c r="AM288" s="158">
        <v>9018935</v>
      </c>
      <c r="AN288" s="158">
        <v>592</v>
      </c>
      <c r="AO288" s="158">
        <v>0</v>
      </c>
      <c r="AP288" s="158">
        <v>450493</v>
      </c>
      <c r="AQ288" s="158">
        <v>839387</v>
      </c>
      <c r="AR288" s="158">
        <v>0</v>
      </c>
      <c r="AS288" s="158">
        <v>839387</v>
      </c>
      <c r="AT288" s="158">
        <v>0</v>
      </c>
      <c r="AU288" s="158">
        <v>0</v>
      </c>
      <c r="AV288" s="158">
        <v>0</v>
      </c>
    </row>
    <row r="289" spans="1:48" x14ac:dyDescent="0.25">
      <c r="A289" s="154">
        <v>13130</v>
      </c>
      <c r="B289" s="154" t="s">
        <v>606</v>
      </c>
      <c r="C289" s="54" t="s">
        <v>918</v>
      </c>
      <c r="D289" s="37" t="s">
        <v>939</v>
      </c>
      <c r="E289" s="54">
        <v>4</v>
      </c>
      <c r="F289" s="155">
        <f t="shared" si="8"/>
        <v>28861042</v>
      </c>
      <c r="G289" s="156">
        <v>22144481</v>
      </c>
      <c r="H289" s="156">
        <v>18582317</v>
      </c>
      <c r="I289" s="156">
        <v>0</v>
      </c>
      <c r="J289" s="156">
        <v>18582317</v>
      </c>
      <c r="K289" s="156">
        <v>0</v>
      </c>
      <c r="L289" s="156">
        <v>0</v>
      </c>
      <c r="M289" s="156">
        <v>0</v>
      </c>
      <c r="N289" s="156">
        <v>0</v>
      </c>
      <c r="O289" s="156">
        <v>105035</v>
      </c>
      <c r="P289" s="156">
        <v>0</v>
      </c>
      <c r="Q289" s="156">
        <v>6051526</v>
      </c>
      <c r="R289" s="156">
        <v>0</v>
      </c>
      <c r="S289" s="156">
        <v>0</v>
      </c>
      <c r="T289" s="156">
        <v>560000</v>
      </c>
      <c r="U289" s="156">
        <v>4079000</v>
      </c>
      <c r="V289" s="156">
        <v>0</v>
      </c>
      <c r="W289" s="156">
        <v>4079000</v>
      </c>
      <c r="X289" s="156">
        <v>0</v>
      </c>
      <c r="Y289" s="156">
        <v>0</v>
      </c>
      <c r="Z289" s="156">
        <v>0</v>
      </c>
      <c r="AA289" s="157" t="s">
        <v>940</v>
      </c>
      <c r="AB289" s="38">
        <f t="shared" si="9"/>
        <v>26165172</v>
      </c>
      <c r="AC289" s="158">
        <v>19213667</v>
      </c>
      <c r="AD289" s="158">
        <v>18765420</v>
      </c>
      <c r="AE289" s="158">
        <v>0</v>
      </c>
      <c r="AF289" s="158">
        <v>18765420</v>
      </c>
      <c r="AG289" s="158">
        <v>0</v>
      </c>
      <c r="AH289" s="158">
        <v>0</v>
      </c>
      <c r="AI289" s="158">
        <v>0</v>
      </c>
      <c r="AJ289" s="158">
        <v>0</v>
      </c>
      <c r="AK289" s="158">
        <v>41137</v>
      </c>
      <c r="AL289" s="158">
        <v>0</v>
      </c>
      <c r="AM289" s="158">
        <v>6222344</v>
      </c>
      <c r="AN289" s="158">
        <v>0</v>
      </c>
      <c r="AO289" s="158">
        <v>0</v>
      </c>
      <c r="AP289" s="158">
        <v>688024</v>
      </c>
      <c r="AQ289" s="158">
        <v>1965077</v>
      </c>
      <c r="AR289" s="158">
        <v>0</v>
      </c>
      <c r="AS289" s="158">
        <v>1965077</v>
      </c>
      <c r="AT289" s="158">
        <v>0</v>
      </c>
      <c r="AU289" s="158">
        <v>0</v>
      </c>
      <c r="AV289" s="158">
        <v>0</v>
      </c>
    </row>
    <row r="290" spans="1:48" x14ac:dyDescent="0.25">
      <c r="A290" s="154">
        <v>13131</v>
      </c>
      <c r="B290" s="154" t="s">
        <v>610</v>
      </c>
      <c r="C290" s="54" t="s">
        <v>918</v>
      </c>
      <c r="D290" s="37" t="s">
        <v>939</v>
      </c>
      <c r="E290" s="54">
        <v>4</v>
      </c>
      <c r="F290" s="155">
        <f t="shared" si="8"/>
        <v>21217015</v>
      </c>
      <c r="G290" s="156">
        <v>5929737</v>
      </c>
      <c r="H290" s="156">
        <v>268067</v>
      </c>
      <c r="I290" s="156">
        <v>18067</v>
      </c>
      <c r="J290" s="156">
        <v>250000</v>
      </c>
      <c r="K290" s="156">
        <v>0</v>
      </c>
      <c r="L290" s="156">
        <v>0</v>
      </c>
      <c r="M290" s="156">
        <v>0</v>
      </c>
      <c r="N290" s="156">
        <v>0</v>
      </c>
      <c r="O290" s="156">
        <v>348235</v>
      </c>
      <c r="P290" s="156">
        <v>0</v>
      </c>
      <c r="Q290" s="156">
        <v>14829926</v>
      </c>
      <c r="R290" s="156">
        <v>10000</v>
      </c>
      <c r="S290" s="156">
        <v>0</v>
      </c>
      <c r="T290" s="156">
        <v>99117</v>
      </c>
      <c r="U290" s="156">
        <v>0</v>
      </c>
      <c r="V290" s="156">
        <v>0</v>
      </c>
      <c r="W290" s="156">
        <v>0</v>
      </c>
      <c r="X290" s="156">
        <v>0</v>
      </c>
      <c r="Y290" s="156">
        <v>0</v>
      </c>
      <c r="Z290" s="156">
        <v>0</v>
      </c>
      <c r="AA290" s="157" t="s">
        <v>940</v>
      </c>
      <c r="AB290" s="38">
        <f t="shared" si="9"/>
        <v>21521147</v>
      </c>
      <c r="AC290" s="158">
        <v>5404809</v>
      </c>
      <c r="AD290" s="158">
        <v>469643</v>
      </c>
      <c r="AE290" s="158">
        <v>5664</v>
      </c>
      <c r="AF290" s="158">
        <v>463979</v>
      </c>
      <c r="AG290" s="158">
        <v>0</v>
      </c>
      <c r="AH290" s="158">
        <v>0</v>
      </c>
      <c r="AI290" s="158">
        <v>0</v>
      </c>
      <c r="AJ290" s="158">
        <v>0</v>
      </c>
      <c r="AK290" s="158">
        <v>212129</v>
      </c>
      <c r="AL290" s="158">
        <v>0</v>
      </c>
      <c r="AM290" s="158">
        <v>15530573</v>
      </c>
      <c r="AN290" s="158">
        <v>43670</v>
      </c>
      <c r="AO290" s="158">
        <v>0</v>
      </c>
      <c r="AP290" s="158">
        <v>329966</v>
      </c>
      <c r="AQ290" s="158">
        <v>718129</v>
      </c>
      <c r="AR290" s="158">
        <v>0</v>
      </c>
      <c r="AS290" s="158">
        <v>718129</v>
      </c>
      <c r="AT290" s="158">
        <v>0</v>
      </c>
      <c r="AU290" s="158">
        <v>0</v>
      </c>
      <c r="AV290" s="158">
        <v>0</v>
      </c>
    </row>
    <row r="291" spans="1:48" x14ac:dyDescent="0.25">
      <c r="A291" s="154">
        <v>13132</v>
      </c>
      <c r="B291" s="154" t="s">
        <v>620</v>
      </c>
      <c r="C291" s="54" t="s">
        <v>918</v>
      </c>
      <c r="D291" s="37" t="s">
        <v>939</v>
      </c>
      <c r="E291" s="54">
        <v>4</v>
      </c>
      <c r="F291" s="155">
        <f t="shared" si="8"/>
        <v>143470000</v>
      </c>
      <c r="G291" s="156">
        <v>125659500</v>
      </c>
      <c r="H291" s="156">
        <v>753000</v>
      </c>
      <c r="I291" s="156">
        <v>7000</v>
      </c>
      <c r="J291" s="156">
        <v>746000</v>
      </c>
      <c r="K291" s="156">
        <v>0</v>
      </c>
      <c r="L291" s="156">
        <v>0</v>
      </c>
      <c r="M291" s="156">
        <v>0</v>
      </c>
      <c r="N291" s="156">
        <v>0</v>
      </c>
      <c r="O291" s="156">
        <v>1287000</v>
      </c>
      <c r="P291" s="156">
        <v>153000</v>
      </c>
      <c r="Q291" s="156">
        <v>9820500</v>
      </c>
      <c r="R291" s="156">
        <v>0</v>
      </c>
      <c r="S291" s="156">
        <v>0</v>
      </c>
      <c r="T291" s="156">
        <v>6550000</v>
      </c>
      <c r="U291" s="156">
        <v>77000</v>
      </c>
      <c r="V291" s="156">
        <v>0</v>
      </c>
      <c r="W291" s="156">
        <v>77000</v>
      </c>
      <c r="X291" s="156">
        <v>0</v>
      </c>
      <c r="Y291" s="156">
        <v>0</v>
      </c>
      <c r="Z291" s="156">
        <v>0</v>
      </c>
      <c r="AA291" s="157" t="s">
        <v>940</v>
      </c>
      <c r="AB291" s="38">
        <f t="shared" si="9"/>
        <v>140309218</v>
      </c>
      <c r="AC291" s="158">
        <v>123287482</v>
      </c>
      <c r="AD291" s="158">
        <v>787159</v>
      </c>
      <c r="AE291" s="158">
        <v>61855</v>
      </c>
      <c r="AF291" s="158">
        <v>725304</v>
      </c>
      <c r="AG291" s="158">
        <v>0</v>
      </c>
      <c r="AH291" s="158">
        <v>0</v>
      </c>
      <c r="AI291" s="158">
        <v>0</v>
      </c>
      <c r="AJ291" s="158">
        <v>0</v>
      </c>
      <c r="AK291" s="158">
        <v>1894835</v>
      </c>
      <c r="AL291" s="158">
        <v>153202</v>
      </c>
      <c r="AM291" s="158">
        <v>10857453</v>
      </c>
      <c r="AN291" s="158">
        <v>0</v>
      </c>
      <c r="AO291" s="158">
        <v>0</v>
      </c>
      <c r="AP291" s="158">
        <v>4116246</v>
      </c>
      <c r="AQ291" s="158">
        <v>79138</v>
      </c>
      <c r="AR291" s="158">
        <v>0</v>
      </c>
      <c r="AS291" s="158">
        <v>79138</v>
      </c>
      <c r="AT291" s="158">
        <v>0</v>
      </c>
      <c r="AU291" s="158">
        <v>0</v>
      </c>
      <c r="AV291" s="158">
        <v>0</v>
      </c>
    </row>
    <row r="292" spans="1:48" x14ac:dyDescent="0.25">
      <c r="A292" s="154">
        <v>13201</v>
      </c>
      <c r="B292" s="154" t="s">
        <v>590</v>
      </c>
      <c r="C292" s="54" t="s">
        <v>918</v>
      </c>
      <c r="D292" s="37" t="s">
        <v>939</v>
      </c>
      <c r="E292" s="54">
        <v>4</v>
      </c>
      <c r="F292" s="155">
        <f t="shared" si="8"/>
        <v>127710171</v>
      </c>
      <c r="G292" s="156">
        <v>34375971</v>
      </c>
      <c r="H292" s="156">
        <v>1924347</v>
      </c>
      <c r="I292" s="156">
        <v>0</v>
      </c>
      <c r="J292" s="156">
        <v>1924347</v>
      </c>
      <c r="K292" s="156">
        <v>0</v>
      </c>
      <c r="L292" s="156">
        <v>0</v>
      </c>
      <c r="M292" s="156">
        <v>0</v>
      </c>
      <c r="N292" s="156">
        <v>0</v>
      </c>
      <c r="O292" s="156">
        <v>0</v>
      </c>
      <c r="P292" s="156">
        <v>2635696</v>
      </c>
      <c r="Q292" s="156">
        <v>90698504</v>
      </c>
      <c r="R292" s="156">
        <v>0</v>
      </c>
      <c r="S292" s="156">
        <v>0</v>
      </c>
      <c r="T292" s="156">
        <v>0</v>
      </c>
      <c r="U292" s="156">
        <v>6994</v>
      </c>
      <c r="V292" s="156">
        <v>0</v>
      </c>
      <c r="W292" s="156">
        <v>6994</v>
      </c>
      <c r="X292" s="156">
        <v>0</v>
      </c>
      <c r="Y292" s="156">
        <v>0</v>
      </c>
      <c r="Z292" s="156">
        <v>0</v>
      </c>
      <c r="AA292" s="157" t="s">
        <v>940</v>
      </c>
      <c r="AB292" s="38">
        <f t="shared" si="9"/>
        <v>134430053</v>
      </c>
      <c r="AC292" s="158">
        <v>38662315</v>
      </c>
      <c r="AD292" s="158">
        <v>2350718</v>
      </c>
      <c r="AE292" s="158">
        <v>0</v>
      </c>
      <c r="AF292" s="158">
        <v>2350718</v>
      </c>
      <c r="AG292" s="158">
        <v>0</v>
      </c>
      <c r="AH292" s="158">
        <v>0</v>
      </c>
      <c r="AI292" s="158">
        <v>0</v>
      </c>
      <c r="AJ292" s="158">
        <v>0</v>
      </c>
      <c r="AK292" s="158">
        <v>0</v>
      </c>
      <c r="AL292" s="158">
        <v>1985070</v>
      </c>
      <c r="AM292" s="158">
        <v>93366883</v>
      </c>
      <c r="AN292" s="158">
        <v>0</v>
      </c>
      <c r="AO292" s="158">
        <v>0</v>
      </c>
      <c r="AP292" s="158">
        <v>415785</v>
      </c>
      <c r="AQ292" s="158">
        <v>235301</v>
      </c>
      <c r="AR292" s="158">
        <v>0</v>
      </c>
      <c r="AS292" s="158">
        <v>235301</v>
      </c>
      <c r="AT292" s="158">
        <v>0</v>
      </c>
      <c r="AU292" s="158">
        <v>0</v>
      </c>
      <c r="AV292" s="158">
        <v>0</v>
      </c>
    </row>
    <row r="293" spans="1:48" x14ac:dyDescent="0.25">
      <c r="A293" s="154">
        <v>13202</v>
      </c>
      <c r="B293" s="154" t="s">
        <v>621</v>
      </c>
      <c r="C293" s="54" t="s">
        <v>918</v>
      </c>
      <c r="D293" s="37" t="s">
        <v>939</v>
      </c>
      <c r="E293" s="54">
        <v>4</v>
      </c>
      <c r="F293" s="155">
        <f t="shared" si="8"/>
        <v>10654900</v>
      </c>
      <c r="G293" s="156">
        <v>7370100</v>
      </c>
      <c r="H293" s="156">
        <v>450000</v>
      </c>
      <c r="I293" s="156">
        <v>0</v>
      </c>
      <c r="J293" s="156">
        <v>450000</v>
      </c>
      <c r="K293" s="156">
        <v>0</v>
      </c>
      <c r="L293" s="156">
        <v>0</v>
      </c>
      <c r="M293" s="156">
        <v>0</v>
      </c>
      <c r="N293" s="156">
        <v>0</v>
      </c>
      <c r="O293" s="156">
        <v>0</v>
      </c>
      <c r="P293" s="156">
        <v>0</v>
      </c>
      <c r="Q293" s="156">
        <v>2954800</v>
      </c>
      <c r="R293" s="156">
        <v>230000</v>
      </c>
      <c r="S293" s="156">
        <v>0</v>
      </c>
      <c r="T293" s="156">
        <v>100000</v>
      </c>
      <c r="U293" s="156">
        <v>313110</v>
      </c>
      <c r="V293" s="156">
        <v>0</v>
      </c>
      <c r="W293" s="156">
        <v>313110</v>
      </c>
      <c r="X293" s="156">
        <v>0</v>
      </c>
      <c r="Y293" s="156">
        <v>0</v>
      </c>
      <c r="Z293" s="156">
        <v>0</v>
      </c>
      <c r="AA293" s="157" t="s">
        <v>940</v>
      </c>
      <c r="AB293" s="38">
        <f t="shared" si="9"/>
        <v>11931089</v>
      </c>
      <c r="AC293" s="158">
        <v>8571574</v>
      </c>
      <c r="AD293" s="158">
        <v>590970</v>
      </c>
      <c r="AE293" s="158">
        <v>0</v>
      </c>
      <c r="AF293" s="158">
        <v>590970</v>
      </c>
      <c r="AG293" s="158">
        <v>0</v>
      </c>
      <c r="AH293" s="158">
        <v>0</v>
      </c>
      <c r="AI293" s="158">
        <v>0</v>
      </c>
      <c r="AJ293" s="158">
        <v>0</v>
      </c>
      <c r="AK293" s="158">
        <v>0</v>
      </c>
      <c r="AL293" s="158">
        <v>0</v>
      </c>
      <c r="AM293" s="158">
        <v>3263211</v>
      </c>
      <c r="AN293" s="158">
        <v>0</v>
      </c>
      <c r="AO293" s="158">
        <v>0</v>
      </c>
      <c r="AP293" s="158">
        <v>96304</v>
      </c>
      <c r="AQ293" s="158">
        <v>907355</v>
      </c>
      <c r="AR293" s="158">
        <v>0</v>
      </c>
      <c r="AS293" s="158">
        <v>907355</v>
      </c>
      <c r="AT293" s="158">
        <v>0</v>
      </c>
      <c r="AU293" s="158">
        <v>0</v>
      </c>
      <c r="AV293" s="158">
        <v>0</v>
      </c>
    </row>
    <row r="294" spans="1:48" x14ac:dyDescent="0.25">
      <c r="A294" s="154">
        <v>13203</v>
      </c>
      <c r="B294" s="154" t="s">
        <v>622</v>
      </c>
      <c r="C294" s="54" t="s">
        <v>918</v>
      </c>
      <c r="D294" s="37" t="s">
        <v>939</v>
      </c>
      <c r="E294" s="54">
        <v>4</v>
      </c>
      <c r="F294" s="155">
        <f t="shared" si="8"/>
        <v>6778778</v>
      </c>
      <c r="G294" s="156">
        <v>3817948</v>
      </c>
      <c r="H294" s="156">
        <v>504284</v>
      </c>
      <c r="I294" s="156">
        <v>103</v>
      </c>
      <c r="J294" s="156">
        <v>504181</v>
      </c>
      <c r="K294" s="156">
        <v>0</v>
      </c>
      <c r="L294" s="156">
        <v>0</v>
      </c>
      <c r="M294" s="156">
        <v>0</v>
      </c>
      <c r="N294" s="156">
        <v>0</v>
      </c>
      <c r="O294" s="156">
        <v>18235</v>
      </c>
      <c r="P294" s="156">
        <v>0</v>
      </c>
      <c r="Q294" s="156">
        <v>2900916</v>
      </c>
      <c r="R294" s="156">
        <v>515</v>
      </c>
      <c r="S294" s="156">
        <v>0</v>
      </c>
      <c r="T294" s="156">
        <v>41164</v>
      </c>
      <c r="U294" s="156">
        <v>268418</v>
      </c>
      <c r="V294" s="156">
        <v>206</v>
      </c>
      <c r="W294" s="156">
        <v>268212</v>
      </c>
      <c r="X294" s="156">
        <v>0</v>
      </c>
      <c r="Y294" s="156">
        <v>0</v>
      </c>
      <c r="Z294" s="156">
        <v>0</v>
      </c>
      <c r="AA294" s="157" t="s">
        <v>940</v>
      </c>
      <c r="AB294" s="38">
        <f t="shared" si="9"/>
        <v>6559228</v>
      </c>
      <c r="AC294" s="158">
        <v>3964436</v>
      </c>
      <c r="AD294" s="158">
        <v>1629688</v>
      </c>
      <c r="AE294" s="158">
        <v>0</v>
      </c>
      <c r="AF294" s="158">
        <v>1629688</v>
      </c>
      <c r="AG294" s="158">
        <v>0</v>
      </c>
      <c r="AH294" s="158">
        <v>0</v>
      </c>
      <c r="AI294" s="158">
        <v>0</v>
      </c>
      <c r="AJ294" s="158">
        <v>0</v>
      </c>
      <c r="AK294" s="158">
        <v>34966</v>
      </c>
      <c r="AL294" s="158">
        <v>0</v>
      </c>
      <c r="AM294" s="158">
        <v>2513224</v>
      </c>
      <c r="AN294" s="158">
        <v>0</v>
      </c>
      <c r="AO294" s="158">
        <v>0</v>
      </c>
      <c r="AP294" s="158">
        <v>46602</v>
      </c>
      <c r="AQ294" s="158">
        <v>534553</v>
      </c>
      <c r="AR294" s="158">
        <v>0</v>
      </c>
      <c r="AS294" s="158">
        <v>534553</v>
      </c>
      <c r="AT294" s="158">
        <v>0</v>
      </c>
      <c r="AU294" s="158">
        <v>0</v>
      </c>
      <c r="AV294" s="158">
        <v>0</v>
      </c>
    </row>
    <row r="295" spans="1:48" x14ac:dyDescent="0.25">
      <c r="A295" s="154">
        <v>13301</v>
      </c>
      <c r="B295" s="154" t="s">
        <v>623</v>
      </c>
      <c r="C295" s="54" t="s">
        <v>918</v>
      </c>
      <c r="D295" s="37" t="s">
        <v>939</v>
      </c>
      <c r="E295" s="54">
        <v>4</v>
      </c>
      <c r="F295" s="155">
        <f t="shared" si="8"/>
        <v>65629915</v>
      </c>
      <c r="G295" s="156">
        <v>52497415</v>
      </c>
      <c r="H295" s="156">
        <v>25053000</v>
      </c>
      <c r="I295" s="156">
        <v>90000</v>
      </c>
      <c r="J295" s="156">
        <v>24735000</v>
      </c>
      <c r="K295" s="156">
        <v>0</v>
      </c>
      <c r="L295" s="156">
        <v>0</v>
      </c>
      <c r="M295" s="156">
        <v>228000</v>
      </c>
      <c r="N295" s="156">
        <v>0</v>
      </c>
      <c r="O295" s="156">
        <v>500</v>
      </c>
      <c r="P295" s="156">
        <v>0</v>
      </c>
      <c r="Q295" s="156">
        <v>10862000</v>
      </c>
      <c r="R295" s="156">
        <v>0</v>
      </c>
      <c r="S295" s="156">
        <v>0</v>
      </c>
      <c r="T295" s="156">
        <v>2270000</v>
      </c>
      <c r="U295" s="156">
        <v>293000</v>
      </c>
      <c r="V295" s="156">
        <v>0</v>
      </c>
      <c r="W295" s="156">
        <v>293000</v>
      </c>
      <c r="X295" s="156">
        <v>0</v>
      </c>
      <c r="Y295" s="156">
        <v>0</v>
      </c>
      <c r="Z295" s="156">
        <v>0</v>
      </c>
      <c r="AA295" s="157" t="s">
        <v>940</v>
      </c>
      <c r="AB295" s="38">
        <f t="shared" si="9"/>
        <v>66755551</v>
      </c>
      <c r="AC295" s="158">
        <v>53739699</v>
      </c>
      <c r="AD295" s="158">
        <v>23310919</v>
      </c>
      <c r="AE295" s="158">
        <v>78410</v>
      </c>
      <c r="AF295" s="158">
        <v>23232509</v>
      </c>
      <c r="AG295" s="158">
        <v>0</v>
      </c>
      <c r="AH295" s="158">
        <v>0</v>
      </c>
      <c r="AI295" s="158">
        <v>0</v>
      </c>
      <c r="AJ295" s="158">
        <v>0</v>
      </c>
      <c r="AK295" s="158">
        <v>207040</v>
      </c>
      <c r="AL295" s="158">
        <v>0</v>
      </c>
      <c r="AM295" s="158">
        <v>11653773</v>
      </c>
      <c r="AN295" s="158">
        <v>0</v>
      </c>
      <c r="AO295" s="158">
        <v>0</v>
      </c>
      <c r="AP295" s="158">
        <v>1155039</v>
      </c>
      <c r="AQ295" s="158">
        <v>908003</v>
      </c>
      <c r="AR295" s="158">
        <v>0</v>
      </c>
      <c r="AS295" s="158">
        <v>908003</v>
      </c>
      <c r="AT295" s="158">
        <v>0</v>
      </c>
      <c r="AU295" s="158">
        <v>0</v>
      </c>
      <c r="AV295" s="158">
        <v>0</v>
      </c>
    </row>
    <row r="296" spans="1:48" x14ac:dyDescent="0.25">
      <c r="A296" s="154">
        <v>13302</v>
      </c>
      <c r="B296" s="154" t="s">
        <v>624</v>
      </c>
      <c r="C296" s="54" t="s">
        <v>918</v>
      </c>
      <c r="D296" s="37" t="s">
        <v>939</v>
      </c>
      <c r="E296" s="54">
        <v>4</v>
      </c>
      <c r="F296" s="155">
        <f t="shared" si="8"/>
        <v>38405904</v>
      </c>
      <c r="G296" s="156">
        <v>27694821</v>
      </c>
      <c r="H296" s="156">
        <v>13334960</v>
      </c>
      <c r="I296" s="156">
        <v>0</v>
      </c>
      <c r="J296" s="156">
        <v>13334960</v>
      </c>
      <c r="K296" s="156">
        <v>0</v>
      </c>
      <c r="L296" s="156">
        <v>0</v>
      </c>
      <c r="M296" s="156">
        <v>0</v>
      </c>
      <c r="N296" s="156">
        <v>0</v>
      </c>
      <c r="O296" s="156">
        <v>5300</v>
      </c>
      <c r="P296" s="156">
        <v>14840</v>
      </c>
      <c r="Q296" s="156">
        <v>7093815</v>
      </c>
      <c r="R296" s="156">
        <v>2120</v>
      </c>
      <c r="S296" s="156">
        <v>106</v>
      </c>
      <c r="T296" s="156">
        <v>3594902</v>
      </c>
      <c r="U296" s="156">
        <v>58300</v>
      </c>
      <c r="V296" s="156">
        <v>0</v>
      </c>
      <c r="W296" s="156">
        <v>58300</v>
      </c>
      <c r="X296" s="156">
        <v>0</v>
      </c>
      <c r="Y296" s="156">
        <v>0</v>
      </c>
      <c r="Z296" s="156">
        <v>0</v>
      </c>
      <c r="AA296" s="157" t="s">
        <v>940</v>
      </c>
      <c r="AB296" s="38">
        <f t="shared" si="9"/>
        <v>38467483</v>
      </c>
      <c r="AC296" s="158">
        <v>30110453</v>
      </c>
      <c r="AD296" s="158">
        <v>18152669</v>
      </c>
      <c r="AE296" s="158">
        <v>0</v>
      </c>
      <c r="AF296" s="158">
        <v>18152669</v>
      </c>
      <c r="AG296" s="158">
        <v>0</v>
      </c>
      <c r="AH296" s="158">
        <v>0</v>
      </c>
      <c r="AI296" s="158">
        <v>0</v>
      </c>
      <c r="AJ296" s="158">
        <v>0</v>
      </c>
      <c r="AK296" s="158">
        <v>4339</v>
      </c>
      <c r="AL296" s="158">
        <v>9011</v>
      </c>
      <c r="AM296" s="158">
        <v>8068152</v>
      </c>
      <c r="AN296" s="158">
        <v>1971</v>
      </c>
      <c r="AO296" s="158">
        <v>0</v>
      </c>
      <c r="AP296" s="158">
        <v>273557</v>
      </c>
      <c r="AQ296" s="158">
        <v>360870</v>
      </c>
      <c r="AR296" s="158">
        <v>0</v>
      </c>
      <c r="AS296" s="158">
        <v>360870</v>
      </c>
      <c r="AT296" s="158">
        <v>0</v>
      </c>
      <c r="AU296" s="158">
        <v>0</v>
      </c>
      <c r="AV296" s="158">
        <v>0</v>
      </c>
    </row>
    <row r="297" spans="1:48" x14ac:dyDescent="0.25">
      <c r="A297" s="154">
        <v>13303</v>
      </c>
      <c r="B297" s="154" t="s">
        <v>625</v>
      </c>
      <c r="C297" s="54" t="s">
        <v>918</v>
      </c>
      <c r="D297" s="37" t="s">
        <v>939</v>
      </c>
      <c r="E297" s="54">
        <v>4</v>
      </c>
      <c r="F297" s="155">
        <f t="shared" si="8"/>
        <v>5498000</v>
      </c>
      <c r="G297" s="156">
        <v>2898000</v>
      </c>
      <c r="H297" s="156">
        <v>1585000</v>
      </c>
      <c r="I297" s="156">
        <v>0</v>
      </c>
      <c r="J297" s="156">
        <v>1585000</v>
      </c>
      <c r="K297" s="156">
        <v>0</v>
      </c>
      <c r="L297" s="156">
        <v>0</v>
      </c>
      <c r="M297" s="156">
        <v>0</v>
      </c>
      <c r="N297" s="156">
        <v>0</v>
      </c>
      <c r="O297" s="156">
        <v>9500</v>
      </c>
      <c r="P297" s="156">
        <v>0</v>
      </c>
      <c r="Q297" s="156">
        <v>2550500</v>
      </c>
      <c r="R297" s="156">
        <v>0</v>
      </c>
      <c r="S297" s="156">
        <v>0</v>
      </c>
      <c r="T297" s="156">
        <v>40000</v>
      </c>
      <c r="U297" s="156">
        <v>110000</v>
      </c>
      <c r="V297" s="156">
        <v>0</v>
      </c>
      <c r="W297" s="156">
        <v>110000</v>
      </c>
      <c r="X297" s="156">
        <v>0</v>
      </c>
      <c r="Y297" s="156">
        <v>0</v>
      </c>
      <c r="Z297" s="156">
        <v>0</v>
      </c>
      <c r="AA297" s="157" t="s">
        <v>940</v>
      </c>
      <c r="AB297" s="38">
        <f t="shared" si="9"/>
        <v>6558184</v>
      </c>
      <c r="AC297" s="158">
        <v>3369315</v>
      </c>
      <c r="AD297" s="158">
        <v>3895737</v>
      </c>
      <c r="AE297" s="158">
        <v>0</v>
      </c>
      <c r="AF297" s="158">
        <v>3895737</v>
      </c>
      <c r="AG297" s="158">
        <v>0</v>
      </c>
      <c r="AH297" s="158">
        <v>0</v>
      </c>
      <c r="AI297" s="158">
        <v>0</v>
      </c>
      <c r="AJ297" s="158">
        <v>0</v>
      </c>
      <c r="AK297" s="158">
        <v>8160</v>
      </c>
      <c r="AL297" s="158">
        <v>28500</v>
      </c>
      <c r="AM297" s="158">
        <v>3133431</v>
      </c>
      <c r="AN297" s="158">
        <v>0</v>
      </c>
      <c r="AO297" s="158">
        <v>0</v>
      </c>
      <c r="AP297" s="158">
        <v>18778</v>
      </c>
      <c r="AQ297" s="158">
        <v>426528</v>
      </c>
      <c r="AR297" s="158">
        <v>0</v>
      </c>
      <c r="AS297" s="158">
        <v>426528</v>
      </c>
      <c r="AT297" s="158">
        <v>0</v>
      </c>
      <c r="AU297" s="158">
        <v>0</v>
      </c>
      <c r="AV297" s="158">
        <v>0</v>
      </c>
    </row>
    <row r="298" spans="1:48" x14ac:dyDescent="0.25">
      <c r="A298" s="154">
        <v>13401</v>
      </c>
      <c r="B298" s="154" t="s">
        <v>626</v>
      </c>
      <c r="C298" s="54" t="s">
        <v>918</v>
      </c>
      <c r="D298" s="37" t="s">
        <v>939</v>
      </c>
      <c r="E298" s="54">
        <v>4</v>
      </c>
      <c r="F298" s="155">
        <f t="shared" si="8"/>
        <v>85957365</v>
      </c>
      <c r="G298" s="156">
        <v>41174289</v>
      </c>
      <c r="H298" s="156">
        <v>46220310</v>
      </c>
      <c r="I298" s="156">
        <v>0</v>
      </c>
      <c r="J298" s="156">
        <v>46220310</v>
      </c>
      <c r="K298" s="156">
        <v>0</v>
      </c>
      <c r="L298" s="156">
        <v>0</v>
      </c>
      <c r="M298" s="156">
        <v>0</v>
      </c>
      <c r="N298" s="156">
        <v>0</v>
      </c>
      <c r="O298" s="156">
        <v>869107</v>
      </c>
      <c r="P298" s="156">
        <v>206831</v>
      </c>
      <c r="Q298" s="156">
        <v>38485600</v>
      </c>
      <c r="R298" s="156">
        <v>0</v>
      </c>
      <c r="S298" s="156">
        <v>0</v>
      </c>
      <c r="T298" s="156">
        <v>5221538</v>
      </c>
      <c r="U298" s="156">
        <v>16050</v>
      </c>
      <c r="V298" s="156">
        <v>0</v>
      </c>
      <c r="W298" s="156">
        <v>16050</v>
      </c>
      <c r="X298" s="156">
        <v>0</v>
      </c>
      <c r="Y298" s="156">
        <v>0</v>
      </c>
      <c r="Z298" s="156">
        <v>0</v>
      </c>
      <c r="AA298" s="157" t="s">
        <v>940</v>
      </c>
      <c r="AB298" s="38">
        <f t="shared" si="9"/>
        <v>78545364</v>
      </c>
      <c r="AC298" s="158">
        <v>44513806</v>
      </c>
      <c r="AD298" s="158">
        <v>51423585</v>
      </c>
      <c r="AE298" s="158">
        <v>0</v>
      </c>
      <c r="AF298" s="158">
        <v>51423585</v>
      </c>
      <c r="AG298" s="158">
        <v>0</v>
      </c>
      <c r="AH298" s="158">
        <v>0</v>
      </c>
      <c r="AI298" s="158">
        <v>0</v>
      </c>
      <c r="AJ298" s="158">
        <v>0</v>
      </c>
      <c r="AK298" s="158">
        <v>250682</v>
      </c>
      <c r="AL298" s="158">
        <v>274190</v>
      </c>
      <c r="AM298" s="158">
        <v>33338844</v>
      </c>
      <c r="AN298" s="158">
        <v>0</v>
      </c>
      <c r="AO298" s="158">
        <v>0</v>
      </c>
      <c r="AP298" s="158">
        <v>167842</v>
      </c>
      <c r="AQ298" s="158">
        <v>729896</v>
      </c>
      <c r="AR298" s="158">
        <v>0</v>
      </c>
      <c r="AS298" s="158">
        <v>729896</v>
      </c>
      <c r="AT298" s="158">
        <v>0</v>
      </c>
      <c r="AU298" s="158">
        <v>0</v>
      </c>
      <c r="AV298" s="158">
        <v>0</v>
      </c>
    </row>
    <row r="299" spans="1:48" x14ac:dyDescent="0.25">
      <c r="A299" s="154">
        <v>13402</v>
      </c>
      <c r="B299" s="154" t="s">
        <v>627</v>
      </c>
      <c r="C299" s="54" t="s">
        <v>918</v>
      </c>
      <c r="D299" s="37" t="s">
        <v>939</v>
      </c>
      <c r="E299" s="54">
        <v>4</v>
      </c>
      <c r="F299" s="155">
        <f t="shared" si="8"/>
        <v>21835125</v>
      </c>
      <c r="G299" s="156">
        <v>14139776</v>
      </c>
      <c r="H299" s="156">
        <v>15933650</v>
      </c>
      <c r="I299" s="156">
        <v>0</v>
      </c>
      <c r="J299" s="156">
        <v>15933650</v>
      </c>
      <c r="K299" s="156">
        <v>0</v>
      </c>
      <c r="L299" s="156">
        <v>0</v>
      </c>
      <c r="M299" s="156">
        <v>0</v>
      </c>
      <c r="N299" s="156">
        <v>0</v>
      </c>
      <c r="O299" s="156">
        <v>2000</v>
      </c>
      <c r="P299" s="156">
        <v>127915</v>
      </c>
      <c r="Q299" s="156">
        <v>7055822</v>
      </c>
      <c r="R299" s="156">
        <v>13500</v>
      </c>
      <c r="S299" s="156">
        <v>0</v>
      </c>
      <c r="T299" s="156">
        <v>496112</v>
      </c>
      <c r="U299" s="156">
        <v>11550</v>
      </c>
      <c r="V299" s="156">
        <v>0</v>
      </c>
      <c r="W299" s="156">
        <v>11550</v>
      </c>
      <c r="X299" s="156">
        <v>0</v>
      </c>
      <c r="Y299" s="156">
        <v>0</v>
      </c>
      <c r="Z299" s="156">
        <v>0</v>
      </c>
      <c r="AA299" s="157" t="s">
        <v>940</v>
      </c>
      <c r="AB299" s="38">
        <f t="shared" si="9"/>
        <v>24453229</v>
      </c>
      <c r="AC299" s="158">
        <v>15562393</v>
      </c>
      <c r="AD299" s="158">
        <v>19417672</v>
      </c>
      <c r="AE299" s="158">
        <v>0</v>
      </c>
      <c r="AF299" s="158">
        <v>19417672</v>
      </c>
      <c r="AG299" s="158">
        <v>0</v>
      </c>
      <c r="AH299" s="158">
        <v>0</v>
      </c>
      <c r="AI299" s="158">
        <v>0</v>
      </c>
      <c r="AJ299" s="158">
        <v>0</v>
      </c>
      <c r="AK299" s="158">
        <v>469921</v>
      </c>
      <c r="AL299" s="158">
        <v>146717</v>
      </c>
      <c r="AM299" s="158">
        <v>7683147</v>
      </c>
      <c r="AN299" s="158">
        <v>0</v>
      </c>
      <c r="AO299" s="158">
        <v>0</v>
      </c>
      <c r="AP299" s="158">
        <v>591051</v>
      </c>
      <c r="AQ299" s="158">
        <v>352775</v>
      </c>
      <c r="AR299" s="158">
        <v>0</v>
      </c>
      <c r="AS299" s="158">
        <v>352775</v>
      </c>
      <c r="AT299" s="158">
        <v>0</v>
      </c>
      <c r="AU299" s="158">
        <v>0</v>
      </c>
      <c r="AV299" s="158">
        <v>0</v>
      </c>
    </row>
    <row r="300" spans="1:48" x14ac:dyDescent="0.25">
      <c r="A300" s="154">
        <v>13403</v>
      </c>
      <c r="B300" s="154" t="s">
        <v>628</v>
      </c>
      <c r="C300" s="54" t="s">
        <v>918</v>
      </c>
      <c r="D300" s="37" t="s">
        <v>939</v>
      </c>
      <c r="E300" s="54">
        <v>4</v>
      </c>
      <c r="F300" s="155">
        <f t="shared" si="8"/>
        <v>10158100</v>
      </c>
      <c r="G300" s="156">
        <v>6495100</v>
      </c>
      <c r="H300" s="156">
        <v>5105000</v>
      </c>
      <c r="I300" s="156">
        <v>0</v>
      </c>
      <c r="J300" s="156">
        <v>5105000</v>
      </c>
      <c r="K300" s="156">
        <v>0</v>
      </c>
      <c r="L300" s="156">
        <v>0</v>
      </c>
      <c r="M300" s="156">
        <v>0</v>
      </c>
      <c r="N300" s="156">
        <v>0</v>
      </c>
      <c r="O300" s="156">
        <v>70000</v>
      </c>
      <c r="P300" s="156">
        <v>50000</v>
      </c>
      <c r="Q300" s="156">
        <v>2980000</v>
      </c>
      <c r="R300" s="156">
        <v>63000</v>
      </c>
      <c r="S300" s="156">
        <v>0</v>
      </c>
      <c r="T300" s="156">
        <v>500000</v>
      </c>
      <c r="U300" s="156">
        <v>734803</v>
      </c>
      <c r="V300" s="156">
        <v>0</v>
      </c>
      <c r="W300" s="156">
        <v>734803</v>
      </c>
      <c r="X300" s="156">
        <v>0</v>
      </c>
      <c r="Y300" s="156">
        <v>0</v>
      </c>
      <c r="Z300" s="156">
        <v>0</v>
      </c>
      <c r="AA300" s="157" t="s">
        <v>940</v>
      </c>
      <c r="AB300" s="38">
        <f t="shared" si="9"/>
        <v>10913363</v>
      </c>
      <c r="AC300" s="158">
        <v>6907582</v>
      </c>
      <c r="AD300" s="158">
        <v>4978087</v>
      </c>
      <c r="AE300" s="158">
        <v>0</v>
      </c>
      <c r="AF300" s="158">
        <v>4978087</v>
      </c>
      <c r="AG300" s="158">
        <v>0</v>
      </c>
      <c r="AH300" s="158">
        <v>0</v>
      </c>
      <c r="AI300" s="158">
        <v>0</v>
      </c>
      <c r="AJ300" s="158">
        <v>0</v>
      </c>
      <c r="AK300" s="158">
        <v>119420</v>
      </c>
      <c r="AL300" s="158">
        <v>212584</v>
      </c>
      <c r="AM300" s="158">
        <v>3244933</v>
      </c>
      <c r="AN300" s="158">
        <v>94888</v>
      </c>
      <c r="AO300" s="158">
        <v>0</v>
      </c>
      <c r="AP300" s="158">
        <v>333956</v>
      </c>
      <c r="AQ300" s="158">
        <v>254300</v>
      </c>
      <c r="AR300" s="158">
        <v>0</v>
      </c>
      <c r="AS300" s="158">
        <v>254300</v>
      </c>
      <c r="AT300" s="158">
        <v>0</v>
      </c>
      <c r="AU300" s="158">
        <v>0</v>
      </c>
      <c r="AV300" s="158">
        <v>0</v>
      </c>
    </row>
    <row r="301" spans="1:48" x14ac:dyDescent="0.25">
      <c r="A301" s="154">
        <v>13404</v>
      </c>
      <c r="B301" s="154" t="s">
        <v>629</v>
      </c>
      <c r="C301" s="54" t="s">
        <v>918</v>
      </c>
      <c r="D301" s="37" t="s">
        <v>939</v>
      </c>
      <c r="E301" s="54">
        <v>4</v>
      </c>
      <c r="F301" s="155">
        <f t="shared" si="8"/>
        <v>22779774</v>
      </c>
      <c r="G301" s="156">
        <v>11647447</v>
      </c>
      <c r="H301" s="156">
        <v>536201</v>
      </c>
      <c r="I301" s="156">
        <v>1632</v>
      </c>
      <c r="J301" s="156">
        <v>534569</v>
      </c>
      <c r="K301" s="156">
        <v>0</v>
      </c>
      <c r="L301" s="156">
        <v>0</v>
      </c>
      <c r="M301" s="156">
        <v>0</v>
      </c>
      <c r="N301" s="156">
        <v>0</v>
      </c>
      <c r="O301" s="156">
        <v>40284</v>
      </c>
      <c r="P301" s="156">
        <v>2546485</v>
      </c>
      <c r="Q301" s="156">
        <v>8081235</v>
      </c>
      <c r="R301" s="156">
        <v>0</v>
      </c>
      <c r="S301" s="156">
        <v>0</v>
      </c>
      <c r="T301" s="156">
        <v>464323</v>
      </c>
      <c r="U301" s="156">
        <v>56488</v>
      </c>
      <c r="V301" s="156">
        <v>0</v>
      </c>
      <c r="W301" s="156">
        <v>56488</v>
      </c>
      <c r="X301" s="156">
        <v>0</v>
      </c>
      <c r="Y301" s="156">
        <v>0</v>
      </c>
      <c r="Z301" s="156">
        <v>0</v>
      </c>
      <c r="AA301" s="157" t="s">
        <v>940</v>
      </c>
      <c r="AB301" s="38">
        <f t="shared" si="9"/>
        <v>23922133</v>
      </c>
      <c r="AC301" s="158">
        <v>11436001</v>
      </c>
      <c r="AD301" s="158">
        <v>858473</v>
      </c>
      <c r="AE301" s="158">
        <v>2667</v>
      </c>
      <c r="AF301" s="158">
        <v>855806</v>
      </c>
      <c r="AG301" s="158">
        <v>0</v>
      </c>
      <c r="AH301" s="158">
        <v>0</v>
      </c>
      <c r="AI301" s="158">
        <v>0</v>
      </c>
      <c r="AJ301" s="158">
        <v>0</v>
      </c>
      <c r="AK301" s="158">
        <v>21671</v>
      </c>
      <c r="AL301" s="158">
        <v>3756790</v>
      </c>
      <c r="AM301" s="158">
        <v>8427609</v>
      </c>
      <c r="AN301" s="158">
        <v>9531</v>
      </c>
      <c r="AO301" s="158">
        <v>0</v>
      </c>
      <c r="AP301" s="158">
        <v>270531</v>
      </c>
      <c r="AQ301" s="158">
        <v>191801</v>
      </c>
      <c r="AR301" s="158">
        <v>0</v>
      </c>
      <c r="AS301" s="158">
        <v>191801</v>
      </c>
      <c r="AT301" s="158">
        <v>0</v>
      </c>
      <c r="AU301" s="158">
        <v>0</v>
      </c>
      <c r="AV301" s="158">
        <v>0</v>
      </c>
    </row>
    <row r="302" spans="1:48" x14ac:dyDescent="0.25">
      <c r="A302" s="154">
        <v>13501</v>
      </c>
      <c r="B302" s="154" t="s">
        <v>630</v>
      </c>
      <c r="C302" s="54" t="s">
        <v>918</v>
      </c>
      <c r="D302" s="37" t="s">
        <v>939</v>
      </c>
      <c r="E302" s="54">
        <v>4</v>
      </c>
      <c r="F302" s="155">
        <f t="shared" si="8"/>
        <v>35339650</v>
      </c>
      <c r="G302" s="156">
        <v>10344148</v>
      </c>
      <c r="H302" s="156">
        <v>28095225</v>
      </c>
      <c r="I302" s="156">
        <v>5230</v>
      </c>
      <c r="J302" s="156">
        <v>28089995</v>
      </c>
      <c r="K302" s="156">
        <v>0</v>
      </c>
      <c r="L302" s="156">
        <v>0</v>
      </c>
      <c r="M302" s="156">
        <v>0</v>
      </c>
      <c r="N302" s="156">
        <v>0</v>
      </c>
      <c r="O302" s="156">
        <v>219747</v>
      </c>
      <c r="P302" s="156">
        <v>64416</v>
      </c>
      <c r="Q302" s="156">
        <v>24175678</v>
      </c>
      <c r="R302" s="156">
        <v>0</v>
      </c>
      <c r="S302" s="156">
        <v>0</v>
      </c>
      <c r="T302" s="156">
        <v>535661</v>
      </c>
      <c r="U302" s="156">
        <v>61833</v>
      </c>
      <c r="V302" s="156">
        <v>0</v>
      </c>
      <c r="W302" s="156">
        <v>61833</v>
      </c>
      <c r="X302" s="156">
        <v>0</v>
      </c>
      <c r="Y302" s="156">
        <v>0</v>
      </c>
      <c r="Z302" s="156">
        <v>0</v>
      </c>
      <c r="AA302" s="157" t="s">
        <v>940</v>
      </c>
      <c r="AB302" s="38">
        <f t="shared" si="9"/>
        <v>34308350</v>
      </c>
      <c r="AC302" s="158">
        <v>10486410</v>
      </c>
      <c r="AD302" s="158">
        <v>29055249</v>
      </c>
      <c r="AE302" s="158">
        <v>0</v>
      </c>
      <c r="AF302" s="158">
        <v>29055249</v>
      </c>
      <c r="AG302" s="158">
        <v>0</v>
      </c>
      <c r="AH302" s="158">
        <v>0</v>
      </c>
      <c r="AI302" s="158">
        <v>0</v>
      </c>
      <c r="AJ302" s="158">
        <v>0</v>
      </c>
      <c r="AK302" s="158">
        <v>265390</v>
      </c>
      <c r="AL302" s="158">
        <v>49297</v>
      </c>
      <c r="AM302" s="158">
        <v>23195135</v>
      </c>
      <c r="AN302" s="158">
        <v>21753</v>
      </c>
      <c r="AO302" s="158">
        <v>0</v>
      </c>
      <c r="AP302" s="158">
        <v>290365</v>
      </c>
      <c r="AQ302" s="158">
        <v>785306</v>
      </c>
      <c r="AR302" s="158">
        <v>0</v>
      </c>
      <c r="AS302" s="158">
        <v>785306</v>
      </c>
      <c r="AT302" s="158">
        <v>0</v>
      </c>
      <c r="AU302" s="158">
        <v>0</v>
      </c>
      <c r="AV302" s="158">
        <v>0</v>
      </c>
    </row>
    <row r="303" spans="1:48" x14ac:dyDescent="0.25">
      <c r="A303" s="154">
        <v>13502</v>
      </c>
      <c r="B303" s="154" t="s">
        <v>631</v>
      </c>
      <c r="C303" s="54" t="s">
        <v>918</v>
      </c>
      <c r="D303" s="37" t="s">
        <v>939</v>
      </c>
      <c r="E303" s="54">
        <v>4</v>
      </c>
      <c r="F303" s="155">
        <f t="shared" si="8"/>
        <v>15066457</v>
      </c>
      <c r="G303" s="156">
        <v>12137589</v>
      </c>
      <c r="H303" s="156">
        <v>31371</v>
      </c>
      <c r="I303" s="156">
        <v>0</v>
      </c>
      <c r="J303" s="156">
        <v>31371</v>
      </c>
      <c r="K303" s="156">
        <v>0</v>
      </c>
      <c r="L303" s="156">
        <v>0</v>
      </c>
      <c r="M303" s="156">
        <v>0</v>
      </c>
      <c r="N303" s="156">
        <v>0</v>
      </c>
      <c r="O303" s="156">
        <v>911</v>
      </c>
      <c r="P303" s="156">
        <v>0</v>
      </c>
      <c r="Q303" s="156">
        <v>2807957</v>
      </c>
      <c r="R303" s="156">
        <v>0</v>
      </c>
      <c r="S303" s="156">
        <v>0</v>
      </c>
      <c r="T303" s="156">
        <v>120000</v>
      </c>
      <c r="U303" s="156">
        <v>213841</v>
      </c>
      <c r="V303" s="156">
        <v>0</v>
      </c>
      <c r="W303" s="156">
        <v>213841</v>
      </c>
      <c r="X303" s="156">
        <v>0</v>
      </c>
      <c r="Y303" s="156">
        <v>0</v>
      </c>
      <c r="Z303" s="156">
        <v>0</v>
      </c>
      <c r="AA303" s="157" t="s">
        <v>940</v>
      </c>
      <c r="AB303" s="38">
        <f t="shared" si="9"/>
        <v>28794298</v>
      </c>
      <c r="AC303" s="158">
        <v>25702189</v>
      </c>
      <c r="AD303" s="158">
        <v>841715</v>
      </c>
      <c r="AE303" s="158">
        <v>0</v>
      </c>
      <c r="AF303" s="158">
        <v>841715</v>
      </c>
      <c r="AG303" s="158">
        <v>0</v>
      </c>
      <c r="AH303" s="158">
        <v>0</v>
      </c>
      <c r="AI303" s="158">
        <v>0</v>
      </c>
      <c r="AJ303" s="158">
        <v>0</v>
      </c>
      <c r="AK303" s="158">
        <v>141</v>
      </c>
      <c r="AL303" s="158">
        <v>0</v>
      </c>
      <c r="AM303" s="158">
        <v>2932594</v>
      </c>
      <c r="AN303" s="158">
        <v>10</v>
      </c>
      <c r="AO303" s="158">
        <v>0</v>
      </c>
      <c r="AP303" s="158">
        <v>159364</v>
      </c>
      <c r="AQ303" s="158">
        <v>270127</v>
      </c>
      <c r="AR303" s="158">
        <v>0</v>
      </c>
      <c r="AS303" s="158">
        <v>270127</v>
      </c>
      <c r="AT303" s="158">
        <v>0</v>
      </c>
      <c r="AU303" s="158">
        <v>0</v>
      </c>
      <c r="AV303" s="158">
        <v>0</v>
      </c>
    </row>
    <row r="304" spans="1:48" x14ac:dyDescent="0.25">
      <c r="A304" s="154">
        <v>13503</v>
      </c>
      <c r="B304" s="154" t="s">
        <v>632</v>
      </c>
      <c r="C304" s="54" t="s">
        <v>918</v>
      </c>
      <c r="D304" s="37" t="s">
        <v>939</v>
      </c>
      <c r="E304" s="54">
        <v>4</v>
      </c>
      <c r="F304" s="155">
        <f t="shared" si="8"/>
        <v>11730983</v>
      </c>
      <c r="G304" s="156">
        <v>5415720</v>
      </c>
      <c r="H304" s="156">
        <v>269675</v>
      </c>
      <c r="I304" s="156">
        <v>0</v>
      </c>
      <c r="J304" s="156">
        <v>269675</v>
      </c>
      <c r="K304" s="156">
        <v>0</v>
      </c>
      <c r="L304" s="156">
        <v>0</v>
      </c>
      <c r="M304" s="156">
        <v>0</v>
      </c>
      <c r="N304" s="156">
        <v>0</v>
      </c>
      <c r="O304" s="156">
        <v>200000</v>
      </c>
      <c r="P304" s="156">
        <v>213802</v>
      </c>
      <c r="Q304" s="156">
        <v>5756803</v>
      </c>
      <c r="R304" s="156">
        <v>0</v>
      </c>
      <c r="S304" s="156">
        <v>0</v>
      </c>
      <c r="T304" s="156">
        <v>144658</v>
      </c>
      <c r="U304" s="156">
        <v>44473</v>
      </c>
      <c r="V304" s="156">
        <v>0</v>
      </c>
      <c r="W304" s="156">
        <v>44473</v>
      </c>
      <c r="X304" s="156">
        <v>0</v>
      </c>
      <c r="Y304" s="156">
        <v>0</v>
      </c>
      <c r="Z304" s="156">
        <v>0</v>
      </c>
      <c r="AA304" s="157" t="s">
        <v>940</v>
      </c>
      <c r="AB304" s="38">
        <f t="shared" si="9"/>
        <v>11390071</v>
      </c>
      <c r="AC304" s="158">
        <v>5289945</v>
      </c>
      <c r="AD304" s="158">
        <v>190052</v>
      </c>
      <c r="AE304" s="158">
        <v>0</v>
      </c>
      <c r="AF304" s="158">
        <v>190052</v>
      </c>
      <c r="AG304" s="158">
        <v>0</v>
      </c>
      <c r="AH304" s="158">
        <v>0</v>
      </c>
      <c r="AI304" s="158">
        <v>0</v>
      </c>
      <c r="AJ304" s="158">
        <v>0</v>
      </c>
      <c r="AK304" s="158">
        <v>251676</v>
      </c>
      <c r="AL304" s="158">
        <v>203554</v>
      </c>
      <c r="AM304" s="158">
        <v>5512928</v>
      </c>
      <c r="AN304" s="158">
        <v>0</v>
      </c>
      <c r="AO304" s="158">
        <v>0</v>
      </c>
      <c r="AP304" s="158">
        <v>131968</v>
      </c>
      <c r="AQ304" s="158">
        <v>1412965</v>
      </c>
      <c r="AR304" s="158">
        <v>0</v>
      </c>
      <c r="AS304" s="158">
        <v>1412965</v>
      </c>
      <c r="AT304" s="158">
        <v>0</v>
      </c>
      <c r="AU304" s="158">
        <v>0</v>
      </c>
      <c r="AV304" s="158">
        <v>0</v>
      </c>
    </row>
    <row r="305" spans="1:48" x14ac:dyDescent="0.25">
      <c r="A305" s="154">
        <v>13504</v>
      </c>
      <c r="B305" s="154" t="s">
        <v>633</v>
      </c>
      <c r="C305" s="54" t="s">
        <v>918</v>
      </c>
      <c r="D305" s="37" t="s">
        <v>939</v>
      </c>
      <c r="E305" s="54">
        <v>4</v>
      </c>
      <c r="F305" s="155">
        <f t="shared" si="8"/>
        <v>7727591</v>
      </c>
      <c r="G305" s="156">
        <v>4935484</v>
      </c>
      <c r="H305" s="156">
        <v>3970050</v>
      </c>
      <c r="I305" s="156">
        <v>0</v>
      </c>
      <c r="J305" s="156">
        <v>3970050</v>
      </c>
      <c r="K305" s="156">
        <v>0</v>
      </c>
      <c r="L305" s="156">
        <v>0</v>
      </c>
      <c r="M305" s="156">
        <v>0</v>
      </c>
      <c r="N305" s="156">
        <v>0</v>
      </c>
      <c r="O305" s="156">
        <v>4327</v>
      </c>
      <c r="P305" s="156">
        <v>99330</v>
      </c>
      <c r="Q305" s="156">
        <v>2688450</v>
      </c>
      <c r="R305" s="156">
        <v>0</v>
      </c>
      <c r="S305" s="156">
        <v>0</v>
      </c>
      <c r="T305" s="156">
        <v>0</v>
      </c>
      <c r="U305" s="156">
        <v>9450</v>
      </c>
      <c r="V305" s="156">
        <v>0</v>
      </c>
      <c r="W305" s="156">
        <v>9450</v>
      </c>
      <c r="X305" s="156">
        <v>0</v>
      </c>
      <c r="Y305" s="156">
        <v>0</v>
      </c>
      <c r="Z305" s="156">
        <v>0</v>
      </c>
      <c r="AA305" s="157" t="s">
        <v>940</v>
      </c>
      <c r="AB305" s="38">
        <f t="shared" si="9"/>
        <v>7547336</v>
      </c>
      <c r="AC305" s="158">
        <v>4389121</v>
      </c>
      <c r="AD305" s="158">
        <v>4388473</v>
      </c>
      <c r="AE305" s="158">
        <v>111</v>
      </c>
      <c r="AF305" s="158">
        <v>4388362</v>
      </c>
      <c r="AG305" s="158">
        <v>0</v>
      </c>
      <c r="AH305" s="158">
        <v>0</v>
      </c>
      <c r="AI305" s="158">
        <v>0</v>
      </c>
      <c r="AJ305" s="158">
        <v>0</v>
      </c>
      <c r="AK305" s="158">
        <v>7808</v>
      </c>
      <c r="AL305" s="158">
        <v>101006</v>
      </c>
      <c r="AM305" s="158">
        <v>3049165</v>
      </c>
      <c r="AN305" s="158">
        <v>0</v>
      </c>
      <c r="AO305" s="158">
        <v>0</v>
      </c>
      <c r="AP305" s="158">
        <v>236</v>
      </c>
      <c r="AQ305" s="158">
        <v>469850</v>
      </c>
      <c r="AR305" s="158">
        <v>850</v>
      </c>
      <c r="AS305" s="158">
        <v>469000</v>
      </c>
      <c r="AT305" s="158">
        <v>0</v>
      </c>
      <c r="AU305" s="158">
        <v>0</v>
      </c>
      <c r="AV305" s="158">
        <v>0</v>
      </c>
    </row>
    <row r="306" spans="1:48" x14ac:dyDescent="0.25">
      <c r="A306" s="154">
        <v>13505</v>
      </c>
      <c r="B306" s="154" t="s">
        <v>634</v>
      </c>
      <c r="C306" s="54" t="s">
        <v>918</v>
      </c>
      <c r="D306" s="37" t="s">
        <v>939</v>
      </c>
      <c r="E306" s="54">
        <v>4</v>
      </c>
      <c r="F306" s="155">
        <f t="shared" si="8"/>
        <v>4298248</v>
      </c>
      <c r="G306" s="156">
        <v>1213332</v>
      </c>
      <c r="H306" s="156">
        <v>113259</v>
      </c>
      <c r="I306" s="156">
        <v>0</v>
      </c>
      <c r="J306" s="156">
        <v>113259</v>
      </c>
      <c r="K306" s="156">
        <v>0</v>
      </c>
      <c r="L306" s="156">
        <v>0</v>
      </c>
      <c r="M306" s="156">
        <v>0</v>
      </c>
      <c r="N306" s="156">
        <v>0</v>
      </c>
      <c r="O306" s="156">
        <v>900</v>
      </c>
      <c r="P306" s="156">
        <v>0</v>
      </c>
      <c r="Q306" s="156">
        <v>3015016</v>
      </c>
      <c r="R306" s="156">
        <v>0</v>
      </c>
      <c r="S306" s="156">
        <v>0</v>
      </c>
      <c r="T306" s="156">
        <v>69000</v>
      </c>
      <c r="U306" s="156">
        <v>30000</v>
      </c>
      <c r="V306" s="156">
        <v>0</v>
      </c>
      <c r="W306" s="156">
        <v>30000</v>
      </c>
      <c r="X306" s="156">
        <v>0</v>
      </c>
      <c r="Y306" s="156">
        <v>0</v>
      </c>
      <c r="Z306" s="156">
        <v>0</v>
      </c>
      <c r="AA306" s="157" t="s">
        <v>940</v>
      </c>
      <c r="AB306" s="38">
        <f t="shared" si="9"/>
        <v>4822823</v>
      </c>
      <c r="AC306" s="158">
        <v>1704444</v>
      </c>
      <c r="AD306" s="158">
        <v>102981</v>
      </c>
      <c r="AE306" s="158">
        <v>1087</v>
      </c>
      <c r="AF306" s="158">
        <v>101894</v>
      </c>
      <c r="AG306" s="158">
        <v>0</v>
      </c>
      <c r="AH306" s="158">
        <v>0</v>
      </c>
      <c r="AI306" s="158">
        <v>0</v>
      </c>
      <c r="AJ306" s="158">
        <v>0</v>
      </c>
      <c r="AK306" s="158">
        <v>968</v>
      </c>
      <c r="AL306" s="158">
        <v>0</v>
      </c>
      <c r="AM306" s="158">
        <v>3114888</v>
      </c>
      <c r="AN306" s="158">
        <v>165</v>
      </c>
      <c r="AO306" s="158">
        <v>0</v>
      </c>
      <c r="AP306" s="158">
        <v>2358</v>
      </c>
      <c r="AQ306" s="158">
        <v>451691</v>
      </c>
      <c r="AR306" s="158">
        <v>0</v>
      </c>
      <c r="AS306" s="158">
        <v>451691</v>
      </c>
      <c r="AT306" s="158">
        <v>0</v>
      </c>
      <c r="AU306" s="158">
        <v>0</v>
      </c>
      <c r="AV306" s="158">
        <v>0</v>
      </c>
    </row>
    <row r="307" spans="1:48" x14ac:dyDescent="0.25">
      <c r="A307" s="154">
        <v>13601</v>
      </c>
      <c r="B307" s="154" t="s">
        <v>635</v>
      </c>
      <c r="C307" s="54" t="s">
        <v>918</v>
      </c>
      <c r="D307" s="37" t="s">
        <v>939</v>
      </c>
      <c r="E307" s="54">
        <v>4</v>
      </c>
      <c r="F307" s="155">
        <f t="shared" si="8"/>
        <v>19758035</v>
      </c>
      <c r="G307" s="156">
        <v>7207621</v>
      </c>
      <c r="H307" s="156">
        <v>261559</v>
      </c>
      <c r="I307" s="156">
        <v>65659</v>
      </c>
      <c r="J307" s="156">
        <v>195900</v>
      </c>
      <c r="K307" s="156">
        <v>0</v>
      </c>
      <c r="L307" s="156">
        <v>0</v>
      </c>
      <c r="M307" s="156">
        <v>0</v>
      </c>
      <c r="N307" s="156">
        <v>0</v>
      </c>
      <c r="O307" s="156">
        <v>4134</v>
      </c>
      <c r="P307" s="156">
        <v>12000</v>
      </c>
      <c r="Q307" s="156">
        <v>9557100</v>
      </c>
      <c r="R307" s="156">
        <v>177180</v>
      </c>
      <c r="S307" s="156">
        <v>0</v>
      </c>
      <c r="T307" s="156">
        <v>2800000</v>
      </c>
      <c r="U307" s="156">
        <v>30210</v>
      </c>
      <c r="V307" s="156">
        <v>0</v>
      </c>
      <c r="W307" s="156">
        <v>30210</v>
      </c>
      <c r="X307" s="156">
        <v>0</v>
      </c>
      <c r="Y307" s="156">
        <v>0</v>
      </c>
      <c r="Z307" s="156">
        <v>0</v>
      </c>
      <c r="AA307" s="157" t="s">
        <v>940</v>
      </c>
      <c r="AB307" s="38">
        <f t="shared" si="9"/>
        <v>19486131</v>
      </c>
      <c r="AC307" s="158">
        <v>8779385</v>
      </c>
      <c r="AD307" s="158">
        <v>635464</v>
      </c>
      <c r="AE307" s="158">
        <v>292446</v>
      </c>
      <c r="AF307" s="158">
        <v>343018</v>
      </c>
      <c r="AG307" s="158">
        <v>0</v>
      </c>
      <c r="AH307" s="158">
        <v>0</v>
      </c>
      <c r="AI307" s="158">
        <v>0</v>
      </c>
      <c r="AJ307" s="158">
        <v>0</v>
      </c>
      <c r="AK307" s="158">
        <v>75521</v>
      </c>
      <c r="AL307" s="158">
        <v>15022</v>
      </c>
      <c r="AM307" s="158">
        <v>10218644</v>
      </c>
      <c r="AN307" s="158">
        <v>189283</v>
      </c>
      <c r="AO307" s="158">
        <v>0</v>
      </c>
      <c r="AP307" s="158">
        <v>208276</v>
      </c>
      <c r="AQ307" s="158">
        <v>1296528</v>
      </c>
      <c r="AR307" s="158">
        <v>0</v>
      </c>
      <c r="AS307" s="158">
        <v>1296528</v>
      </c>
      <c r="AT307" s="158">
        <v>0</v>
      </c>
      <c r="AU307" s="158">
        <v>0</v>
      </c>
      <c r="AV307" s="158">
        <v>0</v>
      </c>
    </row>
    <row r="308" spans="1:48" x14ac:dyDescent="0.25">
      <c r="A308" s="154">
        <v>13602</v>
      </c>
      <c r="B308" s="154" t="s">
        <v>636</v>
      </c>
      <c r="C308" s="54" t="s">
        <v>918</v>
      </c>
      <c r="D308" s="37" t="s">
        <v>939</v>
      </c>
      <c r="E308" s="54">
        <v>4</v>
      </c>
      <c r="F308" s="155">
        <f t="shared" si="8"/>
        <v>12221100</v>
      </c>
      <c r="G308" s="156">
        <v>5641750</v>
      </c>
      <c r="H308" s="156">
        <v>398500</v>
      </c>
      <c r="I308" s="156">
        <v>3500</v>
      </c>
      <c r="J308" s="156">
        <v>395000</v>
      </c>
      <c r="K308" s="156">
        <v>0</v>
      </c>
      <c r="L308" s="156">
        <v>0</v>
      </c>
      <c r="M308" s="156">
        <v>0</v>
      </c>
      <c r="N308" s="156">
        <v>0</v>
      </c>
      <c r="O308" s="156">
        <v>150</v>
      </c>
      <c r="P308" s="156">
        <v>0</v>
      </c>
      <c r="Q308" s="156">
        <v>6103200</v>
      </c>
      <c r="R308" s="156">
        <v>0</v>
      </c>
      <c r="S308" s="156">
        <v>0</v>
      </c>
      <c r="T308" s="156">
        <v>476000</v>
      </c>
      <c r="U308" s="156">
        <v>6000</v>
      </c>
      <c r="V308" s="156">
        <v>0</v>
      </c>
      <c r="W308" s="156">
        <v>6000</v>
      </c>
      <c r="X308" s="156">
        <v>0</v>
      </c>
      <c r="Y308" s="156">
        <v>0</v>
      </c>
      <c r="Z308" s="156">
        <v>0</v>
      </c>
      <c r="AA308" s="157" t="s">
        <v>940</v>
      </c>
      <c r="AB308" s="38">
        <f t="shared" si="9"/>
        <v>10746920</v>
      </c>
      <c r="AC308" s="158">
        <v>4269471</v>
      </c>
      <c r="AD308" s="158">
        <v>379247</v>
      </c>
      <c r="AE308" s="158">
        <v>909</v>
      </c>
      <c r="AF308" s="158">
        <v>378338</v>
      </c>
      <c r="AG308" s="158">
        <v>0</v>
      </c>
      <c r="AH308" s="158">
        <v>0</v>
      </c>
      <c r="AI308" s="158">
        <v>0</v>
      </c>
      <c r="AJ308" s="158">
        <v>0</v>
      </c>
      <c r="AK308" s="158">
        <v>211</v>
      </c>
      <c r="AL308" s="158">
        <v>0</v>
      </c>
      <c r="AM308" s="158">
        <v>6001278</v>
      </c>
      <c r="AN308" s="158">
        <v>0</v>
      </c>
      <c r="AO308" s="158">
        <v>0</v>
      </c>
      <c r="AP308" s="158">
        <v>475960</v>
      </c>
      <c r="AQ308" s="158">
        <v>279237</v>
      </c>
      <c r="AR308" s="158">
        <v>0</v>
      </c>
      <c r="AS308" s="158">
        <v>279237</v>
      </c>
      <c r="AT308" s="158">
        <v>0</v>
      </c>
      <c r="AU308" s="158">
        <v>0</v>
      </c>
      <c r="AV308" s="158">
        <v>0</v>
      </c>
    </row>
    <row r="309" spans="1:48" x14ac:dyDescent="0.25">
      <c r="A309" s="154">
        <v>13603</v>
      </c>
      <c r="B309" s="154" t="s">
        <v>637</v>
      </c>
      <c r="C309" s="54" t="s">
        <v>918</v>
      </c>
      <c r="D309" s="37" t="s">
        <v>939</v>
      </c>
      <c r="E309" s="54">
        <v>4</v>
      </c>
      <c r="F309" s="155">
        <f t="shared" si="8"/>
        <v>11355875</v>
      </c>
      <c r="G309" s="156">
        <v>5591000</v>
      </c>
      <c r="H309" s="156">
        <v>125001</v>
      </c>
      <c r="I309" s="156">
        <v>0</v>
      </c>
      <c r="J309" s="156">
        <v>125001</v>
      </c>
      <c r="K309" s="156">
        <v>0</v>
      </c>
      <c r="L309" s="156">
        <v>0</v>
      </c>
      <c r="M309" s="156">
        <v>0</v>
      </c>
      <c r="N309" s="156">
        <v>0</v>
      </c>
      <c r="O309" s="156">
        <v>110000</v>
      </c>
      <c r="P309" s="156">
        <v>17000</v>
      </c>
      <c r="Q309" s="156">
        <v>5407875</v>
      </c>
      <c r="R309" s="156">
        <v>0</v>
      </c>
      <c r="S309" s="156">
        <v>0</v>
      </c>
      <c r="T309" s="156">
        <v>230000</v>
      </c>
      <c r="U309" s="156">
        <v>10000</v>
      </c>
      <c r="V309" s="156">
        <v>0</v>
      </c>
      <c r="W309" s="156">
        <v>10000</v>
      </c>
      <c r="X309" s="156">
        <v>0</v>
      </c>
      <c r="Y309" s="156">
        <v>0</v>
      </c>
      <c r="Z309" s="156">
        <v>0</v>
      </c>
      <c r="AA309" s="157" t="s">
        <v>940</v>
      </c>
      <c r="AB309" s="38">
        <f t="shared" si="9"/>
        <v>10574813</v>
      </c>
      <c r="AC309" s="158">
        <v>5600881</v>
      </c>
      <c r="AD309" s="158">
        <v>250864</v>
      </c>
      <c r="AE309" s="158">
        <v>0</v>
      </c>
      <c r="AF309" s="158">
        <v>250864</v>
      </c>
      <c r="AG309" s="158">
        <v>0</v>
      </c>
      <c r="AH309" s="158">
        <v>0</v>
      </c>
      <c r="AI309" s="158">
        <v>0</v>
      </c>
      <c r="AJ309" s="158">
        <v>0</v>
      </c>
      <c r="AK309" s="158">
        <v>50868</v>
      </c>
      <c r="AL309" s="158">
        <v>16012</v>
      </c>
      <c r="AM309" s="158">
        <v>4755533</v>
      </c>
      <c r="AN309" s="158">
        <v>17175</v>
      </c>
      <c r="AO309" s="158">
        <v>0</v>
      </c>
      <c r="AP309" s="158">
        <v>134344</v>
      </c>
      <c r="AQ309" s="158">
        <v>343162</v>
      </c>
      <c r="AR309" s="158">
        <v>0</v>
      </c>
      <c r="AS309" s="158">
        <v>343162</v>
      </c>
      <c r="AT309" s="158">
        <v>0</v>
      </c>
      <c r="AU309" s="158">
        <v>0</v>
      </c>
      <c r="AV309" s="158">
        <v>0</v>
      </c>
    </row>
    <row r="310" spans="1:48" x14ac:dyDescent="0.25">
      <c r="A310" s="154">
        <v>13604</v>
      </c>
      <c r="B310" s="154" t="s">
        <v>638</v>
      </c>
      <c r="C310" s="54" t="s">
        <v>918</v>
      </c>
      <c r="D310" s="37" t="s">
        <v>939</v>
      </c>
      <c r="E310" s="54">
        <v>4</v>
      </c>
      <c r="F310" s="155">
        <f t="shared" si="8"/>
        <v>18360882</v>
      </c>
      <c r="G310" s="156">
        <v>9347250</v>
      </c>
      <c r="H310" s="156">
        <v>260000</v>
      </c>
      <c r="I310" s="156">
        <v>0</v>
      </c>
      <c r="J310" s="156">
        <v>260000</v>
      </c>
      <c r="K310" s="156">
        <v>0</v>
      </c>
      <c r="L310" s="156">
        <v>0</v>
      </c>
      <c r="M310" s="156">
        <v>0</v>
      </c>
      <c r="N310" s="156">
        <v>0</v>
      </c>
      <c r="O310" s="156">
        <v>310000</v>
      </c>
      <c r="P310" s="156">
        <v>0</v>
      </c>
      <c r="Q310" s="156">
        <v>7913803</v>
      </c>
      <c r="R310" s="156">
        <v>0</v>
      </c>
      <c r="S310" s="156">
        <v>0</v>
      </c>
      <c r="T310" s="156">
        <v>789829</v>
      </c>
      <c r="U310" s="156">
        <v>5500</v>
      </c>
      <c r="V310" s="156">
        <v>0</v>
      </c>
      <c r="W310" s="156">
        <v>5500</v>
      </c>
      <c r="X310" s="156">
        <v>0</v>
      </c>
      <c r="Y310" s="156">
        <v>0</v>
      </c>
      <c r="Z310" s="156">
        <v>0</v>
      </c>
      <c r="AA310" s="157" t="s">
        <v>940</v>
      </c>
      <c r="AB310" s="38">
        <f t="shared" si="9"/>
        <v>20925307</v>
      </c>
      <c r="AC310" s="158">
        <v>11301782</v>
      </c>
      <c r="AD310" s="158">
        <v>157045</v>
      </c>
      <c r="AE310" s="158">
        <v>0</v>
      </c>
      <c r="AF310" s="158">
        <v>157045</v>
      </c>
      <c r="AG310" s="158">
        <v>0</v>
      </c>
      <c r="AH310" s="158">
        <v>0</v>
      </c>
      <c r="AI310" s="158">
        <v>0</v>
      </c>
      <c r="AJ310" s="158">
        <v>0</v>
      </c>
      <c r="AK310" s="158">
        <v>456641</v>
      </c>
      <c r="AL310" s="158">
        <v>0</v>
      </c>
      <c r="AM310" s="158">
        <v>8973311</v>
      </c>
      <c r="AN310" s="158">
        <v>0</v>
      </c>
      <c r="AO310" s="158">
        <v>0</v>
      </c>
      <c r="AP310" s="158">
        <v>193573</v>
      </c>
      <c r="AQ310" s="158">
        <v>672321</v>
      </c>
      <c r="AR310" s="158">
        <v>0</v>
      </c>
      <c r="AS310" s="158">
        <v>672321</v>
      </c>
      <c r="AT310" s="158">
        <v>0</v>
      </c>
      <c r="AU310" s="158">
        <v>0</v>
      </c>
      <c r="AV310" s="158">
        <v>0</v>
      </c>
    </row>
    <row r="311" spans="1:48" x14ac:dyDescent="0.25">
      <c r="A311" s="154">
        <v>13605</v>
      </c>
      <c r="B311" s="154" t="s">
        <v>639</v>
      </c>
      <c r="C311" s="54" t="s">
        <v>918</v>
      </c>
      <c r="D311" s="37" t="s">
        <v>939</v>
      </c>
      <c r="E311" s="54">
        <v>4</v>
      </c>
      <c r="F311" s="155">
        <f t="shared" si="8"/>
        <v>23674000</v>
      </c>
      <c r="G311" s="156">
        <v>9133000</v>
      </c>
      <c r="H311" s="156">
        <v>570000</v>
      </c>
      <c r="I311" s="156">
        <v>0</v>
      </c>
      <c r="J311" s="156">
        <v>570000</v>
      </c>
      <c r="K311" s="156">
        <v>0</v>
      </c>
      <c r="L311" s="156">
        <v>0</v>
      </c>
      <c r="M311" s="156">
        <v>0</v>
      </c>
      <c r="N311" s="156">
        <v>0</v>
      </c>
      <c r="O311" s="156">
        <v>41000</v>
      </c>
      <c r="P311" s="156">
        <v>502000</v>
      </c>
      <c r="Q311" s="156">
        <v>13698000</v>
      </c>
      <c r="R311" s="156">
        <v>0</v>
      </c>
      <c r="S311" s="156">
        <v>0</v>
      </c>
      <c r="T311" s="156">
        <v>300000</v>
      </c>
      <c r="U311" s="156">
        <v>6000</v>
      </c>
      <c r="V311" s="156">
        <v>0</v>
      </c>
      <c r="W311" s="156">
        <v>6000</v>
      </c>
      <c r="X311" s="156">
        <v>0</v>
      </c>
      <c r="Y311" s="156">
        <v>0</v>
      </c>
      <c r="Z311" s="156">
        <v>0</v>
      </c>
      <c r="AA311" s="157" t="s">
        <v>940</v>
      </c>
      <c r="AB311" s="38">
        <f t="shared" si="9"/>
        <v>23117372</v>
      </c>
      <c r="AC311" s="158">
        <v>9412002</v>
      </c>
      <c r="AD311" s="158">
        <v>544422</v>
      </c>
      <c r="AE311" s="158">
        <v>0</v>
      </c>
      <c r="AF311" s="158">
        <v>544422</v>
      </c>
      <c r="AG311" s="158">
        <v>0</v>
      </c>
      <c r="AH311" s="158">
        <v>0</v>
      </c>
      <c r="AI311" s="158">
        <v>0</v>
      </c>
      <c r="AJ311" s="158">
        <v>0</v>
      </c>
      <c r="AK311" s="158">
        <v>42055</v>
      </c>
      <c r="AL311" s="158">
        <v>616620</v>
      </c>
      <c r="AM311" s="158">
        <v>12694911</v>
      </c>
      <c r="AN311" s="158">
        <v>0</v>
      </c>
      <c r="AO311" s="158">
        <v>88157</v>
      </c>
      <c r="AP311" s="158">
        <v>263627</v>
      </c>
      <c r="AQ311" s="158">
        <v>774741</v>
      </c>
      <c r="AR311" s="158">
        <v>9967</v>
      </c>
      <c r="AS311" s="158">
        <v>764774</v>
      </c>
      <c r="AT311" s="158">
        <v>0</v>
      </c>
      <c r="AU311" s="158">
        <v>0</v>
      </c>
      <c r="AV311" s="158">
        <v>0</v>
      </c>
    </row>
    <row r="312" spans="1:48" x14ac:dyDescent="0.25">
      <c r="A312" s="154">
        <v>14101</v>
      </c>
      <c r="B312" s="154" t="s">
        <v>645</v>
      </c>
      <c r="C312" s="54" t="s">
        <v>918</v>
      </c>
      <c r="D312" s="37" t="s">
        <v>939</v>
      </c>
      <c r="E312" s="54">
        <v>4</v>
      </c>
      <c r="F312" s="155">
        <f t="shared" si="8"/>
        <v>53055100</v>
      </c>
      <c r="G312" s="156">
        <v>21158100</v>
      </c>
      <c r="H312" s="156">
        <v>682400</v>
      </c>
      <c r="I312" s="156">
        <v>0</v>
      </c>
      <c r="J312" s="156">
        <v>682400</v>
      </c>
      <c r="K312" s="156">
        <v>0</v>
      </c>
      <c r="L312" s="156">
        <v>0</v>
      </c>
      <c r="M312" s="156">
        <v>0</v>
      </c>
      <c r="N312" s="156">
        <v>0</v>
      </c>
      <c r="O312" s="156">
        <v>1565000</v>
      </c>
      <c r="P312" s="156">
        <v>258000</v>
      </c>
      <c r="Q312" s="156">
        <v>28514900</v>
      </c>
      <c r="R312" s="156">
        <v>165000</v>
      </c>
      <c r="S312" s="156">
        <v>0</v>
      </c>
      <c r="T312" s="156">
        <v>1394100</v>
      </c>
      <c r="U312" s="156">
        <v>1212500</v>
      </c>
      <c r="V312" s="156">
        <v>5000</v>
      </c>
      <c r="W312" s="156">
        <v>1207500</v>
      </c>
      <c r="X312" s="156">
        <v>0</v>
      </c>
      <c r="Y312" s="156">
        <v>0</v>
      </c>
      <c r="Z312" s="156">
        <v>0</v>
      </c>
      <c r="AA312" s="157" t="s">
        <v>940</v>
      </c>
      <c r="AB312" s="38">
        <f t="shared" si="9"/>
        <v>55219247</v>
      </c>
      <c r="AC312" s="158">
        <v>21234716</v>
      </c>
      <c r="AD312" s="158">
        <v>1028971</v>
      </c>
      <c r="AE312" s="158">
        <v>0</v>
      </c>
      <c r="AF312" s="158">
        <v>1028971</v>
      </c>
      <c r="AG312" s="158">
        <v>0</v>
      </c>
      <c r="AH312" s="158">
        <v>0</v>
      </c>
      <c r="AI312" s="158">
        <v>0</v>
      </c>
      <c r="AJ312" s="158">
        <v>0</v>
      </c>
      <c r="AK312" s="158">
        <v>1087924</v>
      </c>
      <c r="AL312" s="158">
        <v>257058</v>
      </c>
      <c r="AM312" s="158">
        <v>31856604</v>
      </c>
      <c r="AN312" s="158">
        <v>0</v>
      </c>
      <c r="AO312" s="158">
        <v>0</v>
      </c>
      <c r="AP312" s="158">
        <v>782945</v>
      </c>
      <c r="AQ312" s="158">
        <v>3044852</v>
      </c>
      <c r="AR312" s="158">
        <v>0</v>
      </c>
      <c r="AS312" s="158">
        <v>3044852</v>
      </c>
      <c r="AT312" s="158">
        <v>0</v>
      </c>
      <c r="AU312" s="158">
        <v>0</v>
      </c>
      <c r="AV312" s="158">
        <v>0</v>
      </c>
    </row>
    <row r="313" spans="1:48" x14ac:dyDescent="0.25">
      <c r="A313" s="154">
        <v>14102</v>
      </c>
      <c r="B313" s="154" t="s">
        <v>647</v>
      </c>
      <c r="C313" s="54" t="s">
        <v>918</v>
      </c>
      <c r="D313" s="37" t="s">
        <v>939</v>
      </c>
      <c r="E313" s="54">
        <v>4</v>
      </c>
      <c r="F313" s="155">
        <f t="shared" si="8"/>
        <v>3136500</v>
      </c>
      <c r="G313" s="156">
        <v>390000</v>
      </c>
      <c r="H313" s="156">
        <v>150000</v>
      </c>
      <c r="I313" s="156">
        <v>0</v>
      </c>
      <c r="J313" s="156">
        <v>150000</v>
      </c>
      <c r="K313" s="156">
        <v>0</v>
      </c>
      <c r="L313" s="156">
        <v>0</v>
      </c>
      <c r="M313" s="156">
        <v>0</v>
      </c>
      <c r="N313" s="156">
        <v>0</v>
      </c>
      <c r="O313" s="156">
        <v>0</v>
      </c>
      <c r="P313" s="156">
        <v>0</v>
      </c>
      <c r="Q313" s="156">
        <v>2746500</v>
      </c>
      <c r="R313" s="156">
        <v>0</v>
      </c>
      <c r="S313" s="156">
        <v>0</v>
      </c>
      <c r="T313" s="156">
        <v>0</v>
      </c>
      <c r="U313" s="156">
        <v>800000</v>
      </c>
      <c r="V313" s="156">
        <v>0</v>
      </c>
      <c r="W313" s="156">
        <v>800000</v>
      </c>
      <c r="X313" s="156">
        <v>0</v>
      </c>
      <c r="Y313" s="156">
        <v>0</v>
      </c>
      <c r="Z313" s="156">
        <v>0</v>
      </c>
      <c r="AA313" s="157" t="s">
        <v>940</v>
      </c>
      <c r="AB313" s="38">
        <f t="shared" si="9"/>
        <v>3605394</v>
      </c>
      <c r="AC313" s="158">
        <v>447469</v>
      </c>
      <c r="AD313" s="158">
        <v>195952</v>
      </c>
      <c r="AE313" s="158">
        <v>0</v>
      </c>
      <c r="AF313" s="158">
        <v>195952</v>
      </c>
      <c r="AG313" s="158">
        <v>0</v>
      </c>
      <c r="AH313" s="158">
        <v>0</v>
      </c>
      <c r="AI313" s="158">
        <v>0</v>
      </c>
      <c r="AJ313" s="158">
        <v>0</v>
      </c>
      <c r="AK313" s="158">
        <v>0</v>
      </c>
      <c r="AL313" s="158">
        <v>34</v>
      </c>
      <c r="AM313" s="158">
        <v>3156351</v>
      </c>
      <c r="AN313" s="158">
        <v>0</v>
      </c>
      <c r="AO313" s="158">
        <v>0</v>
      </c>
      <c r="AP313" s="158">
        <v>1540</v>
      </c>
      <c r="AQ313" s="158">
        <v>462503</v>
      </c>
      <c r="AR313" s="158">
        <v>0</v>
      </c>
      <c r="AS313" s="158">
        <v>462503</v>
      </c>
      <c r="AT313" s="158">
        <v>0</v>
      </c>
      <c r="AU313" s="158">
        <v>0</v>
      </c>
      <c r="AV313" s="158">
        <v>0</v>
      </c>
    </row>
    <row r="314" spans="1:48" x14ac:dyDescent="0.25">
      <c r="A314" s="154">
        <v>14103</v>
      </c>
      <c r="B314" s="154" t="s">
        <v>648</v>
      </c>
      <c r="C314" s="54" t="s">
        <v>918</v>
      </c>
      <c r="D314" s="37" t="s">
        <v>939</v>
      </c>
      <c r="E314" s="54">
        <v>4</v>
      </c>
      <c r="F314" s="155">
        <f t="shared" si="8"/>
        <v>6305500</v>
      </c>
      <c r="G314" s="156">
        <v>1273500</v>
      </c>
      <c r="H314" s="156">
        <v>319000</v>
      </c>
      <c r="I314" s="156">
        <v>60000</v>
      </c>
      <c r="J314" s="156">
        <v>259000</v>
      </c>
      <c r="K314" s="156">
        <v>0</v>
      </c>
      <c r="L314" s="156">
        <v>0</v>
      </c>
      <c r="M314" s="156">
        <v>0</v>
      </c>
      <c r="N314" s="156">
        <v>0</v>
      </c>
      <c r="O314" s="156">
        <v>15000</v>
      </c>
      <c r="P314" s="156">
        <v>10000</v>
      </c>
      <c r="Q314" s="156">
        <v>4950000</v>
      </c>
      <c r="R314" s="156">
        <v>7000</v>
      </c>
      <c r="S314" s="156">
        <v>0</v>
      </c>
      <c r="T314" s="156">
        <v>50000</v>
      </c>
      <c r="U314" s="156">
        <v>0</v>
      </c>
      <c r="V314" s="156">
        <v>0</v>
      </c>
      <c r="W314" s="156">
        <v>0</v>
      </c>
      <c r="X314" s="156">
        <v>0</v>
      </c>
      <c r="Y314" s="156">
        <v>0</v>
      </c>
      <c r="Z314" s="156">
        <v>0</v>
      </c>
      <c r="AA314" s="157" t="s">
        <v>940</v>
      </c>
      <c r="AB314" s="38">
        <f t="shared" si="9"/>
        <v>6175487</v>
      </c>
      <c r="AC314" s="158">
        <v>1374786</v>
      </c>
      <c r="AD314" s="158">
        <v>613787</v>
      </c>
      <c r="AE314" s="158">
        <v>65043</v>
      </c>
      <c r="AF314" s="158">
        <v>548744</v>
      </c>
      <c r="AG314" s="158">
        <v>0</v>
      </c>
      <c r="AH314" s="158">
        <v>0</v>
      </c>
      <c r="AI314" s="158">
        <v>0</v>
      </c>
      <c r="AJ314" s="158">
        <v>0</v>
      </c>
      <c r="AK314" s="158">
        <v>15898</v>
      </c>
      <c r="AL314" s="158">
        <v>7491</v>
      </c>
      <c r="AM314" s="158">
        <v>4764133</v>
      </c>
      <c r="AN314" s="158">
        <v>0</v>
      </c>
      <c r="AO314" s="158">
        <v>0</v>
      </c>
      <c r="AP314" s="158">
        <v>13179</v>
      </c>
      <c r="AQ314" s="158">
        <v>736029</v>
      </c>
      <c r="AR314" s="158">
        <v>0</v>
      </c>
      <c r="AS314" s="158">
        <v>736029</v>
      </c>
      <c r="AT314" s="158">
        <v>0</v>
      </c>
      <c r="AU314" s="158">
        <v>0</v>
      </c>
      <c r="AV314" s="158">
        <v>0</v>
      </c>
    </row>
    <row r="315" spans="1:48" x14ac:dyDescent="0.25">
      <c r="A315" s="154">
        <v>14104</v>
      </c>
      <c r="B315" s="154" t="s">
        <v>649</v>
      </c>
      <c r="C315" s="54" t="s">
        <v>918</v>
      </c>
      <c r="D315" s="37" t="s">
        <v>939</v>
      </c>
      <c r="E315" s="54">
        <v>4</v>
      </c>
      <c r="F315" s="155">
        <f t="shared" si="8"/>
        <v>5997652</v>
      </c>
      <c r="G315" s="156">
        <v>1907009</v>
      </c>
      <c r="H315" s="156">
        <v>1650</v>
      </c>
      <c r="I315" s="156">
        <v>1150</v>
      </c>
      <c r="J315" s="156">
        <v>500</v>
      </c>
      <c r="K315" s="156">
        <v>0</v>
      </c>
      <c r="L315" s="156">
        <v>0</v>
      </c>
      <c r="M315" s="156">
        <v>0</v>
      </c>
      <c r="N315" s="156">
        <v>0</v>
      </c>
      <c r="O315" s="156">
        <v>800</v>
      </c>
      <c r="P315" s="156">
        <v>34017</v>
      </c>
      <c r="Q315" s="156">
        <v>3891685</v>
      </c>
      <c r="R315" s="156">
        <v>600</v>
      </c>
      <c r="S315" s="156">
        <v>0</v>
      </c>
      <c r="T315" s="156">
        <v>163541</v>
      </c>
      <c r="U315" s="156">
        <v>2417</v>
      </c>
      <c r="V315" s="156">
        <v>100</v>
      </c>
      <c r="W315" s="156">
        <v>2317</v>
      </c>
      <c r="X315" s="156">
        <v>0</v>
      </c>
      <c r="Y315" s="156">
        <v>0</v>
      </c>
      <c r="Z315" s="156">
        <v>0</v>
      </c>
      <c r="AA315" s="157" t="s">
        <v>940</v>
      </c>
      <c r="AB315" s="38">
        <f t="shared" si="9"/>
        <v>6454193</v>
      </c>
      <c r="AC315" s="158">
        <v>2186594</v>
      </c>
      <c r="AD315" s="158">
        <v>285304</v>
      </c>
      <c r="AE315" s="158">
        <v>2533</v>
      </c>
      <c r="AF315" s="158">
        <v>282771</v>
      </c>
      <c r="AG315" s="158">
        <v>0</v>
      </c>
      <c r="AH315" s="158">
        <v>0</v>
      </c>
      <c r="AI315" s="158">
        <v>0</v>
      </c>
      <c r="AJ315" s="158">
        <v>0</v>
      </c>
      <c r="AK315" s="158">
        <v>0</v>
      </c>
      <c r="AL315" s="158">
        <v>31527</v>
      </c>
      <c r="AM315" s="158">
        <v>4079232</v>
      </c>
      <c r="AN315" s="158">
        <v>5557</v>
      </c>
      <c r="AO315" s="158">
        <v>0</v>
      </c>
      <c r="AP315" s="158">
        <v>151283</v>
      </c>
      <c r="AQ315" s="158">
        <v>618243</v>
      </c>
      <c r="AR315" s="158">
        <v>937</v>
      </c>
      <c r="AS315" s="158">
        <v>617306</v>
      </c>
      <c r="AT315" s="158">
        <v>0</v>
      </c>
      <c r="AU315" s="158">
        <v>0</v>
      </c>
      <c r="AV315" s="158">
        <v>0</v>
      </c>
    </row>
    <row r="316" spans="1:48" x14ac:dyDescent="0.25">
      <c r="A316" s="154">
        <v>14105</v>
      </c>
      <c r="B316" s="154" t="s">
        <v>650</v>
      </c>
      <c r="C316" s="54" t="s">
        <v>918</v>
      </c>
      <c r="D316" s="37" t="s">
        <v>939</v>
      </c>
      <c r="E316" s="54">
        <v>4</v>
      </c>
      <c r="F316" s="155">
        <f t="shared" si="8"/>
        <v>3173988</v>
      </c>
      <c r="G316" s="156">
        <v>809066</v>
      </c>
      <c r="H316" s="156">
        <v>74587</v>
      </c>
      <c r="I316" s="156">
        <v>0</v>
      </c>
      <c r="J316" s="156">
        <v>74587</v>
      </c>
      <c r="K316" s="156">
        <v>0</v>
      </c>
      <c r="L316" s="156">
        <v>0</v>
      </c>
      <c r="M316" s="156">
        <v>0</v>
      </c>
      <c r="N316" s="156">
        <v>0</v>
      </c>
      <c r="O316" s="156">
        <v>20776</v>
      </c>
      <c r="P316" s="156">
        <v>20</v>
      </c>
      <c r="Q316" s="156">
        <v>2318671</v>
      </c>
      <c r="R316" s="156">
        <v>40</v>
      </c>
      <c r="S316" s="156">
        <v>0</v>
      </c>
      <c r="T316" s="156">
        <v>25415</v>
      </c>
      <c r="U316" s="156">
        <v>11858</v>
      </c>
      <c r="V316" s="156">
        <v>0</v>
      </c>
      <c r="W316" s="156">
        <v>11858</v>
      </c>
      <c r="X316" s="156">
        <v>0</v>
      </c>
      <c r="Y316" s="156">
        <v>0</v>
      </c>
      <c r="Z316" s="156">
        <v>0</v>
      </c>
      <c r="AA316" s="157" t="s">
        <v>940</v>
      </c>
      <c r="AB316" s="38">
        <f t="shared" si="9"/>
        <v>3699084</v>
      </c>
      <c r="AC316" s="158">
        <v>1012993</v>
      </c>
      <c r="AD316" s="158">
        <v>154023</v>
      </c>
      <c r="AE316" s="158">
        <v>0</v>
      </c>
      <c r="AF316" s="158">
        <v>154023</v>
      </c>
      <c r="AG316" s="158">
        <v>0</v>
      </c>
      <c r="AH316" s="158">
        <v>0</v>
      </c>
      <c r="AI316" s="158">
        <v>0</v>
      </c>
      <c r="AJ316" s="158">
        <v>0</v>
      </c>
      <c r="AK316" s="158">
        <v>67624</v>
      </c>
      <c r="AL316" s="158">
        <v>0</v>
      </c>
      <c r="AM316" s="158">
        <v>2602458</v>
      </c>
      <c r="AN316" s="158">
        <v>0</v>
      </c>
      <c r="AO316" s="158">
        <v>0</v>
      </c>
      <c r="AP316" s="158">
        <v>16009</v>
      </c>
      <c r="AQ316" s="158">
        <v>742996</v>
      </c>
      <c r="AR316" s="158">
        <v>0</v>
      </c>
      <c r="AS316" s="158">
        <v>742996</v>
      </c>
      <c r="AT316" s="158">
        <v>0</v>
      </c>
      <c r="AU316" s="158">
        <v>0</v>
      </c>
      <c r="AV316" s="158">
        <v>0</v>
      </c>
    </row>
    <row r="317" spans="1:48" x14ac:dyDescent="0.25">
      <c r="A317" s="154">
        <v>14106</v>
      </c>
      <c r="B317" s="154" t="s">
        <v>651</v>
      </c>
      <c r="C317" s="54" t="s">
        <v>918</v>
      </c>
      <c r="D317" s="37" t="s">
        <v>939</v>
      </c>
      <c r="E317" s="54">
        <v>4</v>
      </c>
      <c r="F317" s="155">
        <f t="shared" si="8"/>
        <v>6425400</v>
      </c>
      <c r="G317" s="156">
        <v>1659990</v>
      </c>
      <c r="H317" s="156">
        <v>82500</v>
      </c>
      <c r="I317" s="156">
        <v>500</v>
      </c>
      <c r="J317" s="156">
        <v>82000</v>
      </c>
      <c r="K317" s="156">
        <v>0</v>
      </c>
      <c r="L317" s="156">
        <v>0</v>
      </c>
      <c r="M317" s="156">
        <v>0</v>
      </c>
      <c r="N317" s="156">
        <v>0</v>
      </c>
      <c r="O317" s="156">
        <v>155000</v>
      </c>
      <c r="P317" s="156">
        <v>10000</v>
      </c>
      <c r="Q317" s="156">
        <v>4545010</v>
      </c>
      <c r="R317" s="156">
        <v>33400</v>
      </c>
      <c r="S317" s="156">
        <v>0</v>
      </c>
      <c r="T317" s="156">
        <v>22000</v>
      </c>
      <c r="U317" s="156">
        <v>32000</v>
      </c>
      <c r="V317" s="156">
        <v>0</v>
      </c>
      <c r="W317" s="156">
        <v>32000</v>
      </c>
      <c r="X317" s="156">
        <v>0</v>
      </c>
      <c r="Y317" s="156">
        <v>0</v>
      </c>
      <c r="Z317" s="156">
        <v>0</v>
      </c>
      <c r="AA317" s="157" t="s">
        <v>940</v>
      </c>
      <c r="AB317" s="38">
        <f t="shared" si="9"/>
        <v>8618438</v>
      </c>
      <c r="AC317" s="158">
        <v>2167530</v>
      </c>
      <c r="AD317" s="158">
        <v>371961</v>
      </c>
      <c r="AE317" s="158">
        <v>0</v>
      </c>
      <c r="AF317" s="158">
        <v>371961</v>
      </c>
      <c r="AG317" s="158">
        <v>0</v>
      </c>
      <c r="AH317" s="158">
        <v>0</v>
      </c>
      <c r="AI317" s="158">
        <v>0</v>
      </c>
      <c r="AJ317" s="158">
        <v>0</v>
      </c>
      <c r="AK317" s="158">
        <v>199185</v>
      </c>
      <c r="AL317" s="158">
        <v>6971</v>
      </c>
      <c r="AM317" s="158">
        <v>6207143</v>
      </c>
      <c r="AN317" s="158">
        <v>0</v>
      </c>
      <c r="AO317" s="158">
        <v>0</v>
      </c>
      <c r="AP317" s="158">
        <v>37609</v>
      </c>
      <c r="AQ317" s="158">
        <v>707693</v>
      </c>
      <c r="AR317" s="158">
        <v>0</v>
      </c>
      <c r="AS317" s="158">
        <v>707693</v>
      </c>
      <c r="AT317" s="158">
        <v>0</v>
      </c>
      <c r="AU317" s="158">
        <v>0</v>
      </c>
      <c r="AV317" s="158">
        <v>0</v>
      </c>
    </row>
    <row r="318" spans="1:48" x14ac:dyDescent="0.25">
      <c r="A318" s="154">
        <v>14107</v>
      </c>
      <c r="B318" s="154" t="s">
        <v>652</v>
      </c>
      <c r="C318" s="54" t="s">
        <v>918</v>
      </c>
      <c r="D318" s="37" t="s">
        <v>939</v>
      </c>
      <c r="E318" s="54">
        <v>4</v>
      </c>
      <c r="F318" s="155">
        <f t="shared" si="8"/>
        <v>6101981</v>
      </c>
      <c r="G318" s="156">
        <v>1997682</v>
      </c>
      <c r="H318" s="156">
        <v>40010</v>
      </c>
      <c r="I318" s="156">
        <v>0</v>
      </c>
      <c r="J318" s="156">
        <v>40010</v>
      </c>
      <c r="K318" s="156">
        <v>0</v>
      </c>
      <c r="L318" s="156">
        <v>0</v>
      </c>
      <c r="M318" s="156">
        <v>0</v>
      </c>
      <c r="N318" s="156">
        <v>0</v>
      </c>
      <c r="O318" s="156">
        <v>87117</v>
      </c>
      <c r="P318" s="156">
        <v>0</v>
      </c>
      <c r="Q318" s="156">
        <v>3977162</v>
      </c>
      <c r="R318" s="156">
        <v>30020</v>
      </c>
      <c r="S318" s="156">
        <v>0</v>
      </c>
      <c r="T318" s="156">
        <v>10000</v>
      </c>
      <c r="U318" s="156">
        <v>10742</v>
      </c>
      <c r="V318" s="156">
        <v>20</v>
      </c>
      <c r="W318" s="156">
        <v>10722</v>
      </c>
      <c r="X318" s="156">
        <v>0</v>
      </c>
      <c r="Y318" s="156">
        <v>0</v>
      </c>
      <c r="Z318" s="156">
        <v>0</v>
      </c>
      <c r="AA318" s="157" t="s">
        <v>940</v>
      </c>
      <c r="AB318" s="38">
        <f t="shared" si="9"/>
        <v>7089962</v>
      </c>
      <c r="AC318" s="158">
        <v>2310800</v>
      </c>
      <c r="AD318" s="158">
        <v>195983</v>
      </c>
      <c r="AE318" s="158">
        <v>0</v>
      </c>
      <c r="AF318" s="158">
        <v>195983</v>
      </c>
      <c r="AG318" s="158">
        <v>0</v>
      </c>
      <c r="AH318" s="158">
        <v>0</v>
      </c>
      <c r="AI318" s="158">
        <v>0</v>
      </c>
      <c r="AJ318" s="158">
        <v>0</v>
      </c>
      <c r="AK318" s="158">
        <v>77132</v>
      </c>
      <c r="AL318" s="158">
        <v>0</v>
      </c>
      <c r="AM318" s="158">
        <v>4668356</v>
      </c>
      <c r="AN318" s="158">
        <v>0</v>
      </c>
      <c r="AO318" s="158">
        <v>0</v>
      </c>
      <c r="AP318" s="158">
        <v>33674</v>
      </c>
      <c r="AQ318" s="158">
        <v>676785</v>
      </c>
      <c r="AR318" s="158">
        <v>0</v>
      </c>
      <c r="AS318" s="158">
        <v>676785</v>
      </c>
      <c r="AT318" s="158">
        <v>0</v>
      </c>
      <c r="AU318" s="158">
        <v>0</v>
      </c>
      <c r="AV318" s="158">
        <v>0</v>
      </c>
    </row>
    <row r="319" spans="1:48" x14ac:dyDescent="0.25">
      <c r="A319" s="154">
        <v>14108</v>
      </c>
      <c r="B319" s="154" t="s">
        <v>653</v>
      </c>
      <c r="C319" s="54" t="s">
        <v>918</v>
      </c>
      <c r="D319" s="37" t="s">
        <v>939</v>
      </c>
      <c r="E319" s="54">
        <v>4</v>
      </c>
      <c r="F319" s="155">
        <f t="shared" si="8"/>
        <v>17949000</v>
      </c>
      <c r="G319" s="156">
        <v>6172000</v>
      </c>
      <c r="H319" s="156">
        <v>10257000</v>
      </c>
      <c r="I319" s="156">
        <v>0</v>
      </c>
      <c r="J319" s="156">
        <v>10257000</v>
      </c>
      <c r="K319" s="156">
        <v>0</v>
      </c>
      <c r="L319" s="156">
        <v>0</v>
      </c>
      <c r="M319" s="156">
        <v>0</v>
      </c>
      <c r="N319" s="156">
        <v>0</v>
      </c>
      <c r="O319" s="156">
        <v>192000</v>
      </c>
      <c r="P319" s="156">
        <v>60000</v>
      </c>
      <c r="Q319" s="156">
        <v>11245000</v>
      </c>
      <c r="R319" s="156">
        <v>0</v>
      </c>
      <c r="S319" s="156">
        <v>0</v>
      </c>
      <c r="T319" s="156">
        <v>280000</v>
      </c>
      <c r="U319" s="156">
        <v>8000</v>
      </c>
      <c r="V319" s="156">
        <v>0</v>
      </c>
      <c r="W319" s="156">
        <v>8000</v>
      </c>
      <c r="X319" s="156">
        <v>0</v>
      </c>
      <c r="Y319" s="156">
        <v>0</v>
      </c>
      <c r="Z319" s="156">
        <v>0</v>
      </c>
      <c r="AA319" s="157" t="s">
        <v>940</v>
      </c>
      <c r="AB319" s="38">
        <f t="shared" si="9"/>
        <v>17096087</v>
      </c>
      <c r="AC319" s="158">
        <v>5604748</v>
      </c>
      <c r="AD319" s="158">
        <v>12256497</v>
      </c>
      <c r="AE319" s="158">
        <v>0</v>
      </c>
      <c r="AF319" s="158">
        <v>12256497</v>
      </c>
      <c r="AG319" s="158">
        <v>0</v>
      </c>
      <c r="AH319" s="158">
        <v>0</v>
      </c>
      <c r="AI319" s="158">
        <v>0</v>
      </c>
      <c r="AJ319" s="158">
        <v>0</v>
      </c>
      <c r="AK319" s="158">
        <v>175169</v>
      </c>
      <c r="AL319" s="158">
        <v>37520</v>
      </c>
      <c r="AM319" s="158">
        <v>11213451</v>
      </c>
      <c r="AN319" s="158">
        <v>1837</v>
      </c>
      <c r="AO319" s="158">
        <v>0</v>
      </c>
      <c r="AP319" s="158">
        <v>63362</v>
      </c>
      <c r="AQ319" s="158">
        <v>899165</v>
      </c>
      <c r="AR319" s="158">
        <v>0</v>
      </c>
      <c r="AS319" s="158">
        <v>899165</v>
      </c>
      <c r="AT319" s="158">
        <v>0</v>
      </c>
      <c r="AU319" s="158">
        <v>0</v>
      </c>
      <c r="AV319" s="158">
        <v>0</v>
      </c>
    </row>
    <row r="320" spans="1:48" x14ac:dyDescent="0.25">
      <c r="A320" s="154">
        <v>14201</v>
      </c>
      <c r="B320" s="154" t="s">
        <v>646</v>
      </c>
      <c r="C320" s="54" t="s">
        <v>918</v>
      </c>
      <c r="D320" s="37" t="s">
        <v>939</v>
      </c>
      <c r="E320" s="54">
        <v>4</v>
      </c>
      <c r="F320" s="155">
        <f t="shared" si="8"/>
        <v>12616993</v>
      </c>
      <c r="G320" s="156">
        <v>4471440</v>
      </c>
      <c r="H320" s="156">
        <v>7350</v>
      </c>
      <c r="I320" s="156">
        <v>0</v>
      </c>
      <c r="J320" s="156">
        <v>7350</v>
      </c>
      <c r="K320" s="156">
        <v>0</v>
      </c>
      <c r="L320" s="156">
        <v>0</v>
      </c>
      <c r="M320" s="156">
        <v>0</v>
      </c>
      <c r="N320" s="156">
        <v>0</v>
      </c>
      <c r="O320" s="156">
        <v>0</v>
      </c>
      <c r="P320" s="156">
        <v>0</v>
      </c>
      <c r="Q320" s="156">
        <v>8000053</v>
      </c>
      <c r="R320" s="156">
        <v>10000</v>
      </c>
      <c r="S320" s="156">
        <v>0</v>
      </c>
      <c r="T320" s="156">
        <v>135500</v>
      </c>
      <c r="U320" s="156">
        <v>12000</v>
      </c>
      <c r="V320" s="156">
        <v>0</v>
      </c>
      <c r="W320" s="156">
        <v>12000</v>
      </c>
      <c r="X320" s="156">
        <v>0</v>
      </c>
      <c r="Y320" s="156">
        <v>0</v>
      </c>
      <c r="Z320" s="156">
        <v>0</v>
      </c>
      <c r="AA320" s="157" t="s">
        <v>940</v>
      </c>
      <c r="AB320" s="38">
        <f t="shared" si="9"/>
        <v>12716981</v>
      </c>
      <c r="AC320" s="158">
        <v>4508934</v>
      </c>
      <c r="AD320" s="158">
        <v>345483</v>
      </c>
      <c r="AE320" s="158">
        <v>0</v>
      </c>
      <c r="AF320" s="158">
        <v>345483</v>
      </c>
      <c r="AG320" s="158">
        <v>0</v>
      </c>
      <c r="AH320" s="158">
        <v>0</v>
      </c>
      <c r="AI320" s="158">
        <v>0</v>
      </c>
      <c r="AJ320" s="158">
        <v>0</v>
      </c>
      <c r="AK320" s="158">
        <v>0</v>
      </c>
      <c r="AL320" s="158">
        <v>0</v>
      </c>
      <c r="AM320" s="158">
        <v>8065480</v>
      </c>
      <c r="AN320" s="158">
        <v>0</v>
      </c>
      <c r="AO320" s="158">
        <v>0</v>
      </c>
      <c r="AP320" s="158">
        <v>142567</v>
      </c>
      <c r="AQ320" s="158">
        <v>859243</v>
      </c>
      <c r="AR320" s="158">
        <v>0</v>
      </c>
      <c r="AS320" s="158">
        <v>859243</v>
      </c>
      <c r="AT320" s="158">
        <v>0</v>
      </c>
      <c r="AU320" s="158">
        <v>0</v>
      </c>
      <c r="AV320" s="158">
        <v>0</v>
      </c>
    </row>
    <row r="321" spans="1:48" x14ac:dyDescent="0.25">
      <c r="A321" s="154">
        <v>14202</v>
      </c>
      <c r="B321" s="154" t="s">
        <v>642</v>
      </c>
      <c r="C321" s="54" t="s">
        <v>918</v>
      </c>
      <c r="D321" s="37" t="s">
        <v>939</v>
      </c>
      <c r="E321" s="54">
        <v>4</v>
      </c>
      <c r="F321" s="155">
        <f t="shared" si="8"/>
        <v>6631535</v>
      </c>
      <c r="G321" s="156">
        <v>2784160</v>
      </c>
      <c r="H321" s="156">
        <v>50000</v>
      </c>
      <c r="I321" s="156">
        <v>0</v>
      </c>
      <c r="J321" s="156">
        <v>50000</v>
      </c>
      <c r="K321" s="156">
        <v>0</v>
      </c>
      <c r="L321" s="156">
        <v>0</v>
      </c>
      <c r="M321" s="156">
        <v>0</v>
      </c>
      <c r="N321" s="156">
        <v>0</v>
      </c>
      <c r="O321" s="156">
        <v>55000</v>
      </c>
      <c r="P321" s="156">
        <v>0</v>
      </c>
      <c r="Q321" s="156">
        <v>3755875</v>
      </c>
      <c r="R321" s="156">
        <v>16500</v>
      </c>
      <c r="S321" s="156">
        <v>0</v>
      </c>
      <c r="T321" s="156">
        <v>20000</v>
      </c>
      <c r="U321" s="156">
        <v>0</v>
      </c>
      <c r="V321" s="156">
        <v>0</v>
      </c>
      <c r="W321" s="156">
        <v>0</v>
      </c>
      <c r="X321" s="156">
        <v>0</v>
      </c>
      <c r="Y321" s="156">
        <v>0</v>
      </c>
      <c r="Z321" s="156">
        <v>0</v>
      </c>
      <c r="AA321" s="157" t="s">
        <v>940</v>
      </c>
      <c r="AB321" s="38">
        <f t="shared" si="9"/>
        <v>6949915</v>
      </c>
      <c r="AC321" s="158">
        <v>3003784</v>
      </c>
      <c r="AD321" s="158">
        <v>366069</v>
      </c>
      <c r="AE321" s="158">
        <v>8407</v>
      </c>
      <c r="AF321" s="158">
        <v>357662</v>
      </c>
      <c r="AG321" s="158">
        <v>0</v>
      </c>
      <c r="AH321" s="158">
        <v>0</v>
      </c>
      <c r="AI321" s="158">
        <v>0</v>
      </c>
      <c r="AJ321" s="158">
        <v>0</v>
      </c>
      <c r="AK321" s="158">
        <v>57969</v>
      </c>
      <c r="AL321" s="158">
        <v>0</v>
      </c>
      <c r="AM321" s="158">
        <v>3873138</v>
      </c>
      <c r="AN321" s="158">
        <v>6808</v>
      </c>
      <c r="AO321" s="158">
        <v>0</v>
      </c>
      <c r="AP321" s="158">
        <v>8216</v>
      </c>
      <c r="AQ321" s="158">
        <v>585114</v>
      </c>
      <c r="AR321" s="158">
        <v>0</v>
      </c>
      <c r="AS321" s="158">
        <v>585114</v>
      </c>
      <c r="AT321" s="158">
        <v>0</v>
      </c>
      <c r="AU321" s="158">
        <v>0</v>
      </c>
      <c r="AV321" s="158">
        <v>0</v>
      </c>
    </row>
    <row r="322" spans="1:48" x14ac:dyDescent="0.25">
      <c r="A322" s="154">
        <v>14203</v>
      </c>
      <c r="B322" s="154" t="s">
        <v>643</v>
      </c>
      <c r="C322" s="54" t="s">
        <v>918</v>
      </c>
      <c r="D322" s="37" t="s">
        <v>939</v>
      </c>
      <c r="E322" s="54">
        <v>4</v>
      </c>
      <c r="F322" s="155">
        <f t="shared" si="8"/>
        <v>8214930</v>
      </c>
      <c r="G322" s="156">
        <v>5089534</v>
      </c>
      <c r="H322" s="156">
        <v>60</v>
      </c>
      <c r="I322" s="156">
        <v>10</v>
      </c>
      <c r="J322" s="156">
        <v>50</v>
      </c>
      <c r="K322" s="156">
        <v>0</v>
      </c>
      <c r="L322" s="156">
        <v>0</v>
      </c>
      <c r="M322" s="156">
        <v>0</v>
      </c>
      <c r="N322" s="156">
        <v>0</v>
      </c>
      <c r="O322" s="156">
        <v>10</v>
      </c>
      <c r="P322" s="156">
        <v>10</v>
      </c>
      <c r="Q322" s="156">
        <v>3090722</v>
      </c>
      <c r="R322" s="156">
        <v>20</v>
      </c>
      <c r="S322" s="156">
        <v>0</v>
      </c>
      <c r="T322" s="156">
        <v>34634</v>
      </c>
      <c r="U322" s="156">
        <v>347</v>
      </c>
      <c r="V322" s="156">
        <v>0</v>
      </c>
      <c r="W322" s="156">
        <v>347</v>
      </c>
      <c r="X322" s="156">
        <v>0</v>
      </c>
      <c r="Y322" s="156">
        <v>0</v>
      </c>
      <c r="Z322" s="156">
        <v>0</v>
      </c>
      <c r="AA322" s="157" t="s">
        <v>940</v>
      </c>
      <c r="AB322" s="38">
        <f t="shared" si="9"/>
        <v>10834651</v>
      </c>
      <c r="AC322" s="158">
        <v>7470875</v>
      </c>
      <c r="AD322" s="158">
        <v>267528</v>
      </c>
      <c r="AE322" s="158">
        <v>0</v>
      </c>
      <c r="AF322" s="158">
        <v>267528</v>
      </c>
      <c r="AG322" s="158">
        <v>0</v>
      </c>
      <c r="AH322" s="158">
        <v>0</v>
      </c>
      <c r="AI322" s="158">
        <v>0</v>
      </c>
      <c r="AJ322" s="158">
        <v>0</v>
      </c>
      <c r="AK322" s="158">
        <v>0</v>
      </c>
      <c r="AL322" s="158">
        <v>0</v>
      </c>
      <c r="AM322" s="158">
        <v>3252835</v>
      </c>
      <c r="AN322" s="158">
        <v>11049</v>
      </c>
      <c r="AO322" s="158">
        <v>0</v>
      </c>
      <c r="AP322" s="158">
        <v>99892</v>
      </c>
      <c r="AQ322" s="158">
        <v>450638</v>
      </c>
      <c r="AR322" s="158">
        <v>0</v>
      </c>
      <c r="AS322" s="158">
        <v>450638</v>
      </c>
      <c r="AT322" s="158">
        <v>0</v>
      </c>
      <c r="AU322" s="158">
        <v>0</v>
      </c>
      <c r="AV322" s="158">
        <v>0</v>
      </c>
    </row>
    <row r="323" spans="1:48" x14ac:dyDescent="0.25">
      <c r="A323" s="154">
        <v>14204</v>
      </c>
      <c r="B323" s="154" t="s">
        <v>644</v>
      </c>
      <c r="C323" s="54" t="s">
        <v>918</v>
      </c>
      <c r="D323" s="37" t="s">
        <v>939</v>
      </c>
      <c r="E323" s="54">
        <v>4</v>
      </c>
      <c r="F323" s="155">
        <f t="shared" si="8"/>
        <v>9989041</v>
      </c>
      <c r="G323" s="156">
        <v>3459156</v>
      </c>
      <c r="H323" s="156">
        <v>326003</v>
      </c>
      <c r="I323" s="156">
        <v>0</v>
      </c>
      <c r="J323" s="156">
        <v>326003</v>
      </c>
      <c r="K323" s="156">
        <v>0</v>
      </c>
      <c r="L323" s="156">
        <v>0</v>
      </c>
      <c r="M323" s="156">
        <v>0</v>
      </c>
      <c r="N323" s="156">
        <v>0</v>
      </c>
      <c r="O323" s="156">
        <v>349719</v>
      </c>
      <c r="P323" s="156">
        <v>57518</v>
      </c>
      <c r="Q323" s="156">
        <v>5990219</v>
      </c>
      <c r="R323" s="156">
        <v>0</v>
      </c>
      <c r="S323" s="156">
        <v>0</v>
      </c>
      <c r="T323" s="156">
        <v>132429</v>
      </c>
      <c r="U323" s="156">
        <v>2563</v>
      </c>
      <c r="V323" s="156">
        <v>0</v>
      </c>
      <c r="W323" s="156">
        <v>2563</v>
      </c>
      <c r="X323" s="156">
        <v>0</v>
      </c>
      <c r="Y323" s="156">
        <v>0</v>
      </c>
      <c r="Z323" s="156">
        <v>0</v>
      </c>
      <c r="AA323" s="157" t="s">
        <v>940</v>
      </c>
      <c r="AB323" s="38">
        <f t="shared" si="9"/>
        <v>11144835</v>
      </c>
      <c r="AC323" s="158">
        <v>3628883</v>
      </c>
      <c r="AD323" s="158">
        <v>397530</v>
      </c>
      <c r="AE323" s="158">
        <v>0</v>
      </c>
      <c r="AF323" s="158">
        <v>397530</v>
      </c>
      <c r="AG323" s="158">
        <v>0</v>
      </c>
      <c r="AH323" s="158">
        <v>0</v>
      </c>
      <c r="AI323" s="158">
        <v>0</v>
      </c>
      <c r="AJ323" s="158">
        <v>0</v>
      </c>
      <c r="AK323" s="158">
        <v>372304</v>
      </c>
      <c r="AL323" s="158">
        <v>97068</v>
      </c>
      <c r="AM323" s="158">
        <v>6921253</v>
      </c>
      <c r="AN323" s="158">
        <v>0</v>
      </c>
      <c r="AO323" s="158">
        <v>0</v>
      </c>
      <c r="AP323" s="158">
        <v>125327</v>
      </c>
      <c r="AQ323" s="158">
        <v>916910</v>
      </c>
      <c r="AR323" s="158">
        <v>0</v>
      </c>
      <c r="AS323" s="158">
        <v>916910</v>
      </c>
      <c r="AT323" s="158">
        <v>0</v>
      </c>
      <c r="AU323" s="158">
        <v>0</v>
      </c>
      <c r="AV323" s="158">
        <v>0</v>
      </c>
    </row>
    <row r="324" spans="1:48" x14ac:dyDescent="0.25">
      <c r="A324" s="154">
        <v>15101</v>
      </c>
      <c r="B324" s="154" t="s">
        <v>654</v>
      </c>
      <c r="C324" s="54" t="s">
        <v>918</v>
      </c>
      <c r="D324" s="37" t="s">
        <v>939</v>
      </c>
      <c r="E324" s="54">
        <v>4</v>
      </c>
      <c r="F324" s="155">
        <f t="shared" ref="F324:F348" si="10">SUMPRODUCT($G$1:$Z$1,G324:Z324)</f>
        <v>54748494</v>
      </c>
      <c r="G324" s="156">
        <v>20167377</v>
      </c>
      <c r="H324" s="156">
        <v>1880530</v>
      </c>
      <c r="I324" s="156">
        <v>0</v>
      </c>
      <c r="J324" s="156">
        <v>1880530</v>
      </c>
      <c r="K324" s="156">
        <v>0</v>
      </c>
      <c r="L324" s="156">
        <v>0</v>
      </c>
      <c r="M324" s="156">
        <v>0</v>
      </c>
      <c r="N324" s="156">
        <v>0</v>
      </c>
      <c r="O324" s="156">
        <v>1363842</v>
      </c>
      <c r="P324" s="156">
        <v>0</v>
      </c>
      <c r="Q324" s="156">
        <v>31167265</v>
      </c>
      <c r="R324" s="156">
        <v>0</v>
      </c>
      <c r="S324" s="156">
        <v>0</v>
      </c>
      <c r="T324" s="156">
        <v>2050010</v>
      </c>
      <c r="U324" s="156">
        <v>2750000</v>
      </c>
      <c r="V324" s="156">
        <v>0</v>
      </c>
      <c r="W324" s="156">
        <v>1400000</v>
      </c>
      <c r="X324" s="156">
        <v>1350000</v>
      </c>
      <c r="Y324" s="156">
        <v>0</v>
      </c>
      <c r="Z324" s="156">
        <v>0</v>
      </c>
      <c r="AA324" s="157" t="s">
        <v>940</v>
      </c>
      <c r="AB324" s="38">
        <f t="shared" ref="AB324:AB348" si="11">SUMPRODUCT($AC$1:$AV$1,AC324:AV324)</f>
        <v>58191892</v>
      </c>
      <c r="AC324" s="158">
        <v>20463968</v>
      </c>
      <c r="AD324" s="158">
        <v>2365928</v>
      </c>
      <c r="AE324" s="158">
        <v>0</v>
      </c>
      <c r="AF324" s="158">
        <v>2365928</v>
      </c>
      <c r="AG324" s="158">
        <v>0</v>
      </c>
      <c r="AH324" s="158">
        <v>0</v>
      </c>
      <c r="AI324" s="158">
        <v>0</v>
      </c>
      <c r="AJ324" s="158">
        <v>0</v>
      </c>
      <c r="AK324" s="158">
        <v>1721074</v>
      </c>
      <c r="AL324" s="158">
        <v>0</v>
      </c>
      <c r="AM324" s="158">
        <v>34939067</v>
      </c>
      <c r="AN324" s="158">
        <v>0</v>
      </c>
      <c r="AO324" s="158">
        <v>0</v>
      </c>
      <c r="AP324" s="158">
        <v>1067783</v>
      </c>
      <c r="AQ324" s="158">
        <v>3969505</v>
      </c>
      <c r="AR324" s="158">
        <v>0</v>
      </c>
      <c r="AS324" s="158">
        <v>2614379</v>
      </c>
      <c r="AT324" s="158">
        <v>1355126</v>
      </c>
      <c r="AU324" s="158">
        <v>0</v>
      </c>
      <c r="AV324" s="158">
        <v>0</v>
      </c>
    </row>
    <row r="325" spans="1:48" x14ac:dyDescent="0.25">
      <c r="A325" s="154">
        <v>15102</v>
      </c>
      <c r="B325" s="154" t="s">
        <v>655</v>
      </c>
      <c r="C325" s="54" t="s">
        <v>918</v>
      </c>
      <c r="D325" s="37" t="s">
        <v>939</v>
      </c>
      <c r="E325" s="54">
        <v>4</v>
      </c>
      <c r="F325" s="155">
        <f t="shared" si="10"/>
        <v>2900321</v>
      </c>
      <c r="G325" s="156">
        <v>908482</v>
      </c>
      <c r="H325" s="156">
        <v>190156</v>
      </c>
      <c r="I325" s="156">
        <v>0</v>
      </c>
      <c r="J325" s="156">
        <v>190156</v>
      </c>
      <c r="K325" s="156">
        <v>0</v>
      </c>
      <c r="L325" s="156">
        <v>0</v>
      </c>
      <c r="M325" s="156">
        <v>0</v>
      </c>
      <c r="N325" s="156">
        <v>0</v>
      </c>
      <c r="O325" s="156">
        <v>7607</v>
      </c>
      <c r="P325" s="156">
        <v>0</v>
      </c>
      <c r="Q325" s="156">
        <v>1973732</v>
      </c>
      <c r="R325" s="156">
        <v>0</v>
      </c>
      <c r="S325" s="156">
        <v>0</v>
      </c>
      <c r="T325" s="156">
        <v>10500</v>
      </c>
      <c r="U325" s="156">
        <v>419159</v>
      </c>
      <c r="V325" s="156">
        <v>0</v>
      </c>
      <c r="W325" s="156">
        <v>204562</v>
      </c>
      <c r="X325" s="156">
        <v>214597</v>
      </c>
      <c r="Y325" s="156">
        <v>0</v>
      </c>
      <c r="Z325" s="156">
        <v>0</v>
      </c>
      <c r="AA325" s="157" t="s">
        <v>940</v>
      </c>
      <c r="AB325" s="38">
        <f t="shared" si="11"/>
        <v>3430647</v>
      </c>
      <c r="AC325" s="158">
        <v>927035</v>
      </c>
      <c r="AD325" s="158">
        <v>312778</v>
      </c>
      <c r="AE325" s="158">
        <v>0</v>
      </c>
      <c r="AF325" s="158">
        <v>312778</v>
      </c>
      <c r="AG325" s="158">
        <v>0</v>
      </c>
      <c r="AH325" s="158">
        <v>0</v>
      </c>
      <c r="AI325" s="158">
        <v>0</v>
      </c>
      <c r="AJ325" s="158">
        <v>0</v>
      </c>
      <c r="AK325" s="158">
        <v>103</v>
      </c>
      <c r="AL325" s="158">
        <v>0</v>
      </c>
      <c r="AM325" s="158">
        <v>2502093</v>
      </c>
      <c r="AN325" s="158">
        <v>0</v>
      </c>
      <c r="AO325" s="158">
        <v>0</v>
      </c>
      <c r="AP325" s="158">
        <v>1416</v>
      </c>
      <c r="AQ325" s="158">
        <v>1462218</v>
      </c>
      <c r="AR325" s="158">
        <v>0</v>
      </c>
      <c r="AS325" s="158">
        <v>1236364</v>
      </c>
      <c r="AT325" s="158">
        <v>225854</v>
      </c>
      <c r="AU325" s="158">
        <v>0</v>
      </c>
      <c r="AV325" s="158">
        <v>0</v>
      </c>
    </row>
    <row r="326" spans="1:48" x14ac:dyDescent="0.25">
      <c r="A326" s="154">
        <v>15201</v>
      </c>
      <c r="B326" s="154" t="s">
        <v>656</v>
      </c>
      <c r="C326" s="54" t="s">
        <v>918</v>
      </c>
      <c r="D326" s="37" t="s">
        <v>939</v>
      </c>
      <c r="E326" s="54">
        <v>4</v>
      </c>
      <c r="F326" s="155">
        <f t="shared" si="10"/>
        <v>2935600</v>
      </c>
      <c r="G326" s="156">
        <v>280100</v>
      </c>
      <c r="H326" s="156">
        <v>145400</v>
      </c>
      <c r="I326" s="156">
        <v>0</v>
      </c>
      <c r="J326" s="156">
        <v>145400</v>
      </c>
      <c r="K326" s="156">
        <v>0</v>
      </c>
      <c r="L326" s="156">
        <v>0</v>
      </c>
      <c r="M326" s="156">
        <v>0</v>
      </c>
      <c r="N326" s="156">
        <v>0</v>
      </c>
      <c r="O326" s="156">
        <v>0</v>
      </c>
      <c r="P326" s="156">
        <v>0</v>
      </c>
      <c r="Q326" s="156">
        <v>2625500</v>
      </c>
      <c r="R326" s="156">
        <v>30000</v>
      </c>
      <c r="S326" s="156">
        <v>0</v>
      </c>
      <c r="T326" s="156">
        <v>0</v>
      </c>
      <c r="U326" s="156">
        <v>343000</v>
      </c>
      <c r="V326" s="156">
        <v>0</v>
      </c>
      <c r="W326" s="156">
        <v>120000</v>
      </c>
      <c r="X326" s="156">
        <v>223000</v>
      </c>
      <c r="Y326" s="156">
        <v>0</v>
      </c>
      <c r="Z326" s="156">
        <v>0</v>
      </c>
      <c r="AA326" s="157" t="s">
        <v>940</v>
      </c>
      <c r="AB326" s="38">
        <f t="shared" si="11"/>
        <v>3770211</v>
      </c>
      <c r="AC326" s="158">
        <v>429819</v>
      </c>
      <c r="AD326" s="158">
        <v>100108</v>
      </c>
      <c r="AE326" s="158">
        <v>0</v>
      </c>
      <c r="AF326" s="158">
        <v>100108</v>
      </c>
      <c r="AG326" s="158">
        <v>0</v>
      </c>
      <c r="AH326" s="158">
        <v>0</v>
      </c>
      <c r="AI326" s="158">
        <v>0</v>
      </c>
      <c r="AJ326" s="158">
        <v>0</v>
      </c>
      <c r="AK326" s="158">
        <v>0</v>
      </c>
      <c r="AL326" s="158">
        <v>0</v>
      </c>
      <c r="AM326" s="158">
        <v>3279185</v>
      </c>
      <c r="AN326" s="158">
        <v>61207</v>
      </c>
      <c r="AO326" s="158">
        <v>0</v>
      </c>
      <c r="AP326" s="158">
        <v>0</v>
      </c>
      <c r="AQ326" s="158">
        <v>733442</v>
      </c>
      <c r="AR326" s="158">
        <v>0</v>
      </c>
      <c r="AS326" s="158">
        <v>507588</v>
      </c>
      <c r="AT326" s="158">
        <v>225854</v>
      </c>
      <c r="AU326" s="158">
        <v>0</v>
      </c>
      <c r="AV326" s="158">
        <v>0</v>
      </c>
    </row>
    <row r="327" spans="1:48" x14ac:dyDescent="0.25">
      <c r="A327" s="154">
        <v>15202</v>
      </c>
      <c r="B327" s="154" t="s">
        <v>657</v>
      </c>
      <c r="C327" s="54" t="s">
        <v>918</v>
      </c>
      <c r="D327" s="37" t="s">
        <v>939</v>
      </c>
      <c r="E327" s="54">
        <v>4</v>
      </c>
      <c r="F327" s="155">
        <f t="shared" si="10"/>
        <v>1631166</v>
      </c>
      <c r="G327" s="156">
        <v>37124</v>
      </c>
      <c r="H327" s="156">
        <v>45601</v>
      </c>
      <c r="I327" s="156">
        <v>0</v>
      </c>
      <c r="J327" s="156">
        <v>45601</v>
      </c>
      <c r="K327" s="156">
        <v>0</v>
      </c>
      <c r="L327" s="156">
        <v>0</v>
      </c>
      <c r="M327" s="156">
        <v>0</v>
      </c>
      <c r="N327" s="156">
        <v>0</v>
      </c>
      <c r="O327" s="156">
        <v>0</v>
      </c>
      <c r="P327" s="156">
        <v>0</v>
      </c>
      <c r="Q327" s="156">
        <v>1594042</v>
      </c>
      <c r="R327" s="156">
        <v>0</v>
      </c>
      <c r="S327" s="156">
        <v>0</v>
      </c>
      <c r="T327" s="156">
        <v>0</v>
      </c>
      <c r="U327" s="156">
        <v>382040</v>
      </c>
      <c r="V327" s="156">
        <v>214000</v>
      </c>
      <c r="W327" s="156">
        <v>168040</v>
      </c>
      <c r="X327" s="156">
        <v>0</v>
      </c>
      <c r="Y327" s="156">
        <v>0</v>
      </c>
      <c r="Z327" s="156">
        <v>0</v>
      </c>
      <c r="AA327" s="157" t="s">
        <v>940</v>
      </c>
      <c r="AB327" s="38">
        <f t="shared" si="11"/>
        <v>2158503</v>
      </c>
      <c r="AC327" s="158">
        <v>66493</v>
      </c>
      <c r="AD327" s="158">
        <v>24657</v>
      </c>
      <c r="AE327" s="158">
        <v>0</v>
      </c>
      <c r="AF327" s="158">
        <v>24657</v>
      </c>
      <c r="AG327" s="158">
        <v>0</v>
      </c>
      <c r="AH327" s="158">
        <v>0</v>
      </c>
      <c r="AI327" s="158">
        <v>0</v>
      </c>
      <c r="AJ327" s="158">
        <v>0</v>
      </c>
      <c r="AK327" s="158">
        <v>28966</v>
      </c>
      <c r="AL327" s="158">
        <v>0</v>
      </c>
      <c r="AM327" s="158">
        <v>2062970</v>
      </c>
      <c r="AN327" s="158">
        <v>0</v>
      </c>
      <c r="AO327" s="158">
        <v>0</v>
      </c>
      <c r="AP327" s="158">
        <v>74</v>
      </c>
      <c r="AQ327" s="158">
        <v>934304</v>
      </c>
      <c r="AR327" s="158">
        <v>225854</v>
      </c>
      <c r="AS327" s="158">
        <v>708450</v>
      </c>
      <c r="AT327" s="158">
        <v>0</v>
      </c>
      <c r="AU327" s="158">
        <v>0</v>
      </c>
      <c r="AV327" s="158">
        <v>0</v>
      </c>
    </row>
    <row r="328" spans="1:48" x14ac:dyDescent="0.25">
      <c r="A328" s="154">
        <v>16101</v>
      </c>
      <c r="B328" s="154" t="s">
        <v>658</v>
      </c>
      <c r="C328" s="54" t="s">
        <v>918</v>
      </c>
      <c r="D328" s="37" t="s">
        <v>939</v>
      </c>
      <c r="E328" s="54">
        <v>4</v>
      </c>
      <c r="F328" s="155">
        <f t="shared" si="10"/>
        <v>51856885</v>
      </c>
      <c r="G328" s="156">
        <v>21767340</v>
      </c>
      <c r="H328" s="156">
        <v>680200</v>
      </c>
      <c r="I328" s="156">
        <v>0</v>
      </c>
      <c r="J328" s="156">
        <v>680200</v>
      </c>
      <c r="K328" s="156">
        <v>0</v>
      </c>
      <c r="L328" s="156">
        <v>0</v>
      </c>
      <c r="M328" s="156">
        <v>0</v>
      </c>
      <c r="N328" s="156">
        <v>0</v>
      </c>
      <c r="O328" s="156">
        <v>3149736</v>
      </c>
      <c r="P328" s="156">
        <v>25382</v>
      </c>
      <c r="Q328" s="156">
        <v>26464427</v>
      </c>
      <c r="R328" s="156">
        <v>0</v>
      </c>
      <c r="S328" s="156">
        <v>0</v>
      </c>
      <c r="T328" s="156">
        <v>450000</v>
      </c>
      <c r="U328" s="156">
        <v>1025710</v>
      </c>
      <c r="V328" s="156">
        <v>0</v>
      </c>
      <c r="W328" s="156">
        <v>1025710</v>
      </c>
      <c r="X328" s="156">
        <v>0</v>
      </c>
      <c r="Y328" s="156">
        <v>0</v>
      </c>
      <c r="Z328" s="156">
        <v>0</v>
      </c>
      <c r="AA328" s="157" t="s">
        <v>940</v>
      </c>
      <c r="AB328" s="38">
        <f t="shared" si="11"/>
        <v>56739133</v>
      </c>
      <c r="AC328" s="158">
        <v>23597533</v>
      </c>
      <c r="AD328" s="158">
        <v>703144</v>
      </c>
      <c r="AE328" s="158">
        <v>0</v>
      </c>
      <c r="AF328" s="158">
        <v>703144</v>
      </c>
      <c r="AG328" s="158">
        <v>0</v>
      </c>
      <c r="AH328" s="158">
        <v>0</v>
      </c>
      <c r="AI328" s="158">
        <v>0</v>
      </c>
      <c r="AJ328" s="158">
        <v>0</v>
      </c>
      <c r="AK328" s="158">
        <v>2860680</v>
      </c>
      <c r="AL328" s="158">
        <v>21290</v>
      </c>
      <c r="AM328" s="158">
        <v>26935846</v>
      </c>
      <c r="AN328" s="158">
        <v>0</v>
      </c>
      <c r="AO328" s="158">
        <v>0</v>
      </c>
      <c r="AP328" s="158">
        <v>553954</v>
      </c>
      <c r="AQ328" s="158">
        <v>1228091</v>
      </c>
      <c r="AR328" s="158">
        <v>0</v>
      </c>
      <c r="AS328" s="158">
        <v>1228091</v>
      </c>
      <c r="AT328" s="158">
        <v>0</v>
      </c>
      <c r="AU328" s="158">
        <v>0</v>
      </c>
      <c r="AV328" s="158">
        <v>2769830</v>
      </c>
    </row>
    <row r="329" spans="1:48" x14ac:dyDescent="0.25">
      <c r="A329" s="154">
        <v>16102</v>
      </c>
      <c r="B329" s="154" t="s">
        <v>659</v>
      </c>
      <c r="C329" s="54" t="s">
        <v>918</v>
      </c>
      <c r="D329" s="37" t="s">
        <v>939</v>
      </c>
      <c r="E329" s="54">
        <v>4</v>
      </c>
      <c r="F329" s="155">
        <f t="shared" si="10"/>
        <v>6736783</v>
      </c>
      <c r="G329" s="156">
        <v>1954218</v>
      </c>
      <c r="H329" s="156">
        <v>273500</v>
      </c>
      <c r="I329" s="156">
        <v>0</v>
      </c>
      <c r="J329" s="156">
        <v>273500</v>
      </c>
      <c r="K329" s="156">
        <v>0</v>
      </c>
      <c r="L329" s="156">
        <v>0</v>
      </c>
      <c r="M329" s="156">
        <v>0</v>
      </c>
      <c r="N329" s="156">
        <v>0</v>
      </c>
      <c r="O329" s="156">
        <v>186000</v>
      </c>
      <c r="P329" s="156">
        <v>28000</v>
      </c>
      <c r="Q329" s="156">
        <v>4458565</v>
      </c>
      <c r="R329" s="156">
        <v>80000</v>
      </c>
      <c r="S329" s="156">
        <v>0</v>
      </c>
      <c r="T329" s="156">
        <v>30000</v>
      </c>
      <c r="U329" s="156">
        <v>408000</v>
      </c>
      <c r="V329" s="156">
        <v>0</v>
      </c>
      <c r="W329" s="156">
        <v>408000</v>
      </c>
      <c r="X329" s="156">
        <v>0</v>
      </c>
      <c r="Y329" s="156">
        <v>0</v>
      </c>
      <c r="Z329" s="156">
        <v>0</v>
      </c>
      <c r="AA329" s="157" t="s">
        <v>940</v>
      </c>
      <c r="AB329" s="38">
        <f t="shared" si="11"/>
        <v>7756400</v>
      </c>
      <c r="AC329" s="158">
        <v>2035439</v>
      </c>
      <c r="AD329" s="158">
        <v>200153</v>
      </c>
      <c r="AE329" s="158">
        <v>0</v>
      </c>
      <c r="AF329" s="158">
        <v>200153</v>
      </c>
      <c r="AG329" s="158">
        <v>0</v>
      </c>
      <c r="AH329" s="158">
        <v>0</v>
      </c>
      <c r="AI329" s="158">
        <v>0</v>
      </c>
      <c r="AJ329" s="158">
        <v>0</v>
      </c>
      <c r="AK329" s="158">
        <v>174232</v>
      </c>
      <c r="AL329" s="158">
        <v>38390</v>
      </c>
      <c r="AM329" s="158">
        <v>5460505</v>
      </c>
      <c r="AN329" s="158">
        <v>11766</v>
      </c>
      <c r="AO329" s="158">
        <v>0</v>
      </c>
      <c r="AP329" s="158">
        <v>36068</v>
      </c>
      <c r="AQ329" s="158">
        <v>252784</v>
      </c>
      <c r="AR329" s="158">
        <v>0</v>
      </c>
      <c r="AS329" s="158">
        <v>252784</v>
      </c>
      <c r="AT329" s="158">
        <v>0</v>
      </c>
      <c r="AU329" s="158">
        <v>0</v>
      </c>
      <c r="AV329" s="158">
        <v>0</v>
      </c>
    </row>
    <row r="330" spans="1:48" x14ac:dyDescent="0.25">
      <c r="A330" s="154">
        <v>16103</v>
      </c>
      <c r="B330" s="154" t="s">
        <v>663</v>
      </c>
      <c r="C330" s="54" t="s">
        <v>918</v>
      </c>
      <c r="D330" s="37" t="s">
        <v>939</v>
      </c>
      <c r="E330" s="54">
        <v>4</v>
      </c>
      <c r="F330" s="155">
        <f t="shared" si="10"/>
        <v>10290157</v>
      </c>
      <c r="G330" s="156">
        <v>3735945</v>
      </c>
      <c r="H330" s="156">
        <v>158262</v>
      </c>
      <c r="I330" s="156">
        <v>0</v>
      </c>
      <c r="J330" s="156">
        <v>158262</v>
      </c>
      <c r="K330" s="156">
        <v>0</v>
      </c>
      <c r="L330" s="156">
        <v>0</v>
      </c>
      <c r="M330" s="156">
        <v>0</v>
      </c>
      <c r="N330" s="156">
        <v>0</v>
      </c>
      <c r="O330" s="156">
        <v>276000</v>
      </c>
      <c r="P330" s="156">
        <v>0</v>
      </c>
      <c r="Q330" s="156">
        <v>6187863</v>
      </c>
      <c r="R330" s="156">
        <v>35000</v>
      </c>
      <c r="S330" s="156">
        <v>0</v>
      </c>
      <c r="T330" s="156">
        <v>55349</v>
      </c>
      <c r="U330" s="156">
        <v>1326</v>
      </c>
      <c r="V330" s="156">
        <v>0</v>
      </c>
      <c r="W330" s="156">
        <v>1326</v>
      </c>
      <c r="X330" s="156">
        <v>0</v>
      </c>
      <c r="Y330" s="156">
        <v>0</v>
      </c>
      <c r="Z330" s="156">
        <v>0</v>
      </c>
      <c r="AA330" s="157" t="s">
        <v>940</v>
      </c>
      <c r="AB330" s="38">
        <f t="shared" si="11"/>
        <v>11038415</v>
      </c>
      <c r="AC330" s="158">
        <v>4082726</v>
      </c>
      <c r="AD330" s="158">
        <v>286471</v>
      </c>
      <c r="AE330" s="158">
        <v>0</v>
      </c>
      <c r="AF330" s="158">
        <v>286471</v>
      </c>
      <c r="AG330" s="158">
        <v>0</v>
      </c>
      <c r="AH330" s="158">
        <v>0</v>
      </c>
      <c r="AI330" s="158">
        <v>0</v>
      </c>
      <c r="AJ330" s="158">
        <v>0</v>
      </c>
      <c r="AK330" s="158">
        <v>237834</v>
      </c>
      <c r="AL330" s="158">
        <v>0</v>
      </c>
      <c r="AM330" s="158">
        <v>6517401</v>
      </c>
      <c r="AN330" s="158">
        <v>13329</v>
      </c>
      <c r="AO330" s="158">
        <v>0</v>
      </c>
      <c r="AP330" s="158">
        <v>187125</v>
      </c>
      <c r="AQ330" s="158">
        <v>503457</v>
      </c>
      <c r="AR330" s="158">
        <v>0</v>
      </c>
      <c r="AS330" s="158">
        <v>503457</v>
      </c>
      <c r="AT330" s="158">
        <v>0</v>
      </c>
      <c r="AU330" s="158">
        <v>0</v>
      </c>
      <c r="AV330" s="158">
        <v>0</v>
      </c>
    </row>
    <row r="331" spans="1:48" x14ac:dyDescent="0.25">
      <c r="A331" s="154">
        <v>16104</v>
      </c>
      <c r="B331" s="154" t="s">
        <v>664</v>
      </c>
      <c r="C331" s="54" t="s">
        <v>918</v>
      </c>
      <c r="D331" s="37" t="s">
        <v>939</v>
      </c>
      <c r="E331" s="54">
        <v>4</v>
      </c>
      <c r="F331" s="155">
        <f t="shared" si="10"/>
        <v>5494305</v>
      </c>
      <c r="G331" s="156">
        <v>1554070</v>
      </c>
      <c r="H331" s="156">
        <v>76050</v>
      </c>
      <c r="I331" s="156">
        <v>0</v>
      </c>
      <c r="J331" s="156">
        <v>76050</v>
      </c>
      <c r="K331" s="156">
        <v>0</v>
      </c>
      <c r="L331" s="156">
        <v>0</v>
      </c>
      <c r="M331" s="156">
        <v>0</v>
      </c>
      <c r="N331" s="156">
        <v>0</v>
      </c>
      <c r="O331" s="156">
        <v>84005</v>
      </c>
      <c r="P331" s="156">
        <v>5</v>
      </c>
      <c r="Q331" s="156">
        <v>3856180</v>
      </c>
      <c r="R331" s="156">
        <v>40</v>
      </c>
      <c r="S331" s="156">
        <v>0</v>
      </c>
      <c r="T331" s="156">
        <v>5</v>
      </c>
      <c r="U331" s="156">
        <v>35</v>
      </c>
      <c r="V331" s="156">
        <v>10</v>
      </c>
      <c r="W331" s="156">
        <v>20</v>
      </c>
      <c r="X331" s="156">
        <v>0</v>
      </c>
      <c r="Y331" s="156">
        <v>5</v>
      </c>
      <c r="Z331" s="156">
        <v>0</v>
      </c>
      <c r="AA331" s="157" t="s">
        <v>940</v>
      </c>
      <c r="AB331" s="38">
        <f t="shared" si="11"/>
        <v>5427373</v>
      </c>
      <c r="AC331" s="158">
        <v>1226208</v>
      </c>
      <c r="AD331" s="158">
        <v>146596</v>
      </c>
      <c r="AE331" s="158">
        <v>0</v>
      </c>
      <c r="AF331" s="158">
        <v>146596</v>
      </c>
      <c r="AG331" s="158">
        <v>0</v>
      </c>
      <c r="AH331" s="158">
        <v>0</v>
      </c>
      <c r="AI331" s="158">
        <v>0</v>
      </c>
      <c r="AJ331" s="158">
        <v>0</v>
      </c>
      <c r="AK331" s="158">
        <v>136755</v>
      </c>
      <c r="AL331" s="158">
        <v>0</v>
      </c>
      <c r="AM331" s="158">
        <v>4048413</v>
      </c>
      <c r="AN331" s="158">
        <v>3398</v>
      </c>
      <c r="AO331" s="158">
        <v>0</v>
      </c>
      <c r="AP331" s="158">
        <v>12599</v>
      </c>
      <c r="AQ331" s="158">
        <v>325125</v>
      </c>
      <c r="AR331" s="158">
        <v>0</v>
      </c>
      <c r="AS331" s="158">
        <v>325125</v>
      </c>
      <c r="AT331" s="158">
        <v>0</v>
      </c>
      <c r="AU331" s="158">
        <v>0</v>
      </c>
      <c r="AV331" s="158">
        <v>0</v>
      </c>
    </row>
    <row r="332" spans="1:48" x14ac:dyDescent="0.25">
      <c r="A332" s="154">
        <v>16105</v>
      </c>
      <c r="B332" s="154" t="s">
        <v>667</v>
      </c>
      <c r="C332" s="54" t="s">
        <v>918</v>
      </c>
      <c r="D332" s="37" t="s">
        <v>939</v>
      </c>
      <c r="E332" s="54">
        <v>4</v>
      </c>
      <c r="F332" s="155">
        <f t="shared" si="10"/>
        <v>4242785</v>
      </c>
      <c r="G332" s="156">
        <v>1692700</v>
      </c>
      <c r="H332" s="156">
        <v>353665</v>
      </c>
      <c r="I332" s="156">
        <v>0</v>
      </c>
      <c r="J332" s="156">
        <v>353665</v>
      </c>
      <c r="K332" s="156">
        <v>0</v>
      </c>
      <c r="L332" s="156">
        <v>0</v>
      </c>
      <c r="M332" s="156">
        <v>0</v>
      </c>
      <c r="N332" s="156">
        <v>0</v>
      </c>
      <c r="O332" s="156">
        <v>550</v>
      </c>
      <c r="P332" s="156">
        <v>0</v>
      </c>
      <c r="Q332" s="156">
        <v>2515295</v>
      </c>
      <c r="R332" s="156">
        <v>0</v>
      </c>
      <c r="S332" s="156">
        <v>0</v>
      </c>
      <c r="T332" s="156">
        <v>34240</v>
      </c>
      <c r="U332" s="156">
        <v>12000</v>
      </c>
      <c r="V332" s="156">
        <v>0</v>
      </c>
      <c r="W332" s="156">
        <v>12000</v>
      </c>
      <c r="X332" s="156">
        <v>0</v>
      </c>
      <c r="Y332" s="156">
        <v>0</v>
      </c>
      <c r="Z332" s="156">
        <v>0</v>
      </c>
      <c r="AA332" s="157" t="s">
        <v>940</v>
      </c>
      <c r="AB332" s="38">
        <f t="shared" si="11"/>
        <v>4695930</v>
      </c>
      <c r="AC332" s="158">
        <v>1673015</v>
      </c>
      <c r="AD332" s="158">
        <v>107099</v>
      </c>
      <c r="AE332" s="158">
        <v>6500</v>
      </c>
      <c r="AF332" s="158">
        <v>100599</v>
      </c>
      <c r="AG332" s="158">
        <v>0</v>
      </c>
      <c r="AH332" s="158">
        <v>0</v>
      </c>
      <c r="AI332" s="158">
        <v>0</v>
      </c>
      <c r="AJ332" s="158">
        <v>0</v>
      </c>
      <c r="AK332" s="158">
        <v>40683</v>
      </c>
      <c r="AL332" s="158">
        <v>0</v>
      </c>
      <c r="AM332" s="158">
        <v>2966807</v>
      </c>
      <c r="AN332" s="158">
        <v>0</v>
      </c>
      <c r="AO332" s="158">
        <v>0</v>
      </c>
      <c r="AP332" s="158">
        <v>15425</v>
      </c>
      <c r="AQ332" s="158">
        <v>168672</v>
      </c>
      <c r="AR332" s="158">
        <v>0</v>
      </c>
      <c r="AS332" s="158">
        <v>168672</v>
      </c>
      <c r="AT332" s="158">
        <v>0</v>
      </c>
      <c r="AU332" s="158">
        <v>0</v>
      </c>
      <c r="AV332" s="158">
        <v>0</v>
      </c>
    </row>
    <row r="333" spans="1:48" x14ac:dyDescent="0.25">
      <c r="A333" s="154">
        <v>16106</v>
      </c>
      <c r="B333" s="154" t="s">
        <v>668</v>
      </c>
      <c r="C333" s="54" t="s">
        <v>918</v>
      </c>
      <c r="D333" s="37" t="s">
        <v>939</v>
      </c>
      <c r="E333" s="54">
        <v>4</v>
      </c>
      <c r="F333" s="155">
        <f t="shared" si="10"/>
        <v>4463549</v>
      </c>
      <c r="G333" s="156">
        <v>1631360</v>
      </c>
      <c r="H333" s="156">
        <v>0</v>
      </c>
      <c r="I333" s="156">
        <v>0</v>
      </c>
      <c r="J333" s="156">
        <v>0</v>
      </c>
      <c r="K333" s="156">
        <v>0</v>
      </c>
      <c r="L333" s="156">
        <v>0</v>
      </c>
      <c r="M333" s="156">
        <v>0</v>
      </c>
      <c r="N333" s="156">
        <v>0</v>
      </c>
      <c r="O333" s="156">
        <v>1350</v>
      </c>
      <c r="P333" s="156">
        <v>0</v>
      </c>
      <c r="Q333" s="156">
        <v>2817699</v>
      </c>
      <c r="R333" s="156">
        <v>0</v>
      </c>
      <c r="S333" s="156">
        <v>0</v>
      </c>
      <c r="T333" s="156">
        <v>13140</v>
      </c>
      <c r="U333" s="156">
        <v>538</v>
      </c>
      <c r="V333" s="156">
        <v>0</v>
      </c>
      <c r="W333" s="156">
        <v>538</v>
      </c>
      <c r="X333" s="156">
        <v>0</v>
      </c>
      <c r="Y333" s="156">
        <v>0</v>
      </c>
      <c r="Z333" s="156">
        <v>0</v>
      </c>
      <c r="AA333" s="157" t="s">
        <v>940</v>
      </c>
      <c r="AB333" s="38">
        <f t="shared" si="11"/>
        <v>5580282</v>
      </c>
      <c r="AC333" s="158">
        <v>2001293</v>
      </c>
      <c r="AD333" s="158">
        <v>129736</v>
      </c>
      <c r="AE333" s="158">
        <v>4064</v>
      </c>
      <c r="AF333" s="158">
        <v>125672</v>
      </c>
      <c r="AG333" s="158">
        <v>0</v>
      </c>
      <c r="AH333" s="158">
        <v>0</v>
      </c>
      <c r="AI333" s="158">
        <v>0</v>
      </c>
      <c r="AJ333" s="158">
        <v>0</v>
      </c>
      <c r="AK333" s="158">
        <v>87147</v>
      </c>
      <c r="AL333" s="158">
        <v>0</v>
      </c>
      <c r="AM333" s="158">
        <v>3487812</v>
      </c>
      <c r="AN333" s="158">
        <v>0</v>
      </c>
      <c r="AO333" s="158">
        <v>0</v>
      </c>
      <c r="AP333" s="158">
        <v>4030</v>
      </c>
      <c r="AQ333" s="158">
        <v>464480</v>
      </c>
      <c r="AR333" s="158">
        <v>0</v>
      </c>
      <c r="AS333" s="158">
        <v>464480</v>
      </c>
      <c r="AT333" s="158">
        <v>0</v>
      </c>
      <c r="AU333" s="158">
        <v>0</v>
      </c>
      <c r="AV333" s="158">
        <v>0</v>
      </c>
    </row>
    <row r="334" spans="1:48" x14ac:dyDescent="0.25">
      <c r="A334" s="154">
        <v>16107</v>
      </c>
      <c r="B334" s="154" t="s">
        <v>670</v>
      </c>
      <c r="C334" s="54" t="s">
        <v>918</v>
      </c>
      <c r="D334" s="37" t="s">
        <v>939</v>
      </c>
      <c r="E334" s="54">
        <v>4</v>
      </c>
      <c r="F334" s="155">
        <f t="shared" si="10"/>
        <v>11075706</v>
      </c>
      <c r="G334" s="156">
        <v>1517000</v>
      </c>
      <c r="H334" s="156">
        <v>0</v>
      </c>
      <c r="I334" s="156">
        <v>0</v>
      </c>
      <c r="J334" s="156">
        <v>0</v>
      </c>
      <c r="K334" s="156">
        <v>0</v>
      </c>
      <c r="L334" s="156">
        <v>0</v>
      </c>
      <c r="M334" s="156">
        <v>0</v>
      </c>
      <c r="N334" s="156">
        <v>0</v>
      </c>
      <c r="O334" s="156">
        <v>200000</v>
      </c>
      <c r="P334" s="156">
        <v>0</v>
      </c>
      <c r="Q334" s="156">
        <v>9358700</v>
      </c>
      <c r="R334" s="156">
        <v>5</v>
      </c>
      <c r="S334" s="156">
        <v>0</v>
      </c>
      <c r="T334" s="156">
        <v>1</v>
      </c>
      <c r="U334" s="156">
        <v>500</v>
      </c>
      <c r="V334" s="156">
        <v>0</v>
      </c>
      <c r="W334" s="156">
        <v>500</v>
      </c>
      <c r="X334" s="156">
        <v>0</v>
      </c>
      <c r="Y334" s="156">
        <v>0</v>
      </c>
      <c r="Z334" s="156">
        <v>0</v>
      </c>
      <c r="AA334" s="157" t="s">
        <v>940</v>
      </c>
      <c r="AB334" s="38">
        <f t="shared" si="11"/>
        <v>14254155</v>
      </c>
      <c r="AC334" s="158">
        <v>1921100</v>
      </c>
      <c r="AD334" s="158">
        <v>384139</v>
      </c>
      <c r="AE334" s="158">
        <v>0</v>
      </c>
      <c r="AF334" s="158">
        <v>384139</v>
      </c>
      <c r="AG334" s="158">
        <v>0</v>
      </c>
      <c r="AH334" s="158">
        <v>0</v>
      </c>
      <c r="AI334" s="158">
        <v>0</v>
      </c>
      <c r="AJ334" s="158">
        <v>0</v>
      </c>
      <c r="AK334" s="158">
        <v>191224</v>
      </c>
      <c r="AL334" s="158">
        <v>0</v>
      </c>
      <c r="AM334" s="158">
        <v>12119110</v>
      </c>
      <c r="AN334" s="158">
        <v>0</v>
      </c>
      <c r="AO334" s="158">
        <v>0</v>
      </c>
      <c r="AP334" s="158">
        <v>22721</v>
      </c>
      <c r="AQ334" s="158">
        <v>3446</v>
      </c>
      <c r="AR334" s="158">
        <v>0</v>
      </c>
      <c r="AS334" s="158">
        <v>3446</v>
      </c>
      <c r="AT334" s="158">
        <v>0</v>
      </c>
      <c r="AU334" s="158">
        <v>0</v>
      </c>
      <c r="AV334" s="158">
        <v>0</v>
      </c>
    </row>
    <row r="335" spans="1:48" x14ac:dyDescent="0.25">
      <c r="A335" s="154">
        <v>16108</v>
      </c>
      <c r="B335" s="154" t="s">
        <v>674</v>
      </c>
      <c r="C335" s="54" t="s">
        <v>918</v>
      </c>
      <c r="D335" s="37" t="s">
        <v>939</v>
      </c>
      <c r="E335" s="54">
        <v>4</v>
      </c>
      <c r="F335" s="155">
        <f t="shared" si="10"/>
        <v>7628505</v>
      </c>
      <c r="G335" s="156">
        <v>2193219</v>
      </c>
      <c r="H335" s="156">
        <v>287347</v>
      </c>
      <c r="I335" s="156">
        <v>0</v>
      </c>
      <c r="J335" s="156">
        <v>287347</v>
      </c>
      <c r="K335" s="156">
        <v>0</v>
      </c>
      <c r="L335" s="156">
        <v>0</v>
      </c>
      <c r="M335" s="156">
        <v>0</v>
      </c>
      <c r="N335" s="156">
        <v>0</v>
      </c>
      <c r="O335" s="156">
        <v>0</v>
      </c>
      <c r="P335" s="156">
        <v>0</v>
      </c>
      <c r="Q335" s="156">
        <v>5382390</v>
      </c>
      <c r="R335" s="156">
        <v>7500</v>
      </c>
      <c r="S335" s="156">
        <v>0</v>
      </c>
      <c r="T335" s="156">
        <v>45396</v>
      </c>
      <c r="U335" s="156">
        <v>3000</v>
      </c>
      <c r="V335" s="156">
        <v>0</v>
      </c>
      <c r="W335" s="156">
        <v>3000</v>
      </c>
      <c r="X335" s="156">
        <v>0</v>
      </c>
      <c r="Y335" s="156">
        <v>0</v>
      </c>
      <c r="Z335" s="156">
        <v>0</v>
      </c>
      <c r="AA335" s="157" t="s">
        <v>940</v>
      </c>
      <c r="AB335" s="38">
        <f t="shared" si="11"/>
        <v>6621783</v>
      </c>
      <c r="AC335" s="158">
        <v>1156212</v>
      </c>
      <c r="AD335" s="158">
        <v>0</v>
      </c>
      <c r="AE335" s="158">
        <v>0</v>
      </c>
      <c r="AF335" s="158">
        <v>0</v>
      </c>
      <c r="AG335" s="158">
        <v>0</v>
      </c>
      <c r="AH335" s="158">
        <v>0</v>
      </c>
      <c r="AI335" s="158">
        <v>0</v>
      </c>
      <c r="AJ335" s="158">
        <v>0</v>
      </c>
      <c r="AK335" s="158">
        <v>81634</v>
      </c>
      <c r="AL335" s="158">
        <v>0</v>
      </c>
      <c r="AM335" s="158">
        <v>5315082</v>
      </c>
      <c r="AN335" s="158">
        <v>61000</v>
      </c>
      <c r="AO335" s="158">
        <v>0</v>
      </c>
      <c r="AP335" s="158">
        <v>7855</v>
      </c>
      <c r="AQ335" s="158">
        <v>205349</v>
      </c>
      <c r="AR335" s="158">
        <v>0</v>
      </c>
      <c r="AS335" s="158">
        <v>205349</v>
      </c>
      <c r="AT335" s="158">
        <v>0</v>
      </c>
      <c r="AU335" s="158">
        <v>0</v>
      </c>
      <c r="AV335" s="158">
        <v>0</v>
      </c>
    </row>
    <row r="336" spans="1:48" x14ac:dyDescent="0.25">
      <c r="A336" s="154">
        <v>16109</v>
      </c>
      <c r="B336" s="154" t="s">
        <v>677</v>
      </c>
      <c r="C336" s="54" t="s">
        <v>918</v>
      </c>
      <c r="D336" s="37" t="s">
        <v>939</v>
      </c>
      <c r="E336" s="54">
        <v>4</v>
      </c>
      <c r="F336" s="155">
        <f t="shared" si="10"/>
        <v>7691000</v>
      </c>
      <c r="G336" s="156">
        <v>1456000</v>
      </c>
      <c r="H336" s="156">
        <v>0</v>
      </c>
      <c r="I336" s="156">
        <v>0</v>
      </c>
      <c r="J336" s="156">
        <v>0</v>
      </c>
      <c r="K336" s="156">
        <v>0</v>
      </c>
      <c r="L336" s="156">
        <v>0</v>
      </c>
      <c r="M336" s="156">
        <v>0</v>
      </c>
      <c r="N336" s="156">
        <v>0</v>
      </c>
      <c r="O336" s="156">
        <v>220000</v>
      </c>
      <c r="P336" s="156">
        <v>0</v>
      </c>
      <c r="Q336" s="156">
        <v>6000000</v>
      </c>
      <c r="R336" s="156">
        <v>10000</v>
      </c>
      <c r="S336" s="156">
        <v>0</v>
      </c>
      <c r="T336" s="156">
        <v>5000</v>
      </c>
      <c r="U336" s="156">
        <v>53000</v>
      </c>
      <c r="V336" s="156">
        <v>0</v>
      </c>
      <c r="W336" s="156">
        <v>53000</v>
      </c>
      <c r="X336" s="156">
        <v>0</v>
      </c>
      <c r="Y336" s="156">
        <v>0</v>
      </c>
      <c r="Z336" s="156">
        <v>0</v>
      </c>
      <c r="AA336" s="157" t="s">
        <v>940</v>
      </c>
      <c r="AB336" s="38">
        <f t="shared" si="11"/>
        <v>9371876</v>
      </c>
      <c r="AC336" s="158">
        <v>1781917</v>
      </c>
      <c r="AD336" s="158">
        <v>53939</v>
      </c>
      <c r="AE336" s="158">
        <v>0</v>
      </c>
      <c r="AF336" s="158">
        <v>53939</v>
      </c>
      <c r="AG336" s="158">
        <v>0</v>
      </c>
      <c r="AH336" s="158">
        <v>0</v>
      </c>
      <c r="AI336" s="158">
        <v>0</v>
      </c>
      <c r="AJ336" s="158">
        <v>0</v>
      </c>
      <c r="AK336" s="158">
        <v>311100</v>
      </c>
      <c r="AL336" s="158">
        <v>0</v>
      </c>
      <c r="AM336" s="158">
        <v>7275408</v>
      </c>
      <c r="AN336" s="158">
        <v>0</v>
      </c>
      <c r="AO336" s="158">
        <v>0</v>
      </c>
      <c r="AP336" s="158">
        <v>3451</v>
      </c>
      <c r="AQ336" s="158">
        <v>148938</v>
      </c>
      <c r="AR336" s="158">
        <v>0</v>
      </c>
      <c r="AS336" s="158">
        <v>148938</v>
      </c>
      <c r="AT336" s="158">
        <v>0</v>
      </c>
      <c r="AU336" s="158">
        <v>0</v>
      </c>
      <c r="AV336" s="158">
        <v>0</v>
      </c>
    </row>
    <row r="337" spans="1:48" x14ac:dyDescent="0.25">
      <c r="A337" s="154">
        <v>16201</v>
      </c>
      <c r="B337" s="154" t="s">
        <v>671</v>
      </c>
      <c r="C337" s="54" t="s">
        <v>918</v>
      </c>
      <c r="D337" s="37" t="s">
        <v>939</v>
      </c>
      <c r="E337" s="54">
        <v>4</v>
      </c>
      <c r="F337" s="155">
        <f t="shared" si="10"/>
        <v>5215000</v>
      </c>
      <c r="G337" s="156">
        <v>928700</v>
      </c>
      <c r="H337" s="156">
        <v>253000</v>
      </c>
      <c r="I337" s="156">
        <v>15500</v>
      </c>
      <c r="J337" s="156">
        <v>237500</v>
      </c>
      <c r="K337" s="156">
        <v>0</v>
      </c>
      <c r="L337" s="156">
        <v>0</v>
      </c>
      <c r="M337" s="156">
        <v>0</v>
      </c>
      <c r="N337" s="156">
        <v>0</v>
      </c>
      <c r="O337" s="156">
        <v>35000</v>
      </c>
      <c r="P337" s="156">
        <v>0</v>
      </c>
      <c r="Q337" s="156">
        <v>4222500</v>
      </c>
      <c r="R337" s="156">
        <v>800</v>
      </c>
      <c r="S337" s="156">
        <v>0</v>
      </c>
      <c r="T337" s="156">
        <v>28000</v>
      </c>
      <c r="U337" s="156">
        <v>30000</v>
      </c>
      <c r="V337" s="156">
        <v>0</v>
      </c>
      <c r="W337" s="156">
        <v>30000</v>
      </c>
      <c r="X337" s="156">
        <v>0</v>
      </c>
      <c r="Y337" s="156">
        <v>0</v>
      </c>
      <c r="Z337" s="156">
        <v>0</v>
      </c>
      <c r="AA337" s="157" t="s">
        <v>940</v>
      </c>
      <c r="AB337" s="38">
        <f t="shared" si="11"/>
        <v>5712994</v>
      </c>
      <c r="AC337" s="158">
        <v>952051</v>
      </c>
      <c r="AD337" s="158">
        <v>286947</v>
      </c>
      <c r="AE337" s="158">
        <v>36222</v>
      </c>
      <c r="AF337" s="158">
        <v>250725</v>
      </c>
      <c r="AG337" s="158">
        <v>0</v>
      </c>
      <c r="AH337" s="158">
        <v>0</v>
      </c>
      <c r="AI337" s="158">
        <v>0</v>
      </c>
      <c r="AJ337" s="158">
        <v>0</v>
      </c>
      <c r="AK337" s="158">
        <v>29204</v>
      </c>
      <c r="AL337" s="158">
        <v>0</v>
      </c>
      <c r="AM337" s="158">
        <v>4720329</v>
      </c>
      <c r="AN337" s="158">
        <v>0</v>
      </c>
      <c r="AO337" s="158">
        <v>0</v>
      </c>
      <c r="AP337" s="158">
        <v>11410</v>
      </c>
      <c r="AQ337" s="158">
        <v>487339</v>
      </c>
      <c r="AR337" s="158">
        <v>0</v>
      </c>
      <c r="AS337" s="158">
        <v>487339</v>
      </c>
      <c r="AT337" s="158">
        <v>0</v>
      </c>
      <c r="AU337" s="158">
        <v>0</v>
      </c>
      <c r="AV337" s="158">
        <v>0</v>
      </c>
    </row>
    <row r="338" spans="1:48" x14ac:dyDescent="0.25">
      <c r="A338" s="154">
        <v>16202</v>
      </c>
      <c r="B338" s="154" t="s">
        <v>660</v>
      </c>
      <c r="C338" s="54" t="s">
        <v>918</v>
      </c>
      <c r="D338" s="37" t="s">
        <v>939</v>
      </c>
      <c r="E338" s="54">
        <v>4</v>
      </c>
      <c r="F338" s="155">
        <f t="shared" si="10"/>
        <v>4514500</v>
      </c>
      <c r="G338" s="156">
        <v>632500</v>
      </c>
      <c r="H338" s="156">
        <v>199000</v>
      </c>
      <c r="I338" s="156">
        <v>15000</v>
      </c>
      <c r="J338" s="156">
        <v>184000</v>
      </c>
      <c r="K338" s="156">
        <v>0</v>
      </c>
      <c r="L338" s="156">
        <v>0</v>
      </c>
      <c r="M338" s="156">
        <v>0</v>
      </c>
      <c r="N338" s="156">
        <v>0</v>
      </c>
      <c r="O338" s="156">
        <v>16000</v>
      </c>
      <c r="P338" s="156">
        <v>3000</v>
      </c>
      <c r="Q338" s="156">
        <v>3853000</v>
      </c>
      <c r="R338" s="156">
        <v>0</v>
      </c>
      <c r="S338" s="156">
        <v>0</v>
      </c>
      <c r="T338" s="156">
        <v>10000</v>
      </c>
      <c r="U338" s="156">
        <v>0</v>
      </c>
      <c r="V338" s="156">
        <v>0</v>
      </c>
      <c r="W338" s="156">
        <v>0</v>
      </c>
      <c r="X338" s="156">
        <v>0</v>
      </c>
      <c r="Y338" s="156">
        <v>0</v>
      </c>
      <c r="Z338" s="156">
        <v>0</v>
      </c>
      <c r="AA338" s="157" t="s">
        <v>940</v>
      </c>
      <c r="AB338" s="38">
        <f t="shared" si="11"/>
        <v>4946481</v>
      </c>
      <c r="AC338" s="158">
        <v>889134</v>
      </c>
      <c r="AD338" s="158">
        <v>119706</v>
      </c>
      <c r="AE338" s="158">
        <v>11885</v>
      </c>
      <c r="AF338" s="158">
        <v>107821</v>
      </c>
      <c r="AG338" s="158">
        <v>0</v>
      </c>
      <c r="AH338" s="158">
        <v>0</v>
      </c>
      <c r="AI338" s="158">
        <v>0</v>
      </c>
      <c r="AJ338" s="158">
        <v>0</v>
      </c>
      <c r="AK338" s="158">
        <v>1132</v>
      </c>
      <c r="AL338" s="158">
        <v>100</v>
      </c>
      <c r="AM338" s="158">
        <v>4006947</v>
      </c>
      <c r="AN338" s="158">
        <v>45860</v>
      </c>
      <c r="AO338" s="158">
        <v>0</v>
      </c>
      <c r="AP338" s="158">
        <v>3308</v>
      </c>
      <c r="AQ338" s="158">
        <v>381378</v>
      </c>
      <c r="AR338" s="158">
        <v>0</v>
      </c>
      <c r="AS338" s="158">
        <v>381378</v>
      </c>
      <c r="AT338" s="158">
        <v>0</v>
      </c>
      <c r="AU338" s="158">
        <v>0</v>
      </c>
      <c r="AV338" s="158">
        <v>0</v>
      </c>
    </row>
    <row r="339" spans="1:48" x14ac:dyDescent="0.25">
      <c r="A339" s="154">
        <v>16203</v>
      </c>
      <c r="B339" s="154" t="s">
        <v>661</v>
      </c>
      <c r="C339" s="54" t="s">
        <v>918</v>
      </c>
      <c r="D339" s="37" t="s">
        <v>939</v>
      </c>
      <c r="E339" s="54">
        <v>4</v>
      </c>
      <c r="F339" s="155">
        <f t="shared" si="10"/>
        <v>6189136</v>
      </c>
      <c r="G339" s="156">
        <v>1098951</v>
      </c>
      <c r="H339" s="156">
        <v>80940</v>
      </c>
      <c r="I339" s="156">
        <v>10</v>
      </c>
      <c r="J339" s="156">
        <v>80930</v>
      </c>
      <c r="K339" s="156">
        <v>0</v>
      </c>
      <c r="L339" s="156">
        <v>0</v>
      </c>
      <c r="M339" s="156">
        <v>0</v>
      </c>
      <c r="N339" s="156">
        <v>0</v>
      </c>
      <c r="O339" s="156">
        <v>120000</v>
      </c>
      <c r="P339" s="156">
        <v>0</v>
      </c>
      <c r="Q339" s="156">
        <v>4930115</v>
      </c>
      <c r="R339" s="156">
        <v>60</v>
      </c>
      <c r="S339" s="156">
        <v>0</v>
      </c>
      <c r="T339" s="156">
        <v>40010</v>
      </c>
      <c r="U339" s="156">
        <v>9060</v>
      </c>
      <c r="V339" s="156">
        <v>20</v>
      </c>
      <c r="W339" s="156">
        <v>9040</v>
      </c>
      <c r="X339" s="156">
        <v>0</v>
      </c>
      <c r="Y339" s="156">
        <v>0</v>
      </c>
      <c r="Z339" s="156">
        <v>0</v>
      </c>
      <c r="AA339" s="157" t="s">
        <v>940</v>
      </c>
      <c r="AB339" s="38">
        <f t="shared" si="11"/>
        <v>7181856</v>
      </c>
      <c r="AC339" s="158">
        <v>1415065</v>
      </c>
      <c r="AD339" s="158">
        <v>345634</v>
      </c>
      <c r="AE339" s="158">
        <v>178411</v>
      </c>
      <c r="AF339" s="158">
        <v>167223</v>
      </c>
      <c r="AG339" s="158">
        <v>0</v>
      </c>
      <c r="AH339" s="158">
        <v>0</v>
      </c>
      <c r="AI339" s="158">
        <v>0</v>
      </c>
      <c r="AJ339" s="158">
        <v>0</v>
      </c>
      <c r="AK339" s="158">
        <v>199397</v>
      </c>
      <c r="AL339" s="158">
        <v>0</v>
      </c>
      <c r="AM339" s="158">
        <v>5518998</v>
      </c>
      <c r="AN339" s="158">
        <v>30805</v>
      </c>
      <c r="AO339" s="158">
        <v>0</v>
      </c>
      <c r="AP339" s="158">
        <v>17591</v>
      </c>
      <c r="AQ339" s="158">
        <v>872303</v>
      </c>
      <c r="AR339" s="158">
        <v>0</v>
      </c>
      <c r="AS339" s="158">
        <v>872303</v>
      </c>
      <c r="AT339" s="158">
        <v>0</v>
      </c>
      <c r="AU339" s="158">
        <v>0</v>
      </c>
      <c r="AV339" s="158">
        <v>0</v>
      </c>
    </row>
    <row r="340" spans="1:48" x14ac:dyDescent="0.25">
      <c r="A340" s="154">
        <v>16204</v>
      </c>
      <c r="B340" s="154" t="s">
        <v>665</v>
      </c>
      <c r="C340" s="54" t="s">
        <v>918</v>
      </c>
      <c r="D340" s="37" t="s">
        <v>939</v>
      </c>
      <c r="E340" s="54">
        <v>4</v>
      </c>
      <c r="F340" s="155">
        <f t="shared" si="10"/>
        <v>3235600</v>
      </c>
      <c r="G340" s="156">
        <v>361180</v>
      </c>
      <c r="H340" s="156">
        <v>52210</v>
      </c>
      <c r="I340" s="156">
        <v>10</v>
      </c>
      <c r="J340" s="156">
        <v>52200</v>
      </c>
      <c r="K340" s="156">
        <v>0</v>
      </c>
      <c r="L340" s="156">
        <v>0</v>
      </c>
      <c r="M340" s="156">
        <v>0</v>
      </c>
      <c r="N340" s="156">
        <v>0</v>
      </c>
      <c r="O340" s="156">
        <v>100</v>
      </c>
      <c r="P340" s="156">
        <v>0</v>
      </c>
      <c r="Q340" s="156">
        <v>2839120</v>
      </c>
      <c r="R340" s="156">
        <v>30200</v>
      </c>
      <c r="S340" s="156">
        <v>0</v>
      </c>
      <c r="T340" s="156">
        <v>5000</v>
      </c>
      <c r="U340" s="156">
        <v>5000</v>
      </c>
      <c r="V340" s="156">
        <v>3000</v>
      </c>
      <c r="W340" s="156">
        <v>2000</v>
      </c>
      <c r="X340" s="156">
        <v>0</v>
      </c>
      <c r="Y340" s="156">
        <v>0</v>
      </c>
      <c r="Z340" s="156">
        <v>0</v>
      </c>
      <c r="AA340" s="157" t="s">
        <v>940</v>
      </c>
      <c r="AB340" s="38">
        <f t="shared" si="11"/>
        <v>3960645</v>
      </c>
      <c r="AC340" s="158">
        <v>526603</v>
      </c>
      <c r="AD340" s="158">
        <v>105646</v>
      </c>
      <c r="AE340" s="158">
        <v>0</v>
      </c>
      <c r="AF340" s="158">
        <v>105646</v>
      </c>
      <c r="AG340" s="158">
        <v>0</v>
      </c>
      <c r="AH340" s="158">
        <v>0</v>
      </c>
      <c r="AI340" s="158">
        <v>0</v>
      </c>
      <c r="AJ340" s="158">
        <v>0</v>
      </c>
      <c r="AK340" s="158">
        <v>200</v>
      </c>
      <c r="AL340" s="158">
        <v>0</v>
      </c>
      <c r="AM340" s="158">
        <v>3428532</v>
      </c>
      <c r="AN340" s="158">
        <v>0</v>
      </c>
      <c r="AO340" s="158">
        <v>0</v>
      </c>
      <c r="AP340" s="158">
        <v>5310</v>
      </c>
      <c r="AQ340" s="158">
        <v>1419334</v>
      </c>
      <c r="AR340" s="158">
        <v>2805</v>
      </c>
      <c r="AS340" s="158">
        <v>1416529</v>
      </c>
      <c r="AT340" s="158">
        <v>0</v>
      </c>
      <c r="AU340" s="158">
        <v>0</v>
      </c>
      <c r="AV340" s="158">
        <v>0</v>
      </c>
    </row>
    <row r="341" spans="1:48" x14ac:dyDescent="0.25">
      <c r="A341" s="154">
        <v>16205</v>
      </c>
      <c r="B341" s="154" t="s">
        <v>669</v>
      </c>
      <c r="C341" s="54" t="s">
        <v>918</v>
      </c>
      <c r="D341" s="37" t="s">
        <v>939</v>
      </c>
      <c r="E341" s="54">
        <v>4</v>
      </c>
      <c r="F341" s="155">
        <f t="shared" si="10"/>
        <v>3069770</v>
      </c>
      <c r="G341" s="156">
        <v>377950</v>
      </c>
      <c r="H341" s="156">
        <v>15000</v>
      </c>
      <c r="I341" s="156">
        <v>0</v>
      </c>
      <c r="J341" s="156">
        <v>15000</v>
      </c>
      <c r="K341" s="156">
        <v>0</v>
      </c>
      <c r="L341" s="156">
        <v>0</v>
      </c>
      <c r="M341" s="156">
        <v>0</v>
      </c>
      <c r="N341" s="156">
        <v>0</v>
      </c>
      <c r="O341" s="156">
        <v>62980</v>
      </c>
      <c r="P341" s="156">
        <v>0</v>
      </c>
      <c r="Q341" s="156">
        <v>2616340</v>
      </c>
      <c r="R341" s="156">
        <v>10000</v>
      </c>
      <c r="S341" s="156">
        <v>0</v>
      </c>
      <c r="T341" s="156">
        <v>2500</v>
      </c>
      <c r="U341" s="156">
        <v>500</v>
      </c>
      <c r="V341" s="156">
        <v>0</v>
      </c>
      <c r="W341" s="156">
        <v>500</v>
      </c>
      <c r="X341" s="156">
        <v>0</v>
      </c>
      <c r="Y341" s="156">
        <v>0</v>
      </c>
      <c r="Z341" s="156">
        <v>0</v>
      </c>
      <c r="AA341" s="157" t="s">
        <v>940</v>
      </c>
      <c r="AB341" s="38">
        <f t="shared" si="11"/>
        <v>3834324</v>
      </c>
      <c r="AC341" s="158">
        <v>471111</v>
      </c>
      <c r="AD341" s="158">
        <v>119718</v>
      </c>
      <c r="AE341" s="158">
        <v>0</v>
      </c>
      <c r="AF341" s="158">
        <v>119718</v>
      </c>
      <c r="AG341" s="158">
        <v>0</v>
      </c>
      <c r="AH341" s="158">
        <v>0</v>
      </c>
      <c r="AI341" s="158">
        <v>0</v>
      </c>
      <c r="AJ341" s="158">
        <v>0</v>
      </c>
      <c r="AK341" s="158">
        <v>166380</v>
      </c>
      <c r="AL341" s="158">
        <v>0</v>
      </c>
      <c r="AM341" s="158">
        <v>3194429</v>
      </c>
      <c r="AN341" s="158">
        <v>0</v>
      </c>
      <c r="AO341" s="158">
        <v>0</v>
      </c>
      <c r="AP341" s="158">
        <v>2404</v>
      </c>
      <c r="AQ341" s="158">
        <v>330137</v>
      </c>
      <c r="AR341" s="158">
        <v>0</v>
      </c>
      <c r="AS341" s="158">
        <v>330137</v>
      </c>
      <c r="AT341" s="158">
        <v>0</v>
      </c>
      <c r="AU341" s="158">
        <v>0</v>
      </c>
      <c r="AV341" s="158">
        <v>0</v>
      </c>
    </row>
    <row r="342" spans="1:48" x14ac:dyDescent="0.25">
      <c r="A342" s="154">
        <v>16206</v>
      </c>
      <c r="B342" s="154" t="s">
        <v>678</v>
      </c>
      <c r="C342" s="54" t="s">
        <v>918</v>
      </c>
      <c r="D342" s="37" t="s">
        <v>939</v>
      </c>
      <c r="E342" s="54">
        <v>4</v>
      </c>
      <c r="F342" s="155">
        <f t="shared" si="10"/>
        <v>3221089</v>
      </c>
      <c r="G342" s="156">
        <v>1256907</v>
      </c>
      <c r="H342" s="156">
        <v>59004</v>
      </c>
      <c r="I342" s="156">
        <v>1</v>
      </c>
      <c r="J342" s="156">
        <v>59003</v>
      </c>
      <c r="K342" s="156">
        <v>0</v>
      </c>
      <c r="L342" s="156">
        <v>0</v>
      </c>
      <c r="M342" s="156">
        <v>0</v>
      </c>
      <c r="N342" s="156">
        <v>0</v>
      </c>
      <c r="O342" s="156">
        <v>0</v>
      </c>
      <c r="P342" s="156">
        <v>0</v>
      </c>
      <c r="Q342" s="156">
        <v>1959082</v>
      </c>
      <c r="R342" s="156">
        <v>0</v>
      </c>
      <c r="S342" s="156">
        <v>0</v>
      </c>
      <c r="T342" s="156">
        <v>5100</v>
      </c>
      <c r="U342" s="156">
        <v>6000</v>
      </c>
      <c r="V342" s="156">
        <v>0</v>
      </c>
      <c r="W342" s="156">
        <v>6000</v>
      </c>
      <c r="X342" s="156">
        <v>0</v>
      </c>
      <c r="Y342" s="156">
        <v>0</v>
      </c>
      <c r="Z342" s="156">
        <v>0</v>
      </c>
      <c r="AA342" s="157" t="s">
        <v>940</v>
      </c>
      <c r="AB342" s="38">
        <f t="shared" si="11"/>
        <v>4648802</v>
      </c>
      <c r="AC342" s="158">
        <v>1468954</v>
      </c>
      <c r="AD342" s="158">
        <v>242833</v>
      </c>
      <c r="AE342" s="158">
        <v>0</v>
      </c>
      <c r="AF342" s="158">
        <v>242833</v>
      </c>
      <c r="AG342" s="158">
        <v>0</v>
      </c>
      <c r="AH342" s="158">
        <v>0</v>
      </c>
      <c r="AI342" s="158">
        <v>0</v>
      </c>
      <c r="AJ342" s="158">
        <v>0</v>
      </c>
      <c r="AK342" s="158">
        <v>0</v>
      </c>
      <c r="AL342" s="158">
        <v>0</v>
      </c>
      <c r="AM342" s="158">
        <v>3172995</v>
      </c>
      <c r="AN342" s="158">
        <v>0</v>
      </c>
      <c r="AO342" s="158">
        <v>0</v>
      </c>
      <c r="AP342" s="158">
        <v>6853</v>
      </c>
      <c r="AQ342" s="158">
        <v>565556</v>
      </c>
      <c r="AR342" s="158">
        <v>0</v>
      </c>
      <c r="AS342" s="158">
        <v>565556</v>
      </c>
      <c r="AT342" s="158">
        <v>0</v>
      </c>
      <c r="AU342" s="158">
        <v>0</v>
      </c>
      <c r="AV342" s="158">
        <v>0</v>
      </c>
    </row>
    <row r="343" spans="1:48" x14ac:dyDescent="0.25">
      <c r="A343" s="154">
        <v>16207</v>
      </c>
      <c r="B343" s="154" t="s">
        <v>676</v>
      </c>
      <c r="C343" s="54" t="s">
        <v>918</v>
      </c>
      <c r="D343" s="37" t="s">
        <v>939</v>
      </c>
      <c r="E343" s="54">
        <v>4</v>
      </c>
      <c r="F343" s="155">
        <f t="shared" si="10"/>
        <v>3753460</v>
      </c>
      <c r="G343" s="156">
        <v>566434</v>
      </c>
      <c r="H343" s="156">
        <v>118697</v>
      </c>
      <c r="I343" s="156">
        <v>0</v>
      </c>
      <c r="J343" s="156">
        <v>118697</v>
      </c>
      <c r="K343" s="156">
        <v>0</v>
      </c>
      <c r="L343" s="156">
        <v>0</v>
      </c>
      <c r="M343" s="156">
        <v>0</v>
      </c>
      <c r="N343" s="156">
        <v>0</v>
      </c>
      <c r="O343" s="156">
        <v>34537</v>
      </c>
      <c r="P343" s="156">
        <v>0</v>
      </c>
      <c r="Q343" s="156">
        <v>3152260</v>
      </c>
      <c r="R343" s="156">
        <v>0</v>
      </c>
      <c r="S343" s="156">
        <v>0</v>
      </c>
      <c r="T343" s="156">
        <v>229</v>
      </c>
      <c r="U343" s="156">
        <v>2271</v>
      </c>
      <c r="V343" s="156">
        <v>0</v>
      </c>
      <c r="W343" s="156">
        <v>2271</v>
      </c>
      <c r="X343" s="156">
        <v>0</v>
      </c>
      <c r="Y343" s="156">
        <v>0</v>
      </c>
      <c r="Z343" s="156">
        <v>0</v>
      </c>
      <c r="AA343" s="157" t="s">
        <v>940</v>
      </c>
      <c r="AB343" s="38">
        <f t="shared" si="11"/>
        <v>3997320</v>
      </c>
      <c r="AC343" s="158">
        <v>572305</v>
      </c>
      <c r="AD343" s="158">
        <v>129714</v>
      </c>
      <c r="AE343" s="158">
        <v>0</v>
      </c>
      <c r="AF343" s="158">
        <v>129714</v>
      </c>
      <c r="AG343" s="158">
        <v>0</v>
      </c>
      <c r="AH343" s="158">
        <v>0</v>
      </c>
      <c r="AI343" s="158">
        <v>0</v>
      </c>
      <c r="AJ343" s="158">
        <v>0</v>
      </c>
      <c r="AK343" s="158">
        <v>35199</v>
      </c>
      <c r="AL343" s="158">
        <v>0</v>
      </c>
      <c r="AM343" s="158">
        <v>3388381</v>
      </c>
      <c r="AN343" s="158">
        <v>0</v>
      </c>
      <c r="AO343" s="158">
        <v>0</v>
      </c>
      <c r="AP343" s="158">
        <v>1435</v>
      </c>
      <c r="AQ343" s="158">
        <v>786207</v>
      </c>
      <c r="AR343" s="158">
        <v>0</v>
      </c>
      <c r="AS343" s="158">
        <v>786207</v>
      </c>
      <c r="AT343" s="158">
        <v>0</v>
      </c>
      <c r="AU343" s="158">
        <v>0</v>
      </c>
      <c r="AV343" s="158">
        <v>0</v>
      </c>
    </row>
    <row r="344" spans="1:48" x14ac:dyDescent="0.25">
      <c r="A344" s="154">
        <v>16301</v>
      </c>
      <c r="B344" s="154" t="s">
        <v>672</v>
      </c>
      <c r="C344" s="54" t="s">
        <v>918</v>
      </c>
      <c r="D344" s="37" t="s">
        <v>939</v>
      </c>
      <c r="E344" s="54">
        <v>4</v>
      </c>
      <c r="F344" s="155">
        <f t="shared" si="10"/>
        <v>16040151</v>
      </c>
      <c r="G344" s="156">
        <v>3898269</v>
      </c>
      <c r="H344" s="156">
        <v>328143</v>
      </c>
      <c r="I344" s="156">
        <v>0</v>
      </c>
      <c r="J344" s="156">
        <v>328143</v>
      </c>
      <c r="K344" s="156">
        <v>0</v>
      </c>
      <c r="L344" s="156">
        <v>0</v>
      </c>
      <c r="M344" s="156">
        <v>0</v>
      </c>
      <c r="N344" s="156">
        <v>0</v>
      </c>
      <c r="O344" s="156">
        <v>387095</v>
      </c>
      <c r="P344" s="156">
        <v>40422</v>
      </c>
      <c r="Q344" s="156">
        <v>11694901</v>
      </c>
      <c r="R344" s="156">
        <v>0</v>
      </c>
      <c r="S344" s="156">
        <v>0</v>
      </c>
      <c r="T344" s="156">
        <v>19464</v>
      </c>
      <c r="U344" s="156">
        <v>747887</v>
      </c>
      <c r="V344" s="156">
        <v>0</v>
      </c>
      <c r="W344" s="156">
        <v>747887</v>
      </c>
      <c r="X344" s="156">
        <v>0</v>
      </c>
      <c r="Y344" s="156">
        <v>0</v>
      </c>
      <c r="Z344" s="156">
        <v>0</v>
      </c>
      <c r="AA344" s="157" t="s">
        <v>940</v>
      </c>
      <c r="AB344" s="38">
        <f t="shared" si="11"/>
        <v>17180224</v>
      </c>
      <c r="AC344" s="158">
        <v>4475883</v>
      </c>
      <c r="AD344" s="158">
        <v>300317</v>
      </c>
      <c r="AE344" s="158">
        <v>0</v>
      </c>
      <c r="AF344" s="158">
        <v>300317</v>
      </c>
      <c r="AG344" s="158">
        <v>0</v>
      </c>
      <c r="AH344" s="158">
        <v>0</v>
      </c>
      <c r="AI344" s="158">
        <v>0</v>
      </c>
      <c r="AJ344" s="158">
        <v>0</v>
      </c>
      <c r="AK344" s="158">
        <v>332526</v>
      </c>
      <c r="AL344" s="158">
        <v>31887</v>
      </c>
      <c r="AM344" s="158">
        <v>12331388</v>
      </c>
      <c r="AN344" s="158">
        <v>0</v>
      </c>
      <c r="AO344" s="158">
        <v>0</v>
      </c>
      <c r="AP344" s="158">
        <v>8540</v>
      </c>
      <c r="AQ344" s="158">
        <v>177234</v>
      </c>
      <c r="AR344" s="158">
        <v>0</v>
      </c>
      <c r="AS344" s="158">
        <v>177234</v>
      </c>
      <c r="AT344" s="158">
        <v>0</v>
      </c>
      <c r="AU344" s="158">
        <v>0</v>
      </c>
      <c r="AV344" s="158">
        <v>0</v>
      </c>
    </row>
    <row r="345" spans="1:48" x14ac:dyDescent="0.25">
      <c r="A345" s="154">
        <v>16302</v>
      </c>
      <c r="B345" s="154" t="s">
        <v>662</v>
      </c>
      <c r="C345" s="54" t="s">
        <v>918</v>
      </c>
      <c r="D345" s="37" t="s">
        <v>939</v>
      </c>
      <c r="E345" s="54">
        <v>4</v>
      </c>
      <c r="F345" s="155">
        <f t="shared" si="10"/>
        <v>9388700</v>
      </c>
      <c r="G345" s="156">
        <v>2026000</v>
      </c>
      <c r="H345" s="156">
        <v>4000</v>
      </c>
      <c r="I345" s="156">
        <v>4000</v>
      </c>
      <c r="J345" s="156">
        <v>0</v>
      </c>
      <c r="K345" s="156">
        <v>0</v>
      </c>
      <c r="L345" s="156">
        <v>0</v>
      </c>
      <c r="M345" s="156">
        <v>0</v>
      </c>
      <c r="N345" s="156">
        <v>0</v>
      </c>
      <c r="O345" s="156">
        <v>11000</v>
      </c>
      <c r="P345" s="156">
        <v>0</v>
      </c>
      <c r="Q345" s="156">
        <v>7341700</v>
      </c>
      <c r="R345" s="156">
        <v>0</v>
      </c>
      <c r="S345" s="156">
        <v>0</v>
      </c>
      <c r="T345" s="156">
        <v>10000</v>
      </c>
      <c r="U345" s="156">
        <v>1000</v>
      </c>
      <c r="V345" s="156">
        <v>1000</v>
      </c>
      <c r="W345" s="156">
        <v>0</v>
      </c>
      <c r="X345" s="156">
        <v>0</v>
      </c>
      <c r="Y345" s="156">
        <v>0</v>
      </c>
      <c r="Z345" s="156">
        <v>0</v>
      </c>
      <c r="AA345" s="157" t="s">
        <v>940</v>
      </c>
      <c r="AB345" s="38">
        <f t="shared" si="11"/>
        <v>11025678</v>
      </c>
      <c r="AC345" s="158">
        <v>2176872</v>
      </c>
      <c r="AD345" s="158">
        <v>513542</v>
      </c>
      <c r="AE345" s="158">
        <v>0</v>
      </c>
      <c r="AF345" s="158">
        <v>513542</v>
      </c>
      <c r="AG345" s="158">
        <v>0</v>
      </c>
      <c r="AH345" s="158">
        <v>0</v>
      </c>
      <c r="AI345" s="158">
        <v>0</v>
      </c>
      <c r="AJ345" s="158">
        <v>0</v>
      </c>
      <c r="AK345" s="158">
        <v>244179</v>
      </c>
      <c r="AL345" s="158">
        <v>0</v>
      </c>
      <c r="AM345" s="158">
        <v>8604497</v>
      </c>
      <c r="AN345" s="158">
        <v>0</v>
      </c>
      <c r="AO345" s="158">
        <v>0</v>
      </c>
      <c r="AP345" s="158">
        <v>130</v>
      </c>
      <c r="AQ345" s="158">
        <v>129813</v>
      </c>
      <c r="AR345" s="158">
        <v>2</v>
      </c>
      <c r="AS345" s="158">
        <v>129811</v>
      </c>
      <c r="AT345" s="158">
        <v>0</v>
      </c>
      <c r="AU345" s="158">
        <v>0</v>
      </c>
      <c r="AV345" s="158">
        <v>0</v>
      </c>
    </row>
    <row r="346" spans="1:48" x14ac:dyDescent="0.25">
      <c r="A346" s="154">
        <v>16303</v>
      </c>
      <c r="B346" s="154" t="s">
        <v>666</v>
      </c>
      <c r="C346" s="54" t="s">
        <v>918</v>
      </c>
      <c r="D346" s="37" t="s">
        <v>939</v>
      </c>
      <c r="E346" s="54">
        <v>4</v>
      </c>
      <c r="F346" s="155">
        <f t="shared" si="10"/>
        <v>4302500</v>
      </c>
      <c r="G346" s="156">
        <v>840000</v>
      </c>
      <c r="H346" s="156">
        <v>97000</v>
      </c>
      <c r="I346" s="156">
        <v>0</v>
      </c>
      <c r="J346" s="156">
        <v>97000</v>
      </c>
      <c r="K346" s="156">
        <v>0</v>
      </c>
      <c r="L346" s="156">
        <v>0</v>
      </c>
      <c r="M346" s="156">
        <v>0</v>
      </c>
      <c r="N346" s="156">
        <v>0</v>
      </c>
      <c r="O346" s="156">
        <v>65000</v>
      </c>
      <c r="P346" s="156">
        <v>0</v>
      </c>
      <c r="Q346" s="156">
        <v>3347500</v>
      </c>
      <c r="R346" s="156">
        <v>0</v>
      </c>
      <c r="S346" s="156">
        <v>0</v>
      </c>
      <c r="T346" s="156">
        <v>50000</v>
      </c>
      <c r="U346" s="156">
        <v>13000</v>
      </c>
      <c r="V346" s="156">
        <v>0</v>
      </c>
      <c r="W346" s="156">
        <v>13000</v>
      </c>
      <c r="X346" s="156">
        <v>0</v>
      </c>
      <c r="Y346" s="156">
        <v>0</v>
      </c>
      <c r="Z346" s="156">
        <v>0</v>
      </c>
      <c r="AA346" s="157" t="s">
        <v>940</v>
      </c>
      <c r="AB346" s="38">
        <f t="shared" si="11"/>
        <v>5966481</v>
      </c>
      <c r="AC346" s="158">
        <v>1149746</v>
      </c>
      <c r="AD346" s="158">
        <v>251468</v>
      </c>
      <c r="AE346" s="158">
        <v>0</v>
      </c>
      <c r="AF346" s="158">
        <v>251468</v>
      </c>
      <c r="AG346" s="158">
        <v>0</v>
      </c>
      <c r="AH346" s="158">
        <v>0</v>
      </c>
      <c r="AI346" s="158">
        <v>0</v>
      </c>
      <c r="AJ346" s="158">
        <v>0</v>
      </c>
      <c r="AK346" s="158">
        <v>92243</v>
      </c>
      <c r="AL346" s="158">
        <v>0</v>
      </c>
      <c r="AM346" s="158">
        <v>4679339</v>
      </c>
      <c r="AN346" s="158">
        <v>39470</v>
      </c>
      <c r="AO346" s="158">
        <v>0</v>
      </c>
      <c r="AP346" s="158">
        <v>5683</v>
      </c>
      <c r="AQ346" s="158">
        <v>922043</v>
      </c>
      <c r="AR346" s="158">
        <v>0</v>
      </c>
      <c r="AS346" s="158">
        <v>922043</v>
      </c>
      <c r="AT346" s="158">
        <v>0</v>
      </c>
      <c r="AU346" s="158">
        <v>0</v>
      </c>
      <c r="AV346" s="158">
        <v>0</v>
      </c>
    </row>
    <row r="347" spans="1:48" x14ac:dyDescent="0.25">
      <c r="A347" s="154">
        <v>16304</v>
      </c>
      <c r="B347" s="154" t="s">
        <v>673</v>
      </c>
      <c r="C347" s="54" t="s">
        <v>918</v>
      </c>
      <c r="D347" s="37" t="s">
        <v>939</v>
      </c>
      <c r="E347" s="54">
        <v>4</v>
      </c>
      <c r="F347" s="155">
        <f t="shared" si="10"/>
        <v>2662139</v>
      </c>
      <c r="G347" s="156">
        <v>593709</v>
      </c>
      <c r="H347" s="156">
        <v>1515</v>
      </c>
      <c r="I347" s="156">
        <v>1515</v>
      </c>
      <c r="J347" s="156">
        <v>0</v>
      </c>
      <c r="K347" s="156">
        <v>0</v>
      </c>
      <c r="L347" s="156">
        <v>0</v>
      </c>
      <c r="M347" s="156">
        <v>0</v>
      </c>
      <c r="N347" s="156">
        <v>0</v>
      </c>
      <c r="O347" s="156">
        <v>9276</v>
      </c>
      <c r="P347" s="156">
        <v>0</v>
      </c>
      <c r="Q347" s="156">
        <v>2057218</v>
      </c>
      <c r="R347" s="156">
        <v>0</v>
      </c>
      <c r="S347" s="156">
        <v>0</v>
      </c>
      <c r="T347" s="156">
        <v>1936</v>
      </c>
      <c r="U347" s="156">
        <v>67458</v>
      </c>
      <c r="V347" s="156">
        <v>0</v>
      </c>
      <c r="W347" s="156">
        <v>67458</v>
      </c>
      <c r="X347" s="156">
        <v>0</v>
      </c>
      <c r="Y347" s="156">
        <v>0</v>
      </c>
      <c r="Z347" s="156">
        <v>0</v>
      </c>
      <c r="AA347" s="157" t="s">
        <v>940</v>
      </c>
      <c r="AB347" s="38">
        <f t="shared" si="11"/>
        <v>3155156</v>
      </c>
      <c r="AC347" s="158">
        <v>744365</v>
      </c>
      <c r="AD347" s="158">
        <v>37117</v>
      </c>
      <c r="AE347" s="158">
        <v>984</v>
      </c>
      <c r="AF347" s="158">
        <v>36133</v>
      </c>
      <c r="AG347" s="158">
        <v>0</v>
      </c>
      <c r="AH347" s="158">
        <v>0</v>
      </c>
      <c r="AI347" s="158">
        <v>0</v>
      </c>
      <c r="AJ347" s="158">
        <v>0</v>
      </c>
      <c r="AK347" s="158">
        <v>6142</v>
      </c>
      <c r="AL347" s="158">
        <v>0</v>
      </c>
      <c r="AM347" s="158">
        <v>2437530</v>
      </c>
      <c r="AN347" s="158">
        <v>0</v>
      </c>
      <c r="AO347" s="158">
        <v>0</v>
      </c>
      <c r="AP347" s="158">
        <v>-32881</v>
      </c>
      <c r="AQ347" s="158">
        <v>299905</v>
      </c>
      <c r="AR347" s="158">
        <v>0</v>
      </c>
      <c r="AS347" s="158">
        <v>299905</v>
      </c>
      <c r="AT347" s="158">
        <v>0</v>
      </c>
      <c r="AU347" s="158">
        <v>0</v>
      </c>
      <c r="AV347" s="158">
        <v>0</v>
      </c>
    </row>
    <row r="348" spans="1:48" x14ac:dyDescent="0.25">
      <c r="A348" s="154">
        <v>16305</v>
      </c>
      <c r="B348" s="154" t="s">
        <v>675</v>
      </c>
      <c r="C348" s="54" t="s">
        <v>918</v>
      </c>
      <c r="D348" s="37" t="s">
        <v>939</v>
      </c>
      <c r="E348" s="54">
        <v>4</v>
      </c>
      <c r="F348" s="155">
        <f t="shared" si="10"/>
        <v>6536800</v>
      </c>
      <c r="G348" s="156">
        <v>3131000</v>
      </c>
      <c r="H348" s="156">
        <v>180000</v>
      </c>
      <c r="I348" s="156">
        <v>60000</v>
      </c>
      <c r="J348" s="156">
        <v>120000</v>
      </c>
      <c r="K348" s="156">
        <v>0</v>
      </c>
      <c r="L348" s="156">
        <v>0</v>
      </c>
      <c r="M348" s="156">
        <v>0</v>
      </c>
      <c r="N348" s="156">
        <v>0</v>
      </c>
      <c r="O348" s="156">
        <v>9000</v>
      </c>
      <c r="P348" s="156">
        <v>0</v>
      </c>
      <c r="Q348" s="156">
        <v>3363600</v>
      </c>
      <c r="R348" s="156">
        <v>0</v>
      </c>
      <c r="S348" s="156">
        <v>0</v>
      </c>
      <c r="T348" s="156">
        <v>5000</v>
      </c>
      <c r="U348" s="156">
        <v>80000</v>
      </c>
      <c r="V348" s="156">
        <v>0</v>
      </c>
      <c r="W348" s="156">
        <v>80000</v>
      </c>
      <c r="X348" s="156">
        <v>0</v>
      </c>
      <c r="Y348" s="156">
        <v>0</v>
      </c>
      <c r="Z348" s="156">
        <v>28200</v>
      </c>
      <c r="AA348" s="157" t="s">
        <v>940</v>
      </c>
      <c r="AB348" s="38">
        <f t="shared" si="11"/>
        <v>6969020</v>
      </c>
      <c r="AC348" s="158">
        <v>3070289</v>
      </c>
      <c r="AD348" s="158">
        <v>123703</v>
      </c>
      <c r="AE348" s="158">
        <v>0</v>
      </c>
      <c r="AF348" s="158">
        <v>123703</v>
      </c>
      <c r="AG348" s="158">
        <v>0</v>
      </c>
      <c r="AH348" s="158">
        <v>0</v>
      </c>
      <c r="AI348" s="158">
        <v>0</v>
      </c>
      <c r="AJ348" s="158">
        <v>0</v>
      </c>
      <c r="AK348" s="158">
        <v>69039</v>
      </c>
      <c r="AL348" s="158">
        <v>0</v>
      </c>
      <c r="AM348" s="158">
        <v>3829692</v>
      </c>
      <c r="AN348" s="158">
        <v>0</v>
      </c>
      <c r="AO348" s="158">
        <v>0</v>
      </c>
      <c r="AP348" s="158">
        <v>0</v>
      </c>
      <c r="AQ348" s="158">
        <v>771786</v>
      </c>
      <c r="AR348" s="158">
        <v>20437</v>
      </c>
      <c r="AS348" s="158">
        <v>751349</v>
      </c>
      <c r="AT348" s="158">
        <v>0</v>
      </c>
      <c r="AU348" s="158">
        <v>0</v>
      </c>
      <c r="AV348" s="158">
        <v>0</v>
      </c>
    </row>
  </sheetData>
  <sheetProtection algorithmName="SHA-512" hashValue="VEO+sQEe9x5A0cKitBWtJam1EiYe3mqQLbohiAyqZGG7DX88/8pHDm+XBR0CPETVLGo8CH+1Yjcyhetl3lnfHg==" saltValue="xSYtruDOHxyWxto3NkSHQA==" spinCount="100000" sheet="1" objects="1" scenarios="1"/>
  <sortState xmlns:xlrd2="http://schemas.microsoft.com/office/spreadsheetml/2017/richdata2" ref="A4:AV348">
    <sortCondition ref="A4:A348"/>
  </sortState>
  <conditionalFormatting sqref="D4:D348">
    <cfRule type="colorScale" priority="11">
      <colorScale>
        <cfvo type="min"/>
        <cfvo type="percentile" val="50"/>
        <cfvo type="max"/>
        <color rgb="FFF8696B"/>
        <color rgb="FFFCFCFF"/>
        <color rgb="FF5A8AC6"/>
      </colorScale>
    </cfRule>
  </conditionalFormatting>
  <conditionalFormatting sqref="G1:Z1">
    <cfRule type="colorScale" priority="1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AC1:AV1">
    <cfRule type="colorScale" priority="5">
      <colorScale>
        <cfvo type="min"/>
        <cfvo type="percentile" val="50"/>
        <cfvo type="max"/>
        <color rgb="FFF8696B"/>
        <color rgb="FFFCFCFF"/>
        <color rgb="FF63BE7B"/>
      </colorScale>
    </cfRule>
  </conditionalFormatting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9"/>
  <dimension ref="A1:M347"/>
  <sheetViews>
    <sheetView showGridLines="0" workbookViewId="0"/>
  </sheetViews>
  <sheetFormatPr baseColWidth="10" defaultColWidth="0" defaultRowHeight="15" x14ac:dyDescent="0.25"/>
  <cols>
    <col min="1" max="1" width="6.7109375" style="36" bestFit="1" customWidth="1"/>
    <col min="2" max="2" width="22.7109375" style="36" bestFit="1" customWidth="1"/>
    <col min="3" max="3" width="13.140625" style="160" customWidth="1"/>
    <col min="4" max="4" width="14.85546875" style="160" customWidth="1"/>
    <col min="5" max="5" width="12.42578125" style="160" bestFit="1" customWidth="1"/>
    <col min="6" max="6" width="14.28515625" style="160" customWidth="1"/>
    <col min="7" max="9" width="11.42578125" style="36" hidden="1"/>
    <col min="10" max="10" width="10.28515625" style="36" hidden="1"/>
    <col min="11" max="11" width="22.140625" style="36" hidden="1"/>
    <col min="12" max="12" width="12.42578125" style="36" hidden="1"/>
    <col min="13" max="13" width="0" style="36" hidden="1"/>
    <col min="14" max="16384" width="11.42578125" style="36" hidden="1"/>
  </cols>
  <sheetData>
    <row r="1" spans="1:13" x14ac:dyDescent="0.25">
      <c r="B1" s="103" t="str">
        <f>"Año "&amp;RIGHT('FIGEM 2025'!B2,4)-1</f>
        <v>Año 2024</v>
      </c>
      <c r="G1" s="160"/>
      <c r="H1" s="160"/>
      <c r="I1" s="160"/>
      <c r="J1" s="160"/>
      <c r="K1" s="160"/>
      <c r="L1" s="160"/>
    </row>
    <row r="2" spans="1:13" ht="45" x14ac:dyDescent="0.25">
      <c r="A2" s="161" t="s">
        <v>679</v>
      </c>
      <c r="B2" s="161" t="s">
        <v>841</v>
      </c>
      <c r="C2" s="161" t="s">
        <v>959</v>
      </c>
      <c r="D2" s="161" t="s">
        <v>960</v>
      </c>
      <c r="E2" s="161" t="s">
        <v>942</v>
      </c>
      <c r="F2" s="161" t="s">
        <v>963</v>
      </c>
    </row>
    <row r="3" spans="1:13" x14ac:dyDescent="0.25">
      <c r="A3" s="36">
        <v>1101</v>
      </c>
      <c r="B3" s="36" t="s">
        <v>338</v>
      </c>
      <c r="C3" s="160">
        <v>100</v>
      </c>
      <c r="D3" s="160">
        <v>100</v>
      </c>
      <c r="E3" s="160">
        <v>100</v>
      </c>
      <c r="F3" s="160">
        <v>100</v>
      </c>
      <c r="M3" s="162"/>
    </row>
    <row r="4" spans="1:13" x14ac:dyDescent="0.25">
      <c r="A4" s="36">
        <v>1107</v>
      </c>
      <c r="B4" s="36" t="s">
        <v>335</v>
      </c>
      <c r="C4" s="160">
        <v>100</v>
      </c>
      <c r="D4" s="160">
        <v>100</v>
      </c>
      <c r="E4" s="160">
        <v>100</v>
      </c>
      <c r="F4" s="160">
        <v>100</v>
      </c>
      <c r="M4" s="162"/>
    </row>
    <row r="5" spans="1:13" x14ac:dyDescent="0.25">
      <c r="A5" s="36">
        <v>1401</v>
      </c>
      <c r="B5" s="36" t="s">
        <v>339</v>
      </c>
      <c r="C5" s="160">
        <v>100</v>
      </c>
      <c r="D5" s="160">
        <v>100</v>
      </c>
      <c r="E5" s="160">
        <v>100</v>
      </c>
      <c r="F5" s="160">
        <v>100</v>
      </c>
      <c r="M5" s="162"/>
    </row>
    <row r="6" spans="1:13" x14ac:dyDescent="0.25">
      <c r="A6" s="36">
        <v>1402</v>
      </c>
      <c r="B6" s="36" t="s">
        <v>340</v>
      </c>
      <c r="C6" s="160">
        <v>100</v>
      </c>
      <c r="D6" s="160">
        <v>100</v>
      </c>
      <c r="E6" s="160">
        <v>100</v>
      </c>
      <c r="F6" s="160">
        <v>100</v>
      </c>
      <c r="M6" s="162"/>
    </row>
    <row r="7" spans="1:13" x14ac:dyDescent="0.25">
      <c r="A7" s="36">
        <v>1403</v>
      </c>
      <c r="B7" s="36" t="s">
        <v>334</v>
      </c>
      <c r="C7" s="160">
        <v>7.41</v>
      </c>
      <c r="D7" s="160">
        <v>0</v>
      </c>
      <c r="E7" s="160">
        <v>100</v>
      </c>
      <c r="F7" s="160">
        <v>100</v>
      </c>
      <c r="M7" s="162"/>
    </row>
    <row r="8" spans="1:13" x14ac:dyDescent="0.25">
      <c r="A8" s="36">
        <v>1404</v>
      </c>
      <c r="B8" s="36" t="s">
        <v>336</v>
      </c>
      <c r="C8" s="160">
        <v>100</v>
      </c>
      <c r="D8" s="160">
        <v>100</v>
      </c>
      <c r="E8" s="160">
        <v>91.67</v>
      </c>
      <c r="F8" s="160">
        <v>100</v>
      </c>
      <c r="M8" s="162"/>
    </row>
    <row r="9" spans="1:13" x14ac:dyDescent="0.25">
      <c r="A9" s="36">
        <v>1405</v>
      </c>
      <c r="B9" s="36" t="s">
        <v>337</v>
      </c>
      <c r="C9" s="160">
        <v>100</v>
      </c>
      <c r="D9" s="160">
        <v>100</v>
      </c>
      <c r="E9" s="160">
        <v>100</v>
      </c>
      <c r="F9" s="160">
        <v>100</v>
      </c>
      <c r="M9" s="162"/>
    </row>
    <row r="10" spans="1:13" x14ac:dyDescent="0.25">
      <c r="A10" s="36">
        <v>2101</v>
      </c>
      <c r="B10" s="36" t="s">
        <v>341</v>
      </c>
      <c r="C10" s="160">
        <v>100</v>
      </c>
      <c r="D10" s="160">
        <v>100</v>
      </c>
      <c r="E10" s="160">
        <v>100</v>
      </c>
      <c r="F10" s="160">
        <v>100</v>
      </c>
      <c r="M10" s="162"/>
    </row>
    <row r="11" spans="1:13" x14ac:dyDescent="0.25">
      <c r="A11" s="36">
        <v>2102</v>
      </c>
      <c r="B11" s="36" t="s">
        <v>342</v>
      </c>
      <c r="C11" s="160">
        <v>96.3</v>
      </c>
      <c r="D11" s="160">
        <v>100</v>
      </c>
      <c r="E11" s="160">
        <v>100</v>
      </c>
      <c r="F11" s="160">
        <v>100</v>
      </c>
      <c r="M11" s="162"/>
    </row>
    <row r="12" spans="1:13" x14ac:dyDescent="0.25">
      <c r="A12" s="36">
        <v>2103</v>
      </c>
      <c r="B12" s="36" t="s">
        <v>343</v>
      </c>
      <c r="C12" s="160">
        <v>92.589999999999989</v>
      </c>
      <c r="D12" s="160">
        <v>100</v>
      </c>
      <c r="E12" s="160">
        <v>100</v>
      </c>
      <c r="F12" s="160">
        <v>0</v>
      </c>
      <c r="M12" s="162"/>
    </row>
    <row r="13" spans="1:13" x14ac:dyDescent="0.25">
      <c r="A13" s="36">
        <v>2104</v>
      </c>
      <c r="B13" s="36" t="s">
        <v>344</v>
      </c>
      <c r="C13" s="160">
        <v>0</v>
      </c>
      <c r="D13" s="160">
        <v>0</v>
      </c>
      <c r="E13" s="160">
        <v>58.330000000000005</v>
      </c>
      <c r="F13" s="160">
        <v>100</v>
      </c>
      <c r="M13" s="162"/>
    </row>
    <row r="14" spans="1:13" x14ac:dyDescent="0.25">
      <c r="A14" s="36">
        <v>2201</v>
      </c>
      <c r="B14" s="36" t="s">
        <v>345</v>
      </c>
      <c r="C14" s="160">
        <v>100</v>
      </c>
      <c r="D14" s="160">
        <v>42.46</v>
      </c>
      <c r="E14" s="160">
        <v>100</v>
      </c>
      <c r="F14" s="160">
        <v>100</v>
      </c>
      <c r="M14" s="162"/>
    </row>
    <row r="15" spans="1:13" x14ac:dyDescent="0.25">
      <c r="A15" s="36">
        <v>2202</v>
      </c>
      <c r="B15" s="36" t="s">
        <v>346</v>
      </c>
      <c r="C15" s="160">
        <v>100</v>
      </c>
      <c r="D15" s="160">
        <v>100</v>
      </c>
      <c r="E15" s="160">
        <v>100</v>
      </c>
      <c r="F15" s="160">
        <v>100</v>
      </c>
      <c r="M15" s="162"/>
    </row>
    <row r="16" spans="1:13" x14ac:dyDescent="0.25">
      <c r="A16" s="36">
        <v>2203</v>
      </c>
      <c r="B16" s="36" t="s">
        <v>347</v>
      </c>
      <c r="C16" s="160">
        <v>33.33</v>
      </c>
      <c r="D16" s="160">
        <v>29.759999999999998</v>
      </c>
      <c r="E16" s="160">
        <v>0</v>
      </c>
      <c r="F16" s="160">
        <v>100</v>
      </c>
      <c r="M16" s="162"/>
    </row>
    <row r="17" spans="1:13" x14ac:dyDescent="0.25">
      <c r="A17" s="36">
        <v>2301</v>
      </c>
      <c r="B17" s="36" t="s">
        <v>348</v>
      </c>
      <c r="C17" s="160">
        <v>100</v>
      </c>
      <c r="D17" s="160">
        <v>100</v>
      </c>
      <c r="E17" s="160">
        <v>66.67</v>
      </c>
      <c r="F17" s="160">
        <v>100</v>
      </c>
      <c r="M17" s="162"/>
    </row>
    <row r="18" spans="1:13" x14ac:dyDescent="0.25">
      <c r="A18" s="36">
        <v>2302</v>
      </c>
      <c r="B18" s="36" t="s">
        <v>349</v>
      </c>
      <c r="C18" s="160">
        <v>100</v>
      </c>
      <c r="D18" s="160">
        <v>100</v>
      </c>
      <c r="E18" s="160">
        <v>100</v>
      </c>
      <c r="F18" s="160">
        <v>100</v>
      </c>
      <c r="M18" s="162"/>
    </row>
    <row r="19" spans="1:13" x14ac:dyDescent="0.25">
      <c r="A19" s="36">
        <v>3101</v>
      </c>
      <c r="B19" s="36" t="s">
        <v>351</v>
      </c>
      <c r="C19" s="160">
        <v>48.15</v>
      </c>
      <c r="D19" s="160">
        <v>30.95</v>
      </c>
      <c r="E19" s="160">
        <v>100</v>
      </c>
      <c r="F19" s="160">
        <v>100</v>
      </c>
      <c r="M19" s="162"/>
    </row>
    <row r="20" spans="1:13" x14ac:dyDescent="0.25">
      <c r="A20" s="36">
        <v>3102</v>
      </c>
      <c r="B20" s="36" t="s">
        <v>352</v>
      </c>
      <c r="C20" s="160">
        <v>100</v>
      </c>
      <c r="D20" s="160">
        <v>96.83</v>
      </c>
      <c r="E20" s="160">
        <v>100</v>
      </c>
      <c r="F20" s="160">
        <v>100</v>
      </c>
      <c r="M20" s="162"/>
    </row>
    <row r="21" spans="1:13" x14ac:dyDescent="0.25">
      <c r="A21" s="36">
        <v>3103</v>
      </c>
      <c r="B21" s="36" t="s">
        <v>353</v>
      </c>
      <c r="C21" s="160">
        <v>7.41</v>
      </c>
      <c r="D21" s="160">
        <v>14.680000000000001</v>
      </c>
      <c r="E21" s="160">
        <v>100</v>
      </c>
      <c r="F21" s="160">
        <v>100</v>
      </c>
      <c r="M21" s="162"/>
    </row>
    <row r="22" spans="1:13" x14ac:dyDescent="0.25">
      <c r="A22" s="36">
        <v>3201</v>
      </c>
      <c r="B22" s="36" t="s">
        <v>350</v>
      </c>
      <c r="C22" s="160">
        <v>100</v>
      </c>
      <c r="D22" s="160">
        <v>100</v>
      </c>
      <c r="E22" s="160">
        <v>100</v>
      </c>
      <c r="F22" s="160">
        <v>100</v>
      </c>
      <c r="M22" s="162"/>
    </row>
    <row r="23" spans="1:13" x14ac:dyDescent="0.25">
      <c r="A23" s="36">
        <v>3202</v>
      </c>
      <c r="B23" s="36" t="s">
        <v>354</v>
      </c>
      <c r="C23" s="160">
        <v>96.3</v>
      </c>
      <c r="D23" s="160">
        <v>100</v>
      </c>
      <c r="E23" s="160">
        <v>100</v>
      </c>
      <c r="F23" s="160">
        <v>100</v>
      </c>
      <c r="M23" s="162"/>
    </row>
    <row r="24" spans="1:13" x14ac:dyDescent="0.25">
      <c r="A24" s="36">
        <v>3301</v>
      </c>
      <c r="B24" s="36" t="s">
        <v>355</v>
      </c>
      <c r="C24" s="160">
        <v>100</v>
      </c>
      <c r="D24" s="160">
        <v>100</v>
      </c>
      <c r="E24" s="160">
        <v>100</v>
      </c>
      <c r="F24" s="160">
        <v>100</v>
      </c>
      <c r="M24" s="162"/>
    </row>
    <row r="25" spans="1:13" x14ac:dyDescent="0.25">
      <c r="A25" s="36">
        <v>3302</v>
      </c>
      <c r="B25" s="36" t="s">
        <v>356</v>
      </c>
      <c r="C25" s="160">
        <v>100</v>
      </c>
      <c r="D25" s="160">
        <v>100</v>
      </c>
      <c r="E25" s="160">
        <v>100</v>
      </c>
      <c r="F25" s="160">
        <v>100</v>
      </c>
      <c r="M25" s="162"/>
    </row>
    <row r="26" spans="1:13" x14ac:dyDescent="0.25">
      <c r="A26" s="36">
        <v>3303</v>
      </c>
      <c r="B26" s="36" t="s">
        <v>357</v>
      </c>
      <c r="C26" s="160">
        <v>100</v>
      </c>
      <c r="D26" s="160">
        <v>100</v>
      </c>
      <c r="E26" s="160">
        <v>100</v>
      </c>
      <c r="F26" s="160">
        <v>100</v>
      </c>
      <c r="M26" s="162"/>
    </row>
    <row r="27" spans="1:13" x14ac:dyDescent="0.25">
      <c r="A27" s="36">
        <v>3304</v>
      </c>
      <c r="B27" s="36" t="s">
        <v>358</v>
      </c>
      <c r="C27" s="160">
        <v>100</v>
      </c>
      <c r="D27" s="160">
        <v>100</v>
      </c>
      <c r="E27" s="160">
        <v>0</v>
      </c>
      <c r="F27" s="160">
        <v>100</v>
      </c>
      <c r="M27" s="162"/>
    </row>
    <row r="28" spans="1:13" x14ac:dyDescent="0.25">
      <c r="A28" s="36">
        <v>4101</v>
      </c>
      <c r="B28" s="36" t="s">
        <v>359</v>
      </c>
      <c r="C28" s="160">
        <v>74.070000000000007</v>
      </c>
      <c r="D28" s="160">
        <v>100</v>
      </c>
      <c r="E28" s="160">
        <v>100</v>
      </c>
      <c r="F28" s="160">
        <v>100</v>
      </c>
      <c r="M28" s="162"/>
    </row>
    <row r="29" spans="1:13" x14ac:dyDescent="0.25">
      <c r="A29" s="36">
        <v>4102</v>
      </c>
      <c r="B29" s="36" t="s">
        <v>360</v>
      </c>
      <c r="C29" s="160">
        <v>100</v>
      </c>
      <c r="D29" s="160">
        <v>100</v>
      </c>
      <c r="E29" s="160">
        <v>100</v>
      </c>
      <c r="F29" s="160">
        <v>100</v>
      </c>
      <c r="M29" s="162"/>
    </row>
    <row r="30" spans="1:13" x14ac:dyDescent="0.25">
      <c r="A30" s="36">
        <v>4103</v>
      </c>
      <c r="B30" s="36" t="s">
        <v>361</v>
      </c>
      <c r="C30" s="160">
        <v>37.04</v>
      </c>
      <c r="D30" s="160">
        <v>50.79</v>
      </c>
      <c r="E30" s="160">
        <v>100</v>
      </c>
      <c r="F30" s="160">
        <v>100</v>
      </c>
      <c r="M30" s="162"/>
    </row>
    <row r="31" spans="1:13" x14ac:dyDescent="0.25">
      <c r="A31" s="36">
        <v>4104</v>
      </c>
      <c r="B31" s="36" t="s">
        <v>362</v>
      </c>
      <c r="C31" s="160">
        <v>92.589999999999989</v>
      </c>
      <c r="D31" s="160">
        <v>96.03</v>
      </c>
      <c r="E31" s="160">
        <v>100</v>
      </c>
      <c r="F31" s="160">
        <v>100</v>
      </c>
      <c r="M31" s="162"/>
    </row>
    <row r="32" spans="1:13" x14ac:dyDescent="0.25">
      <c r="A32" s="36">
        <v>4105</v>
      </c>
      <c r="B32" s="36" t="s">
        <v>363</v>
      </c>
      <c r="C32" s="160">
        <v>100</v>
      </c>
      <c r="D32" s="160">
        <v>100</v>
      </c>
      <c r="E32" s="160">
        <v>100</v>
      </c>
      <c r="F32" s="160">
        <v>100</v>
      </c>
      <c r="M32" s="162"/>
    </row>
    <row r="33" spans="1:13" x14ac:dyDescent="0.25">
      <c r="A33" s="36">
        <v>4106</v>
      </c>
      <c r="B33" s="36" t="s">
        <v>364</v>
      </c>
      <c r="C33" s="160">
        <v>100</v>
      </c>
      <c r="D33" s="160">
        <v>96.43</v>
      </c>
      <c r="E33" s="160">
        <v>100</v>
      </c>
      <c r="F33" s="160">
        <v>100</v>
      </c>
      <c r="M33" s="162"/>
    </row>
    <row r="34" spans="1:13" x14ac:dyDescent="0.25">
      <c r="A34" s="36">
        <v>4201</v>
      </c>
      <c r="B34" s="36" t="s">
        <v>365</v>
      </c>
      <c r="C34" s="160">
        <v>70.37</v>
      </c>
      <c r="D34" s="160">
        <v>0</v>
      </c>
      <c r="E34" s="160">
        <v>100</v>
      </c>
      <c r="F34" s="160">
        <v>100</v>
      </c>
      <c r="M34" s="162"/>
    </row>
    <row r="35" spans="1:13" x14ac:dyDescent="0.25">
      <c r="A35" s="36">
        <v>4202</v>
      </c>
      <c r="B35" s="36" t="s">
        <v>366</v>
      </c>
      <c r="C35" s="160">
        <v>100</v>
      </c>
      <c r="D35" s="160">
        <v>90.08</v>
      </c>
      <c r="E35" s="160">
        <v>83.33</v>
      </c>
      <c r="F35" s="160">
        <v>100</v>
      </c>
      <c r="M35" s="162"/>
    </row>
    <row r="36" spans="1:13" x14ac:dyDescent="0.25">
      <c r="A36" s="36">
        <v>4203</v>
      </c>
      <c r="B36" s="36" t="s">
        <v>367</v>
      </c>
      <c r="C36" s="160">
        <v>100</v>
      </c>
      <c r="D36" s="160">
        <v>100</v>
      </c>
      <c r="E36" s="160">
        <v>100</v>
      </c>
      <c r="F36" s="160">
        <v>100</v>
      </c>
      <c r="M36" s="162"/>
    </row>
    <row r="37" spans="1:13" x14ac:dyDescent="0.25">
      <c r="A37" s="36">
        <v>4204</v>
      </c>
      <c r="B37" s="36" t="s">
        <v>368</v>
      </c>
      <c r="C37" s="160">
        <v>3.6999999999999997</v>
      </c>
      <c r="D37" s="160">
        <v>0</v>
      </c>
      <c r="E37" s="160">
        <v>100</v>
      </c>
      <c r="F37" s="160">
        <v>100</v>
      </c>
      <c r="M37" s="162"/>
    </row>
    <row r="38" spans="1:13" x14ac:dyDescent="0.25">
      <c r="A38" s="36">
        <v>4301</v>
      </c>
      <c r="B38" s="36" t="s">
        <v>369</v>
      </c>
      <c r="C38" s="160">
        <v>100</v>
      </c>
      <c r="D38" s="160">
        <v>94.05</v>
      </c>
      <c r="E38" s="160">
        <v>100</v>
      </c>
      <c r="F38" s="160">
        <v>100</v>
      </c>
      <c r="M38" s="162"/>
    </row>
    <row r="39" spans="1:13" x14ac:dyDescent="0.25">
      <c r="A39" s="36">
        <v>4302</v>
      </c>
      <c r="B39" s="36" t="s">
        <v>370</v>
      </c>
      <c r="C39" s="160">
        <v>85.19</v>
      </c>
      <c r="D39" s="160">
        <v>99.6</v>
      </c>
      <c r="E39" s="160">
        <v>100</v>
      </c>
      <c r="F39" s="160">
        <v>100</v>
      </c>
      <c r="M39" s="162"/>
    </row>
    <row r="40" spans="1:13" x14ac:dyDescent="0.25">
      <c r="A40" s="36">
        <v>4303</v>
      </c>
      <c r="B40" s="36" t="s">
        <v>371</v>
      </c>
      <c r="C40" s="160">
        <v>100</v>
      </c>
      <c r="D40" s="160">
        <v>100</v>
      </c>
      <c r="E40" s="160">
        <v>100</v>
      </c>
      <c r="F40" s="160">
        <v>100</v>
      </c>
      <c r="M40" s="162"/>
    </row>
    <row r="41" spans="1:13" x14ac:dyDescent="0.25">
      <c r="A41" s="36">
        <v>4304</v>
      </c>
      <c r="B41" s="36" t="s">
        <v>372</v>
      </c>
      <c r="C41" s="160">
        <v>88.89</v>
      </c>
      <c r="D41" s="160">
        <v>40.869999999999997</v>
      </c>
      <c r="E41" s="160">
        <v>58.330000000000005</v>
      </c>
      <c r="F41" s="160">
        <v>100</v>
      </c>
      <c r="M41" s="162"/>
    </row>
    <row r="42" spans="1:13" x14ac:dyDescent="0.25">
      <c r="A42" s="36">
        <v>4305</v>
      </c>
      <c r="B42" s="36" t="s">
        <v>373</v>
      </c>
      <c r="C42" s="160">
        <v>100</v>
      </c>
      <c r="D42" s="160">
        <v>100</v>
      </c>
      <c r="E42" s="160">
        <v>100</v>
      </c>
      <c r="F42" s="160">
        <v>100</v>
      </c>
      <c r="M42" s="162"/>
    </row>
    <row r="43" spans="1:13" x14ac:dyDescent="0.25">
      <c r="A43" s="36">
        <v>5101</v>
      </c>
      <c r="B43" s="36" t="s">
        <v>375</v>
      </c>
      <c r="C43" s="160">
        <v>100</v>
      </c>
      <c r="D43" s="160">
        <v>100</v>
      </c>
      <c r="E43" s="160">
        <v>100</v>
      </c>
      <c r="F43" s="160">
        <v>100</v>
      </c>
      <c r="M43" s="162"/>
    </row>
    <row r="44" spans="1:13" x14ac:dyDescent="0.25">
      <c r="A44" s="36">
        <v>5102</v>
      </c>
      <c r="B44" s="36" t="s">
        <v>376</v>
      </c>
      <c r="C44" s="160">
        <v>100</v>
      </c>
      <c r="D44" s="160">
        <v>100</v>
      </c>
      <c r="E44" s="160">
        <v>100</v>
      </c>
      <c r="F44" s="160">
        <v>100</v>
      </c>
      <c r="M44" s="162"/>
    </row>
    <row r="45" spans="1:13" x14ac:dyDescent="0.25">
      <c r="A45" s="36">
        <v>5103</v>
      </c>
      <c r="B45" s="36" t="s">
        <v>377</v>
      </c>
      <c r="C45" s="160">
        <v>100</v>
      </c>
      <c r="D45" s="160">
        <v>100</v>
      </c>
      <c r="E45" s="160">
        <v>100</v>
      </c>
      <c r="F45" s="160">
        <v>100</v>
      </c>
      <c r="M45" s="162"/>
    </row>
    <row r="46" spans="1:13" x14ac:dyDescent="0.25">
      <c r="A46" s="36">
        <v>5104</v>
      </c>
      <c r="B46" s="36" t="s">
        <v>378</v>
      </c>
      <c r="C46" s="160">
        <v>100</v>
      </c>
      <c r="D46" s="160">
        <v>100</v>
      </c>
      <c r="E46" s="160">
        <v>100</v>
      </c>
      <c r="F46" s="160">
        <v>100</v>
      </c>
      <c r="M46" s="162"/>
    </row>
    <row r="47" spans="1:13" x14ac:dyDescent="0.25">
      <c r="A47" s="36">
        <v>5105</v>
      </c>
      <c r="B47" s="36" t="s">
        <v>379</v>
      </c>
      <c r="C47" s="160">
        <v>100</v>
      </c>
      <c r="D47" s="160">
        <v>100</v>
      </c>
      <c r="E47" s="160">
        <v>100</v>
      </c>
      <c r="F47" s="160">
        <v>100</v>
      </c>
      <c r="M47" s="162"/>
    </row>
    <row r="48" spans="1:13" x14ac:dyDescent="0.25">
      <c r="A48" s="36">
        <v>5107</v>
      </c>
      <c r="B48" s="36" t="s">
        <v>380</v>
      </c>
      <c r="C48" s="160">
        <v>100</v>
      </c>
      <c r="D48" s="160">
        <v>100</v>
      </c>
      <c r="E48" s="160">
        <v>100</v>
      </c>
      <c r="F48" s="160">
        <v>100</v>
      </c>
      <c r="M48" s="162"/>
    </row>
    <row r="49" spans="1:13" x14ac:dyDescent="0.25">
      <c r="A49" s="36">
        <v>5109</v>
      </c>
      <c r="B49" s="36" t="s">
        <v>381</v>
      </c>
      <c r="C49" s="160">
        <v>100</v>
      </c>
      <c r="D49" s="160">
        <v>100</v>
      </c>
      <c r="E49" s="160">
        <v>100</v>
      </c>
      <c r="F49" s="160">
        <v>100</v>
      </c>
      <c r="M49" s="162"/>
    </row>
    <row r="50" spans="1:13" x14ac:dyDescent="0.25">
      <c r="A50" s="36">
        <v>5201</v>
      </c>
      <c r="B50" s="36" t="s">
        <v>382</v>
      </c>
      <c r="C50" s="160">
        <v>100</v>
      </c>
      <c r="D50" s="160">
        <v>93.65</v>
      </c>
      <c r="E50" s="160">
        <v>100</v>
      </c>
      <c r="F50" s="160">
        <v>100</v>
      </c>
      <c r="M50" s="162"/>
    </row>
    <row r="51" spans="1:13" x14ac:dyDescent="0.25">
      <c r="A51" s="36">
        <v>5301</v>
      </c>
      <c r="B51" s="36" t="s">
        <v>383</v>
      </c>
      <c r="C51" s="160">
        <v>100</v>
      </c>
      <c r="D51" s="160">
        <v>100</v>
      </c>
      <c r="E51" s="160">
        <v>100</v>
      </c>
      <c r="F51" s="160">
        <v>100</v>
      </c>
      <c r="M51" s="162"/>
    </row>
    <row r="52" spans="1:13" x14ac:dyDescent="0.25">
      <c r="A52" s="36">
        <v>5302</v>
      </c>
      <c r="B52" s="36" t="s">
        <v>384</v>
      </c>
      <c r="C52" s="160">
        <v>100</v>
      </c>
      <c r="D52" s="160">
        <v>80.95</v>
      </c>
      <c r="E52" s="160">
        <v>100</v>
      </c>
      <c r="F52" s="160">
        <v>100</v>
      </c>
      <c r="M52" s="162"/>
    </row>
    <row r="53" spans="1:13" x14ac:dyDescent="0.25">
      <c r="A53" s="36">
        <v>5303</v>
      </c>
      <c r="B53" s="36" t="s">
        <v>385</v>
      </c>
      <c r="C53" s="160">
        <v>77.78</v>
      </c>
      <c r="D53" s="160">
        <v>57.14</v>
      </c>
      <c r="E53" s="160">
        <v>100</v>
      </c>
      <c r="F53" s="160">
        <v>100</v>
      </c>
      <c r="M53" s="162"/>
    </row>
    <row r="54" spans="1:13" x14ac:dyDescent="0.25">
      <c r="A54" s="36">
        <v>5304</v>
      </c>
      <c r="B54" s="36" t="s">
        <v>386</v>
      </c>
      <c r="C54" s="160">
        <v>100</v>
      </c>
      <c r="D54" s="160">
        <v>100</v>
      </c>
      <c r="E54" s="160">
        <v>100</v>
      </c>
      <c r="F54" s="160">
        <v>100</v>
      </c>
      <c r="M54" s="162"/>
    </row>
    <row r="55" spans="1:13" x14ac:dyDescent="0.25">
      <c r="A55" s="36">
        <v>5401</v>
      </c>
      <c r="B55" s="36" t="s">
        <v>387</v>
      </c>
      <c r="C55" s="160">
        <v>37.04</v>
      </c>
      <c r="D55" s="160">
        <v>82.54</v>
      </c>
      <c r="E55" s="160">
        <v>66.67</v>
      </c>
      <c r="F55" s="160">
        <v>100</v>
      </c>
      <c r="M55" s="162"/>
    </row>
    <row r="56" spans="1:13" x14ac:dyDescent="0.25">
      <c r="A56" s="36">
        <v>5402</v>
      </c>
      <c r="B56" s="36" t="s">
        <v>388</v>
      </c>
      <c r="C56" s="160">
        <v>85.19</v>
      </c>
      <c r="D56" s="160">
        <v>84.92</v>
      </c>
      <c r="E56" s="160">
        <v>100</v>
      </c>
      <c r="F56" s="160">
        <v>100</v>
      </c>
      <c r="M56" s="162"/>
    </row>
    <row r="57" spans="1:13" x14ac:dyDescent="0.25">
      <c r="A57" s="36">
        <v>5403</v>
      </c>
      <c r="B57" s="36" t="s">
        <v>389</v>
      </c>
      <c r="C57" s="160">
        <v>100</v>
      </c>
      <c r="D57" s="160">
        <v>100</v>
      </c>
      <c r="E57" s="160">
        <v>100</v>
      </c>
      <c r="F57" s="160">
        <v>100</v>
      </c>
      <c r="M57" s="162"/>
    </row>
    <row r="58" spans="1:13" x14ac:dyDescent="0.25">
      <c r="A58" s="36">
        <v>5404</v>
      </c>
      <c r="B58" s="36" t="s">
        <v>390</v>
      </c>
      <c r="C58" s="160">
        <v>100</v>
      </c>
      <c r="D58" s="160">
        <v>100</v>
      </c>
      <c r="E58" s="160">
        <v>0</v>
      </c>
      <c r="F58" s="160">
        <v>100</v>
      </c>
      <c r="M58" s="162"/>
    </row>
    <row r="59" spans="1:13" x14ac:dyDescent="0.25">
      <c r="A59" s="36">
        <v>5405</v>
      </c>
      <c r="B59" s="36" t="s">
        <v>391</v>
      </c>
      <c r="C59" s="160">
        <v>100</v>
      </c>
      <c r="D59" s="160">
        <v>100</v>
      </c>
      <c r="E59" s="160">
        <v>100</v>
      </c>
      <c r="F59" s="160">
        <v>100</v>
      </c>
      <c r="M59" s="162"/>
    </row>
    <row r="60" spans="1:13" x14ac:dyDescent="0.25">
      <c r="A60" s="36">
        <v>5501</v>
      </c>
      <c r="B60" s="36" t="s">
        <v>392</v>
      </c>
      <c r="C60" s="160">
        <v>100</v>
      </c>
      <c r="D60" s="160">
        <v>100</v>
      </c>
      <c r="E60" s="160">
        <v>100</v>
      </c>
      <c r="F60" s="160">
        <v>100</v>
      </c>
      <c r="M60" s="162"/>
    </row>
    <row r="61" spans="1:13" x14ac:dyDescent="0.25">
      <c r="A61" s="36">
        <v>5502</v>
      </c>
      <c r="B61" s="36" t="s">
        <v>374</v>
      </c>
      <c r="C61" s="160">
        <v>100</v>
      </c>
      <c r="D61" s="160">
        <v>100</v>
      </c>
      <c r="E61" s="160">
        <v>100</v>
      </c>
      <c r="F61" s="160">
        <v>100</v>
      </c>
      <c r="M61" s="162"/>
    </row>
    <row r="62" spans="1:13" x14ac:dyDescent="0.25">
      <c r="A62" s="36">
        <v>5503</v>
      </c>
      <c r="B62" s="36" t="s">
        <v>393</v>
      </c>
      <c r="C62" s="160">
        <v>100</v>
      </c>
      <c r="D62" s="160">
        <v>100</v>
      </c>
      <c r="E62" s="160">
        <v>100</v>
      </c>
      <c r="F62" s="160">
        <v>100</v>
      </c>
      <c r="M62" s="162"/>
    </row>
    <row r="63" spans="1:13" x14ac:dyDescent="0.25">
      <c r="A63" s="36">
        <v>5504</v>
      </c>
      <c r="B63" s="36" t="s">
        <v>394</v>
      </c>
      <c r="C63" s="160">
        <v>92.589999999999989</v>
      </c>
      <c r="D63" s="160">
        <v>81.349999999999994</v>
      </c>
      <c r="E63" s="160">
        <v>100</v>
      </c>
      <c r="F63" s="160">
        <v>100</v>
      </c>
      <c r="M63" s="162"/>
    </row>
    <row r="64" spans="1:13" x14ac:dyDescent="0.25">
      <c r="A64" s="36">
        <v>5506</v>
      </c>
      <c r="B64" s="36" t="s">
        <v>395</v>
      </c>
      <c r="C64" s="160">
        <v>96.3</v>
      </c>
      <c r="D64" s="160">
        <v>85.32</v>
      </c>
      <c r="E64" s="160">
        <v>100</v>
      </c>
      <c r="F64" s="160">
        <v>100</v>
      </c>
      <c r="M64" s="162"/>
    </row>
    <row r="65" spans="1:13" x14ac:dyDescent="0.25">
      <c r="A65" s="36">
        <v>5601</v>
      </c>
      <c r="B65" s="36" t="s">
        <v>396</v>
      </c>
      <c r="C65" s="160">
        <v>100</v>
      </c>
      <c r="D65" s="160">
        <v>100</v>
      </c>
      <c r="E65" s="160">
        <v>100</v>
      </c>
      <c r="F65" s="160">
        <v>100</v>
      </c>
      <c r="M65" s="162"/>
    </row>
    <row r="66" spans="1:13" x14ac:dyDescent="0.25">
      <c r="A66" s="36">
        <v>5602</v>
      </c>
      <c r="B66" s="36" t="s">
        <v>397</v>
      </c>
      <c r="C66" s="160">
        <v>81.47999999999999</v>
      </c>
      <c r="D66" s="160">
        <v>38.49</v>
      </c>
      <c r="E66" s="160">
        <v>100</v>
      </c>
      <c r="F66" s="160">
        <v>100</v>
      </c>
      <c r="M66" s="162"/>
    </row>
    <row r="67" spans="1:13" x14ac:dyDescent="0.25">
      <c r="A67" s="36">
        <v>5603</v>
      </c>
      <c r="B67" s="36" t="s">
        <v>398</v>
      </c>
      <c r="C67" s="160">
        <v>100</v>
      </c>
      <c r="D67" s="160">
        <v>100</v>
      </c>
      <c r="E67" s="160">
        <v>100</v>
      </c>
      <c r="F67" s="160">
        <v>100</v>
      </c>
      <c r="M67" s="162"/>
    </row>
    <row r="68" spans="1:13" x14ac:dyDescent="0.25">
      <c r="A68" s="36">
        <v>5604</v>
      </c>
      <c r="B68" s="36" t="s">
        <v>399</v>
      </c>
      <c r="C68" s="160">
        <v>100</v>
      </c>
      <c r="D68" s="160">
        <v>0</v>
      </c>
      <c r="E68" s="160">
        <v>100</v>
      </c>
      <c r="F68" s="160">
        <v>100</v>
      </c>
      <c r="M68" s="162"/>
    </row>
    <row r="69" spans="1:13" x14ac:dyDescent="0.25">
      <c r="A69" s="36">
        <v>5605</v>
      </c>
      <c r="B69" s="36" t="s">
        <v>400</v>
      </c>
      <c r="C69" s="160">
        <v>100</v>
      </c>
      <c r="D69" s="160">
        <v>99.6</v>
      </c>
      <c r="E69" s="160">
        <v>100</v>
      </c>
      <c r="F69" s="160">
        <v>100</v>
      </c>
      <c r="M69" s="162"/>
    </row>
    <row r="70" spans="1:13" x14ac:dyDescent="0.25">
      <c r="A70" s="36">
        <v>5606</v>
      </c>
      <c r="B70" s="36" t="s">
        <v>401</v>
      </c>
      <c r="C70" s="160">
        <v>100</v>
      </c>
      <c r="D70" s="160">
        <v>100</v>
      </c>
      <c r="E70" s="160">
        <v>100</v>
      </c>
      <c r="F70" s="160">
        <v>100</v>
      </c>
      <c r="M70" s="162"/>
    </row>
    <row r="71" spans="1:13" x14ac:dyDescent="0.25">
      <c r="A71" s="36">
        <v>5701</v>
      </c>
      <c r="B71" s="36" t="s">
        <v>402</v>
      </c>
      <c r="C71" s="160">
        <v>100</v>
      </c>
      <c r="D71" s="160">
        <v>100</v>
      </c>
      <c r="E71" s="160">
        <v>100</v>
      </c>
      <c r="F71" s="160">
        <v>100</v>
      </c>
      <c r="M71" s="162"/>
    </row>
    <row r="72" spans="1:13" x14ac:dyDescent="0.25">
      <c r="A72" s="36">
        <v>5702</v>
      </c>
      <c r="B72" s="36" t="s">
        <v>403</v>
      </c>
      <c r="C72" s="160">
        <v>100</v>
      </c>
      <c r="D72" s="160">
        <v>100</v>
      </c>
      <c r="E72" s="160">
        <v>100</v>
      </c>
      <c r="F72" s="160">
        <v>100</v>
      </c>
      <c r="M72" s="162"/>
    </row>
    <row r="73" spans="1:13" x14ac:dyDescent="0.25">
      <c r="A73" s="36">
        <v>5703</v>
      </c>
      <c r="B73" s="36" t="s">
        <v>411</v>
      </c>
      <c r="C73" s="160">
        <v>100</v>
      </c>
      <c r="D73" s="160">
        <v>100</v>
      </c>
      <c r="E73" s="160">
        <v>100</v>
      </c>
      <c r="F73" s="160">
        <v>100</v>
      </c>
      <c r="M73" s="162"/>
    </row>
    <row r="74" spans="1:13" x14ac:dyDescent="0.25">
      <c r="A74" s="36">
        <v>5704</v>
      </c>
      <c r="B74" s="36" t="s">
        <v>404</v>
      </c>
      <c r="C74" s="160">
        <v>100</v>
      </c>
      <c r="D74" s="160">
        <v>100</v>
      </c>
      <c r="E74" s="160">
        <v>100</v>
      </c>
      <c r="F74" s="160">
        <v>100</v>
      </c>
      <c r="M74" s="162"/>
    </row>
    <row r="75" spans="1:13" x14ac:dyDescent="0.25">
      <c r="A75" s="36">
        <v>5705</v>
      </c>
      <c r="B75" s="36" t="s">
        <v>405</v>
      </c>
      <c r="C75" s="160">
        <v>66.67</v>
      </c>
      <c r="D75" s="160">
        <v>14.680000000000001</v>
      </c>
      <c r="E75" s="160">
        <v>75</v>
      </c>
      <c r="F75" s="160">
        <v>100</v>
      </c>
      <c r="M75" s="162"/>
    </row>
    <row r="76" spans="1:13" x14ac:dyDescent="0.25">
      <c r="A76" s="36">
        <v>5706</v>
      </c>
      <c r="B76" s="36" t="s">
        <v>406</v>
      </c>
      <c r="C76" s="160">
        <v>100</v>
      </c>
      <c r="D76" s="160">
        <v>100</v>
      </c>
      <c r="E76" s="160">
        <v>100</v>
      </c>
      <c r="F76" s="160">
        <v>100</v>
      </c>
      <c r="M76" s="162"/>
    </row>
    <row r="77" spans="1:13" x14ac:dyDescent="0.25">
      <c r="A77" s="36">
        <v>5801</v>
      </c>
      <c r="B77" s="36" t="s">
        <v>407</v>
      </c>
      <c r="C77" s="160">
        <v>92.589999999999989</v>
      </c>
      <c r="D77" s="160">
        <v>98.81</v>
      </c>
      <c r="E77" s="160">
        <v>91.67</v>
      </c>
      <c r="F77" s="160">
        <v>100</v>
      </c>
      <c r="M77" s="162"/>
    </row>
    <row r="78" spans="1:13" x14ac:dyDescent="0.25">
      <c r="A78" s="36">
        <v>5802</v>
      </c>
      <c r="B78" s="36" t="s">
        <v>408</v>
      </c>
      <c r="C78" s="160">
        <v>100</v>
      </c>
      <c r="D78" s="160">
        <v>100</v>
      </c>
      <c r="E78" s="160">
        <v>100</v>
      </c>
      <c r="F78" s="160">
        <v>100</v>
      </c>
      <c r="M78" s="162"/>
    </row>
    <row r="79" spans="1:13" x14ac:dyDescent="0.25">
      <c r="A79" s="36">
        <v>5803</v>
      </c>
      <c r="B79" s="36" t="s">
        <v>409</v>
      </c>
      <c r="C79" s="160">
        <v>100</v>
      </c>
      <c r="D79" s="160">
        <v>100</v>
      </c>
      <c r="E79" s="160">
        <v>100</v>
      </c>
      <c r="F79" s="160">
        <v>100</v>
      </c>
      <c r="M79" s="162"/>
    </row>
    <row r="80" spans="1:13" x14ac:dyDescent="0.25">
      <c r="A80" s="36">
        <v>5804</v>
      </c>
      <c r="B80" s="36" t="s">
        <v>410</v>
      </c>
      <c r="C80" s="160">
        <v>100</v>
      </c>
      <c r="D80" s="160">
        <v>0</v>
      </c>
      <c r="E80" s="160">
        <v>100</v>
      </c>
      <c r="F80" s="160">
        <v>100</v>
      </c>
      <c r="M80" s="162"/>
    </row>
    <row r="81" spans="1:13" x14ac:dyDescent="0.25">
      <c r="A81" s="36">
        <v>6101</v>
      </c>
      <c r="B81" s="36" t="s">
        <v>412</v>
      </c>
      <c r="C81" s="160">
        <v>100</v>
      </c>
      <c r="D81" s="160">
        <v>100</v>
      </c>
      <c r="E81" s="160">
        <v>100</v>
      </c>
      <c r="F81" s="160">
        <v>100</v>
      </c>
      <c r="M81" s="162"/>
    </row>
    <row r="82" spans="1:13" x14ac:dyDescent="0.25">
      <c r="A82" s="36">
        <v>6102</v>
      </c>
      <c r="B82" s="36" t="s">
        <v>413</v>
      </c>
      <c r="C82" s="160">
        <v>100</v>
      </c>
      <c r="D82" s="160">
        <v>100</v>
      </c>
      <c r="E82" s="160">
        <v>0</v>
      </c>
      <c r="F82" s="160">
        <v>100</v>
      </c>
      <c r="M82" s="162"/>
    </row>
    <row r="83" spans="1:13" x14ac:dyDescent="0.25">
      <c r="A83" s="36">
        <v>6103</v>
      </c>
      <c r="B83" s="36" t="s">
        <v>414</v>
      </c>
      <c r="C83" s="160">
        <v>100</v>
      </c>
      <c r="D83" s="160">
        <v>100</v>
      </c>
      <c r="E83" s="160">
        <v>100</v>
      </c>
      <c r="F83" s="160">
        <v>100</v>
      </c>
      <c r="M83" s="162"/>
    </row>
    <row r="84" spans="1:13" x14ac:dyDescent="0.25">
      <c r="A84" s="36">
        <v>6104</v>
      </c>
      <c r="B84" s="36" t="s">
        <v>415</v>
      </c>
      <c r="C84" s="160">
        <v>100</v>
      </c>
      <c r="D84" s="160">
        <v>100</v>
      </c>
      <c r="E84" s="160">
        <v>100</v>
      </c>
      <c r="F84" s="160">
        <v>100</v>
      </c>
      <c r="M84" s="162"/>
    </row>
    <row r="85" spans="1:13" x14ac:dyDescent="0.25">
      <c r="A85" s="36">
        <v>6105</v>
      </c>
      <c r="B85" s="36" t="s">
        <v>416</v>
      </c>
      <c r="C85" s="160">
        <v>100</v>
      </c>
      <c r="D85" s="160">
        <v>100</v>
      </c>
      <c r="E85" s="160">
        <v>100</v>
      </c>
      <c r="F85" s="160">
        <v>100</v>
      </c>
      <c r="M85" s="162"/>
    </row>
    <row r="86" spans="1:13" x14ac:dyDescent="0.25">
      <c r="A86" s="36">
        <v>6106</v>
      </c>
      <c r="B86" s="36" t="s">
        <v>417</v>
      </c>
      <c r="C86" s="160">
        <v>7.41</v>
      </c>
      <c r="D86" s="160">
        <v>23.41</v>
      </c>
      <c r="E86" s="160">
        <v>100</v>
      </c>
      <c r="F86" s="160">
        <v>100</v>
      </c>
      <c r="M86" s="162"/>
    </row>
    <row r="87" spans="1:13" x14ac:dyDescent="0.25">
      <c r="A87" s="36">
        <v>6107</v>
      </c>
      <c r="B87" s="36" t="s">
        <v>418</v>
      </c>
      <c r="C87" s="160">
        <v>100</v>
      </c>
      <c r="D87" s="160">
        <v>100</v>
      </c>
      <c r="E87" s="160">
        <v>100</v>
      </c>
      <c r="F87" s="160">
        <v>100</v>
      </c>
      <c r="M87" s="162"/>
    </row>
    <row r="88" spans="1:13" x14ac:dyDescent="0.25">
      <c r="A88" s="36">
        <v>6108</v>
      </c>
      <c r="B88" s="36" t="s">
        <v>419</v>
      </c>
      <c r="C88" s="160">
        <v>100</v>
      </c>
      <c r="D88" s="160">
        <v>100</v>
      </c>
      <c r="E88" s="160">
        <v>100</v>
      </c>
      <c r="F88" s="160">
        <v>100</v>
      </c>
      <c r="M88" s="162"/>
    </row>
    <row r="89" spans="1:13" x14ac:dyDescent="0.25">
      <c r="A89" s="36">
        <v>6109</v>
      </c>
      <c r="B89" s="36" t="s">
        <v>420</v>
      </c>
      <c r="C89" s="160">
        <v>100</v>
      </c>
      <c r="D89" s="160">
        <v>100</v>
      </c>
      <c r="E89" s="160">
        <v>100</v>
      </c>
      <c r="F89" s="160">
        <v>100</v>
      </c>
      <c r="M89" s="162"/>
    </row>
    <row r="90" spans="1:13" x14ac:dyDescent="0.25">
      <c r="A90" s="36">
        <v>6110</v>
      </c>
      <c r="B90" s="36" t="s">
        <v>421</v>
      </c>
      <c r="C90" s="160">
        <v>100</v>
      </c>
      <c r="D90" s="160">
        <v>100</v>
      </c>
      <c r="E90" s="160">
        <v>100</v>
      </c>
      <c r="F90" s="160">
        <v>100</v>
      </c>
      <c r="M90" s="162"/>
    </row>
    <row r="91" spans="1:13" x14ac:dyDescent="0.25">
      <c r="A91" s="36">
        <v>6111</v>
      </c>
      <c r="B91" s="36" t="s">
        <v>422</v>
      </c>
      <c r="C91" s="160">
        <v>100</v>
      </c>
      <c r="D91" s="160">
        <v>93.25</v>
      </c>
      <c r="E91" s="160">
        <v>100</v>
      </c>
      <c r="F91" s="160">
        <v>100</v>
      </c>
      <c r="M91" s="162"/>
    </row>
    <row r="92" spans="1:13" x14ac:dyDescent="0.25">
      <c r="A92" s="36">
        <v>6112</v>
      </c>
      <c r="B92" s="36" t="s">
        <v>423</v>
      </c>
      <c r="C92" s="160">
        <v>100</v>
      </c>
      <c r="D92" s="160">
        <v>100</v>
      </c>
      <c r="E92" s="160">
        <v>0</v>
      </c>
      <c r="F92" s="160">
        <v>100</v>
      </c>
      <c r="M92" s="162"/>
    </row>
    <row r="93" spans="1:13" x14ac:dyDescent="0.25">
      <c r="A93" s="36">
        <v>6113</v>
      </c>
      <c r="B93" s="36" t="s">
        <v>424</v>
      </c>
      <c r="C93" s="160">
        <v>100</v>
      </c>
      <c r="D93" s="160">
        <v>100</v>
      </c>
      <c r="E93" s="160">
        <v>100</v>
      </c>
      <c r="F93" s="160">
        <v>100</v>
      </c>
      <c r="M93" s="162"/>
    </row>
    <row r="94" spans="1:13" x14ac:dyDescent="0.25">
      <c r="A94" s="36">
        <v>6114</v>
      </c>
      <c r="B94" s="36" t="s">
        <v>425</v>
      </c>
      <c r="C94" s="160">
        <v>100</v>
      </c>
      <c r="D94" s="160">
        <v>100</v>
      </c>
      <c r="E94" s="160">
        <v>100</v>
      </c>
      <c r="F94" s="160">
        <v>100</v>
      </c>
      <c r="M94" s="162"/>
    </row>
    <row r="95" spans="1:13" x14ac:dyDescent="0.25">
      <c r="A95" s="36">
        <v>6115</v>
      </c>
      <c r="B95" s="36" t="s">
        <v>426</v>
      </c>
      <c r="C95" s="160">
        <v>3.6999999999999997</v>
      </c>
      <c r="D95" s="160">
        <v>0</v>
      </c>
      <c r="E95" s="160">
        <v>100</v>
      </c>
      <c r="F95" s="160">
        <v>100</v>
      </c>
      <c r="M95" s="162"/>
    </row>
    <row r="96" spans="1:13" x14ac:dyDescent="0.25">
      <c r="A96" s="36">
        <v>6116</v>
      </c>
      <c r="B96" s="36" t="s">
        <v>427</v>
      </c>
      <c r="C96" s="160">
        <v>100</v>
      </c>
      <c r="D96" s="160">
        <v>100</v>
      </c>
      <c r="E96" s="160">
        <v>100</v>
      </c>
      <c r="F96" s="160">
        <v>100</v>
      </c>
      <c r="M96" s="162"/>
    </row>
    <row r="97" spans="1:13" x14ac:dyDescent="0.25">
      <c r="A97" s="36">
        <v>6117</v>
      </c>
      <c r="B97" s="36" t="s">
        <v>428</v>
      </c>
      <c r="C97" s="160">
        <v>100</v>
      </c>
      <c r="D97" s="160">
        <v>100</v>
      </c>
      <c r="E97" s="160">
        <v>100</v>
      </c>
      <c r="F97" s="160">
        <v>100</v>
      </c>
      <c r="M97" s="162"/>
    </row>
    <row r="98" spans="1:13" x14ac:dyDescent="0.25">
      <c r="A98" s="36">
        <v>6201</v>
      </c>
      <c r="B98" s="36" t="s">
        <v>429</v>
      </c>
      <c r="C98" s="160">
        <v>100</v>
      </c>
      <c r="D98" s="160">
        <v>100</v>
      </c>
      <c r="E98" s="160">
        <v>100</v>
      </c>
      <c r="F98" s="160">
        <v>100</v>
      </c>
      <c r="M98" s="162"/>
    </row>
    <row r="99" spans="1:13" x14ac:dyDescent="0.25">
      <c r="A99" s="36">
        <v>6202</v>
      </c>
      <c r="B99" s="36" t="s">
        <v>430</v>
      </c>
      <c r="C99" s="160">
        <v>48.15</v>
      </c>
      <c r="D99" s="160">
        <v>31.35</v>
      </c>
      <c r="E99" s="160">
        <v>91.67</v>
      </c>
      <c r="F99" s="160">
        <v>100</v>
      </c>
      <c r="M99" s="162"/>
    </row>
    <row r="100" spans="1:13" x14ac:dyDescent="0.25">
      <c r="A100" s="36">
        <v>6203</v>
      </c>
      <c r="B100" s="36" t="s">
        <v>431</v>
      </c>
      <c r="C100" s="160">
        <v>100</v>
      </c>
      <c r="D100" s="160">
        <v>100</v>
      </c>
      <c r="E100" s="160">
        <v>100</v>
      </c>
      <c r="F100" s="160">
        <v>100</v>
      </c>
      <c r="M100" s="162"/>
    </row>
    <row r="101" spans="1:13" x14ac:dyDescent="0.25">
      <c r="A101" s="36">
        <v>6204</v>
      </c>
      <c r="B101" s="36" t="s">
        <v>444</v>
      </c>
      <c r="C101" s="160">
        <v>100</v>
      </c>
      <c r="D101" s="160">
        <v>100</v>
      </c>
      <c r="E101" s="160">
        <v>100</v>
      </c>
      <c r="F101" s="160">
        <v>100</v>
      </c>
      <c r="M101" s="162"/>
    </row>
    <row r="102" spans="1:13" x14ac:dyDescent="0.25">
      <c r="A102" s="36">
        <v>6205</v>
      </c>
      <c r="B102" s="36" t="s">
        <v>432</v>
      </c>
      <c r="C102" s="160">
        <v>7.41</v>
      </c>
      <c r="D102" s="160">
        <v>0</v>
      </c>
      <c r="E102" s="160">
        <v>100</v>
      </c>
      <c r="F102" s="160">
        <v>100</v>
      </c>
      <c r="M102" s="162"/>
    </row>
    <row r="103" spans="1:13" x14ac:dyDescent="0.25">
      <c r="A103" s="36">
        <v>6206</v>
      </c>
      <c r="B103" s="36" t="s">
        <v>433</v>
      </c>
      <c r="C103" s="160">
        <v>7.41</v>
      </c>
      <c r="D103" s="160">
        <v>0</v>
      </c>
      <c r="E103" s="160">
        <v>100</v>
      </c>
      <c r="F103" s="160">
        <v>100</v>
      </c>
      <c r="M103" s="162"/>
    </row>
    <row r="104" spans="1:13" x14ac:dyDescent="0.25">
      <c r="A104" s="36">
        <v>6301</v>
      </c>
      <c r="B104" s="36" t="s">
        <v>434</v>
      </c>
      <c r="C104" s="160">
        <v>100</v>
      </c>
      <c r="D104" s="160">
        <v>100</v>
      </c>
      <c r="E104" s="160">
        <v>100</v>
      </c>
      <c r="F104" s="160">
        <v>100</v>
      </c>
      <c r="M104" s="162"/>
    </row>
    <row r="105" spans="1:13" x14ac:dyDescent="0.25">
      <c r="A105" s="36">
        <v>6302</v>
      </c>
      <c r="B105" s="36" t="s">
        <v>435</v>
      </c>
      <c r="C105" s="160">
        <v>100</v>
      </c>
      <c r="D105" s="160">
        <v>100</v>
      </c>
      <c r="E105" s="160">
        <v>100</v>
      </c>
      <c r="F105" s="160">
        <v>100</v>
      </c>
      <c r="M105" s="162"/>
    </row>
    <row r="106" spans="1:13" x14ac:dyDescent="0.25">
      <c r="A106" s="36">
        <v>6303</v>
      </c>
      <c r="B106" s="36" t="s">
        <v>436</v>
      </c>
      <c r="C106" s="160">
        <v>40.739999999999995</v>
      </c>
      <c r="D106" s="160">
        <v>28.17</v>
      </c>
      <c r="E106" s="160">
        <v>100</v>
      </c>
      <c r="F106" s="160">
        <v>100</v>
      </c>
      <c r="M106" s="162"/>
    </row>
    <row r="107" spans="1:13" x14ac:dyDescent="0.25">
      <c r="A107" s="36">
        <v>6304</v>
      </c>
      <c r="B107" s="36" t="s">
        <v>437</v>
      </c>
      <c r="C107" s="160">
        <v>100</v>
      </c>
      <c r="D107" s="160">
        <v>100</v>
      </c>
      <c r="E107" s="160">
        <v>100</v>
      </c>
      <c r="F107" s="160">
        <v>100</v>
      </c>
      <c r="M107" s="162"/>
    </row>
    <row r="108" spans="1:13" x14ac:dyDescent="0.25">
      <c r="A108" s="36">
        <v>6305</v>
      </c>
      <c r="B108" s="36" t="s">
        <v>438</v>
      </c>
      <c r="C108" s="160">
        <v>100</v>
      </c>
      <c r="D108" s="160">
        <v>100</v>
      </c>
      <c r="E108" s="160">
        <v>0</v>
      </c>
      <c r="F108" s="160">
        <v>100</v>
      </c>
      <c r="M108" s="162"/>
    </row>
    <row r="109" spans="1:13" x14ac:dyDescent="0.25">
      <c r="A109" s="36">
        <v>6306</v>
      </c>
      <c r="B109" s="36" t="s">
        <v>439</v>
      </c>
      <c r="C109" s="160">
        <v>100</v>
      </c>
      <c r="D109" s="160">
        <v>100</v>
      </c>
      <c r="E109" s="160">
        <v>83.33</v>
      </c>
      <c r="F109" s="160">
        <v>100</v>
      </c>
      <c r="M109" s="162"/>
    </row>
    <row r="110" spans="1:13" x14ac:dyDescent="0.25">
      <c r="A110" s="36">
        <v>6307</v>
      </c>
      <c r="B110" s="36" t="s">
        <v>440</v>
      </c>
      <c r="C110" s="160">
        <v>100</v>
      </c>
      <c r="D110" s="160">
        <v>100</v>
      </c>
      <c r="E110" s="160">
        <v>100</v>
      </c>
      <c r="F110" s="160">
        <v>100</v>
      </c>
      <c r="M110" s="162"/>
    </row>
    <row r="111" spans="1:13" x14ac:dyDescent="0.25">
      <c r="A111" s="36">
        <v>6308</v>
      </c>
      <c r="B111" s="36" t="s">
        <v>441</v>
      </c>
      <c r="C111" s="160">
        <v>88.89</v>
      </c>
      <c r="D111" s="160">
        <v>94.05</v>
      </c>
      <c r="E111" s="160">
        <v>100</v>
      </c>
      <c r="F111" s="160">
        <v>100</v>
      </c>
      <c r="M111" s="162"/>
    </row>
    <row r="112" spans="1:13" x14ac:dyDescent="0.25">
      <c r="A112" s="36">
        <v>6309</v>
      </c>
      <c r="B112" s="36" t="s">
        <v>442</v>
      </c>
      <c r="C112" s="160">
        <v>100</v>
      </c>
      <c r="D112" s="160">
        <v>100</v>
      </c>
      <c r="E112" s="160">
        <v>91.67</v>
      </c>
      <c r="F112" s="160">
        <v>100</v>
      </c>
      <c r="M112" s="162"/>
    </row>
    <row r="113" spans="1:13" x14ac:dyDescent="0.25">
      <c r="A113" s="36">
        <v>6310</v>
      </c>
      <c r="B113" s="36" t="s">
        <v>443</v>
      </c>
      <c r="C113" s="160">
        <v>70.37</v>
      </c>
      <c r="D113" s="160">
        <v>87.3</v>
      </c>
      <c r="E113" s="160">
        <v>100</v>
      </c>
      <c r="F113" s="160">
        <v>100</v>
      </c>
      <c r="M113" s="162"/>
    </row>
    <row r="114" spans="1:13" x14ac:dyDescent="0.25">
      <c r="A114" s="36">
        <v>7101</v>
      </c>
      <c r="B114" s="36" t="s">
        <v>445</v>
      </c>
      <c r="C114" s="160">
        <v>100</v>
      </c>
      <c r="D114" s="160">
        <v>100</v>
      </c>
      <c r="E114" s="160">
        <v>100</v>
      </c>
      <c r="F114" s="160">
        <v>100</v>
      </c>
      <c r="M114" s="162"/>
    </row>
    <row r="115" spans="1:13" x14ac:dyDescent="0.25">
      <c r="A115" s="36">
        <v>7102</v>
      </c>
      <c r="B115" s="36" t="s">
        <v>446</v>
      </c>
      <c r="C115" s="160">
        <v>100</v>
      </c>
      <c r="D115" s="160">
        <v>100</v>
      </c>
      <c r="E115" s="160">
        <v>100</v>
      </c>
      <c r="F115" s="160">
        <v>100</v>
      </c>
      <c r="M115" s="162"/>
    </row>
    <row r="116" spans="1:13" x14ac:dyDescent="0.25">
      <c r="A116" s="36">
        <v>7103</v>
      </c>
      <c r="B116" s="36" t="s">
        <v>447</v>
      </c>
      <c r="C116" s="160">
        <v>100</v>
      </c>
      <c r="D116" s="160">
        <v>100</v>
      </c>
      <c r="E116" s="160">
        <v>91.67</v>
      </c>
      <c r="F116" s="160">
        <v>100</v>
      </c>
      <c r="M116" s="162"/>
    </row>
    <row r="117" spans="1:13" x14ac:dyDescent="0.25">
      <c r="A117" s="36">
        <v>7104</v>
      </c>
      <c r="B117" s="36" t="s">
        <v>448</v>
      </c>
      <c r="C117" s="160">
        <v>100</v>
      </c>
      <c r="D117" s="160">
        <v>100</v>
      </c>
      <c r="E117" s="160">
        <v>100</v>
      </c>
      <c r="F117" s="160">
        <v>100</v>
      </c>
      <c r="M117" s="162"/>
    </row>
    <row r="118" spans="1:13" x14ac:dyDescent="0.25">
      <c r="A118" s="36">
        <v>7105</v>
      </c>
      <c r="B118" s="36" t="s">
        <v>449</v>
      </c>
      <c r="C118" s="160">
        <v>100</v>
      </c>
      <c r="D118" s="160">
        <v>100</v>
      </c>
      <c r="E118" s="160">
        <v>100</v>
      </c>
      <c r="F118" s="160">
        <v>100</v>
      </c>
      <c r="M118" s="162"/>
    </row>
    <row r="119" spans="1:13" x14ac:dyDescent="0.25">
      <c r="A119" s="36">
        <v>7106</v>
      </c>
      <c r="B119" s="36" t="s">
        <v>450</v>
      </c>
      <c r="C119" s="160">
        <v>100</v>
      </c>
      <c r="D119" s="160">
        <v>100</v>
      </c>
      <c r="E119" s="160">
        <v>16.669999999999998</v>
      </c>
      <c r="F119" s="160">
        <v>100</v>
      </c>
      <c r="M119" s="162"/>
    </row>
    <row r="120" spans="1:13" x14ac:dyDescent="0.25">
      <c r="A120" s="36">
        <v>7107</v>
      </c>
      <c r="B120" s="36" t="s">
        <v>451</v>
      </c>
      <c r="C120" s="160">
        <v>18.52</v>
      </c>
      <c r="D120" s="160">
        <v>23.41</v>
      </c>
      <c r="E120" s="160">
        <v>100</v>
      </c>
      <c r="F120" s="160">
        <v>100</v>
      </c>
      <c r="M120" s="162"/>
    </row>
    <row r="121" spans="1:13" x14ac:dyDescent="0.25">
      <c r="A121" s="36">
        <v>7108</v>
      </c>
      <c r="B121" s="36" t="s">
        <v>452</v>
      </c>
      <c r="C121" s="160">
        <v>100</v>
      </c>
      <c r="D121" s="160">
        <v>100</v>
      </c>
      <c r="E121" s="160">
        <v>75</v>
      </c>
      <c r="F121" s="160">
        <v>100</v>
      </c>
      <c r="M121" s="162"/>
    </row>
    <row r="122" spans="1:13" x14ac:dyDescent="0.25">
      <c r="A122" s="36">
        <v>7109</v>
      </c>
      <c r="B122" s="36" t="s">
        <v>453</v>
      </c>
      <c r="C122" s="160">
        <v>100</v>
      </c>
      <c r="D122" s="160">
        <v>100</v>
      </c>
      <c r="E122" s="160">
        <v>100</v>
      </c>
      <c r="F122" s="160">
        <v>100</v>
      </c>
      <c r="M122" s="162"/>
    </row>
    <row r="123" spans="1:13" x14ac:dyDescent="0.25">
      <c r="A123" s="36">
        <v>7110</v>
      </c>
      <c r="B123" s="36" t="s">
        <v>454</v>
      </c>
      <c r="C123" s="160">
        <v>100</v>
      </c>
      <c r="D123" s="160">
        <v>100</v>
      </c>
      <c r="E123" s="160">
        <v>100</v>
      </c>
      <c r="F123" s="160">
        <v>100</v>
      </c>
      <c r="M123" s="162"/>
    </row>
    <row r="124" spans="1:13" x14ac:dyDescent="0.25">
      <c r="A124" s="36">
        <v>7201</v>
      </c>
      <c r="B124" s="36" t="s">
        <v>455</v>
      </c>
      <c r="C124" s="160">
        <v>100</v>
      </c>
      <c r="D124" s="160">
        <v>100</v>
      </c>
      <c r="E124" s="160">
        <v>100</v>
      </c>
      <c r="F124" s="160">
        <v>100</v>
      </c>
      <c r="M124" s="162"/>
    </row>
    <row r="125" spans="1:13" x14ac:dyDescent="0.25">
      <c r="A125" s="36">
        <v>7202</v>
      </c>
      <c r="B125" s="36" t="s">
        <v>456</v>
      </c>
      <c r="C125" s="160">
        <v>3.6999999999999997</v>
      </c>
      <c r="D125" s="160">
        <v>0</v>
      </c>
      <c r="E125" s="160">
        <v>100</v>
      </c>
      <c r="F125" s="160">
        <v>100</v>
      </c>
      <c r="M125" s="162"/>
    </row>
    <row r="126" spans="1:13" x14ac:dyDescent="0.25">
      <c r="A126" s="36">
        <v>7203</v>
      </c>
      <c r="B126" s="36" t="s">
        <v>457</v>
      </c>
      <c r="C126" s="160">
        <v>100</v>
      </c>
      <c r="D126" s="160">
        <v>100</v>
      </c>
      <c r="E126" s="160">
        <v>100</v>
      </c>
      <c r="F126" s="160">
        <v>100</v>
      </c>
      <c r="M126" s="162"/>
    </row>
    <row r="127" spans="1:13" x14ac:dyDescent="0.25">
      <c r="A127" s="36">
        <v>7301</v>
      </c>
      <c r="B127" s="36" t="s">
        <v>458</v>
      </c>
      <c r="C127" s="160">
        <v>100</v>
      </c>
      <c r="D127" s="160">
        <v>93.25</v>
      </c>
      <c r="E127" s="160">
        <v>100</v>
      </c>
      <c r="F127" s="160">
        <v>100</v>
      </c>
      <c r="M127" s="162"/>
    </row>
    <row r="128" spans="1:13" x14ac:dyDescent="0.25">
      <c r="A128" s="36">
        <v>7302</v>
      </c>
      <c r="B128" s="36" t="s">
        <v>459</v>
      </c>
      <c r="C128" s="160">
        <v>96.3</v>
      </c>
      <c r="D128" s="160">
        <v>99.6</v>
      </c>
      <c r="E128" s="160">
        <v>100</v>
      </c>
      <c r="F128" s="160">
        <v>100</v>
      </c>
      <c r="M128" s="162"/>
    </row>
    <row r="129" spans="1:13" x14ac:dyDescent="0.25">
      <c r="A129" s="36">
        <v>7303</v>
      </c>
      <c r="B129" s="36" t="s">
        <v>460</v>
      </c>
      <c r="C129" s="160">
        <v>100</v>
      </c>
      <c r="D129" s="160">
        <v>100</v>
      </c>
      <c r="E129" s="160">
        <v>100</v>
      </c>
      <c r="F129" s="160">
        <v>100</v>
      </c>
      <c r="M129" s="162"/>
    </row>
    <row r="130" spans="1:13" x14ac:dyDescent="0.25">
      <c r="A130" s="36">
        <v>7304</v>
      </c>
      <c r="B130" s="36" t="s">
        <v>461</v>
      </c>
      <c r="C130" s="160">
        <v>100</v>
      </c>
      <c r="D130" s="160">
        <v>100</v>
      </c>
      <c r="E130" s="160">
        <v>100</v>
      </c>
      <c r="F130" s="160">
        <v>100</v>
      </c>
      <c r="M130" s="162"/>
    </row>
    <row r="131" spans="1:13" x14ac:dyDescent="0.25">
      <c r="A131" s="36">
        <v>7305</v>
      </c>
      <c r="B131" s="36" t="s">
        <v>462</v>
      </c>
      <c r="C131" s="160">
        <v>100</v>
      </c>
      <c r="D131" s="160">
        <v>100</v>
      </c>
      <c r="E131" s="160">
        <v>0</v>
      </c>
      <c r="F131" s="160">
        <v>100</v>
      </c>
      <c r="M131" s="162"/>
    </row>
    <row r="132" spans="1:13" x14ac:dyDescent="0.25">
      <c r="A132" s="36">
        <v>7306</v>
      </c>
      <c r="B132" s="36" t="s">
        <v>463</v>
      </c>
      <c r="C132" s="160">
        <v>100</v>
      </c>
      <c r="D132" s="160">
        <v>100</v>
      </c>
      <c r="E132" s="160">
        <v>100</v>
      </c>
      <c r="F132" s="160">
        <v>100</v>
      </c>
      <c r="M132" s="162"/>
    </row>
    <row r="133" spans="1:13" x14ac:dyDescent="0.25">
      <c r="A133" s="36">
        <v>7307</v>
      </c>
      <c r="B133" s="36" t="s">
        <v>464</v>
      </c>
      <c r="C133" s="160">
        <v>100</v>
      </c>
      <c r="D133" s="160">
        <v>100</v>
      </c>
      <c r="E133" s="160">
        <v>100</v>
      </c>
      <c r="F133" s="160">
        <v>100</v>
      </c>
      <c r="M133" s="162"/>
    </row>
    <row r="134" spans="1:13" x14ac:dyDescent="0.25">
      <c r="A134" s="36">
        <v>7308</v>
      </c>
      <c r="B134" s="36" t="s">
        <v>465</v>
      </c>
      <c r="C134" s="160">
        <v>100</v>
      </c>
      <c r="D134" s="160">
        <v>100</v>
      </c>
      <c r="E134" s="160">
        <v>100</v>
      </c>
      <c r="F134" s="160">
        <v>100</v>
      </c>
      <c r="M134" s="162"/>
    </row>
    <row r="135" spans="1:13" x14ac:dyDescent="0.25">
      <c r="A135" s="36">
        <v>7309</v>
      </c>
      <c r="B135" s="36" t="s">
        <v>466</v>
      </c>
      <c r="C135" s="160">
        <v>77.78</v>
      </c>
      <c r="D135" s="160">
        <v>99.6</v>
      </c>
      <c r="E135" s="160">
        <v>100</v>
      </c>
      <c r="F135" s="160">
        <v>100</v>
      </c>
      <c r="M135" s="162"/>
    </row>
    <row r="136" spans="1:13" x14ac:dyDescent="0.25">
      <c r="A136" s="36">
        <v>7401</v>
      </c>
      <c r="B136" s="36" t="s">
        <v>467</v>
      </c>
      <c r="C136" s="160">
        <v>81.47999999999999</v>
      </c>
      <c r="D136" s="160">
        <v>95.240000000000009</v>
      </c>
      <c r="E136" s="160">
        <v>0</v>
      </c>
      <c r="F136" s="160">
        <v>100</v>
      </c>
      <c r="M136" s="162"/>
    </row>
    <row r="137" spans="1:13" x14ac:dyDescent="0.25">
      <c r="A137" s="36">
        <v>7402</v>
      </c>
      <c r="B137" s="36" t="s">
        <v>468</v>
      </c>
      <c r="C137" s="160">
        <v>100</v>
      </c>
      <c r="D137" s="160">
        <v>100</v>
      </c>
      <c r="E137" s="160">
        <v>100</v>
      </c>
      <c r="F137" s="160">
        <v>100</v>
      </c>
      <c r="M137" s="162"/>
    </row>
    <row r="138" spans="1:13" x14ac:dyDescent="0.25">
      <c r="A138" s="36">
        <v>7403</v>
      </c>
      <c r="B138" s="36" t="s">
        <v>469</v>
      </c>
      <c r="C138" s="160">
        <v>100</v>
      </c>
      <c r="D138" s="160">
        <v>100</v>
      </c>
      <c r="E138" s="160">
        <v>100</v>
      </c>
      <c r="F138" s="160">
        <v>100</v>
      </c>
      <c r="M138" s="162"/>
    </row>
    <row r="139" spans="1:13" x14ac:dyDescent="0.25">
      <c r="A139" s="36">
        <v>7404</v>
      </c>
      <c r="B139" s="36" t="s">
        <v>470</v>
      </c>
      <c r="C139" s="160">
        <v>100</v>
      </c>
      <c r="D139" s="160">
        <v>100</v>
      </c>
      <c r="E139" s="160">
        <v>100</v>
      </c>
      <c r="F139" s="160">
        <v>100</v>
      </c>
      <c r="M139" s="162"/>
    </row>
    <row r="140" spans="1:13" x14ac:dyDescent="0.25">
      <c r="A140" s="36">
        <v>7405</v>
      </c>
      <c r="B140" s="36" t="s">
        <v>471</v>
      </c>
      <c r="C140" s="160">
        <v>3.6999999999999997</v>
      </c>
      <c r="D140" s="160">
        <v>0</v>
      </c>
      <c r="E140" s="160">
        <v>100</v>
      </c>
      <c r="F140" s="160">
        <v>100</v>
      </c>
      <c r="M140" s="162"/>
    </row>
    <row r="141" spans="1:13" x14ac:dyDescent="0.25">
      <c r="A141" s="36">
        <v>7406</v>
      </c>
      <c r="B141" s="36" t="s">
        <v>472</v>
      </c>
      <c r="C141" s="160">
        <v>100</v>
      </c>
      <c r="D141" s="160">
        <v>100</v>
      </c>
      <c r="E141" s="160">
        <v>100</v>
      </c>
      <c r="F141" s="160">
        <v>100</v>
      </c>
      <c r="M141" s="162"/>
    </row>
    <row r="142" spans="1:13" x14ac:dyDescent="0.25">
      <c r="A142" s="36">
        <v>7407</v>
      </c>
      <c r="B142" s="36" t="s">
        <v>473</v>
      </c>
      <c r="C142" s="160">
        <v>96.3</v>
      </c>
      <c r="D142" s="160">
        <v>93.25</v>
      </c>
      <c r="E142" s="160">
        <v>83.33</v>
      </c>
      <c r="F142" s="160">
        <v>100</v>
      </c>
      <c r="M142" s="162"/>
    </row>
    <row r="143" spans="1:13" x14ac:dyDescent="0.25">
      <c r="A143" s="36">
        <v>7408</v>
      </c>
      <c r="B143" s="36" t="s">
        <v>474</v>
      </c>
      <c r="C143" s="160">
        <v>92.589999999999989</v>
      </c>
      <c r="D143" s="160">
        <v>100</v>
      </c>
      <c r="E143" s="160">
        <v>100</v>
      </c>
      <c r="F143" s="160">
        <v>100</v>
      </c>
      <c r="M143" s="162"/>
    </row>
    <row r="144" spans="1:13" x14ac:dyDescent="0.25">
      <c r="A144" s="36">
        <v>8101</v>
      </c>
      <c r="B144" s="36" t="s">
        <v>475</v>
      </c>
      <c r="C144" s="160">
        <v>100</v>
      </c>
      <c r="D144" s="160">
        <v>100</v>
      </c>
      <c r="E144" s="160">
        <v>100</v>
      </c>
      <c r="F144" s="160">
        <v>100</v>
      </c>
      <c r="M144" s="162"/>
    </row>
    <row r="145" spans="1:13" x14ac:dyDescent="0.25">
      <c r="A145" s="36">
        <v>8102</v>
      </c>
      <c r="B145" s="36" t="s">
        <v>476</v>
      </c>
      <c r="C145" s="160">
        <v>81.47999999999999</v>
      </c>
      <c r="D145" s="160">
        <v>88.89</v>
      </c>
      <c r="E145" s="160">
        <v>50</v>
      </c>
      <c r="F145" s="160">
        <v>100</v>
      </c>
      <c r="M145" s="162"/>
    </row>
    <row r="146" spans="1:13" x14ac:dyDescent="0.25">
      <c r="A146" s="36">
        <v>8103</v>
      </c>
      <c r="B146" s="36" t="s">
        <v>477</v>
      </c>
      <c r="C146" s="160">
        <v>100</v>
      </c>
      <c r="D146" s="160">
        <v>100</v>
      </c>
      <c r="E146" s="160">
        <v>100</v>
      </c>
      <c r="F146" s="160">
        <v>100</v>
      </c>
      <c r="M146" s="162"/>
    </row>
    <row r="147" spans="1:13" x14ac:dyDescent="0.25">
      <c r="A147" s="36">
        <v>8104</v>
      </c>
      <c r="B147" s="36" t="s">
        <v>478</v>
      </c>
      <c r="C147" s="160">
        <v>100</v>
      </c>
      <c r="D147" s="160">
        <v>100</v>
      </c>
      <c r="E147" s="160">
        <v>100</v>
      </c>
      <c r="F147" s="160">
        <v>100</v>
      </c>
      <c r="M147" s="162"/>
    </row>
    <row r="148" spans="1:13" x14ac:dyDescent="0.25">
      <c r="A148" s="36">
        <v>8105</v>
      </c>
      <c r="B148" s="36" t="s">
        <v>479</v>
      </c>
      <c r="C148" s="160">
        <v>7.41</v>
      </c>
      <c r="D148" s="160">
        <v>38.1</v>
      </c>
      <c r="E148" s="160">
        <v>83.33</v>
      </c>
      <c r="F148" s="160">
        <v>100</v>
      </c>
      <c r="M148" s="162"/>
    </row>
    <row r="149" spans="1:13" x14ac:dyDescent="0.25">
      <c r="A149" s="36">
        <v>8106</v>
      </c>
      <c r="B149" s="36" t="s">
        <v>480</v>
      </c>
      <c r="C149" s="160">
        <v>77.78</v>
      </c>
      <c r="D149" s="160">
        <v>26.590000000000003</v>
      </c>
      <c r="E149" s="160">
        <v>100</v>
      </c>
      <c r="F149" s="160">
        <v>100</v>
      </c>
      <c r="M149" s="162"/>
    </row>
    <row r="150" spans="1:13" x14ac:dyDescent="0.25">
      <c r="A150" s="36">
        <v>8107</v>
      </c>
      <c r="B150" s="36" t="s">
        <v>481</v>
      </c>
      <c r="C150" s="160">
        <v>74.070000000000007</v>
      </c>
      <c r="D150" s="160">
        <v>84.92</v>
      </c>
      <c r="E150" s="160">
        <v>100</v>
      </c>
      <c r="F150" s="160">
        <v>100</v>
      </c>
      <c r="M150" s="162"/>
    </row>
    <row r="151" spans="1:13" x14ac:dyDescent="0.25">
      <c r="A151" s="36">
        <v>8108</v>
      </c>
      <c r="B151" s="36" t="s">
        <v>482</v>
      </c>
      <c r="C151" s="160">
        <v>100</v>
      </c>
      <c r="D151" s="160">
        <v>100</v>
      </c>
      <c r="E151" s="160">
        <v>100</v>
      </c>
      <c r="F151" s="160">
        <v>100</v>
      </c>
      <c r="M151" s="162"/>
    </row>
    <row r="152" spans="1:13" x14ac:dyDescent="0.25">
      <c r="A152" s="36">
        <v>8109</v>
      </c>
      <c r="B152" s="36" t="s">
        <v>483</v>
      </c>
      <c r="C152" s="160">
        <v>100</v>
      </c>
      <c r="D152" s="160">
        <v>100</v>
      </c>
      <c r="E152" s="160">
        <v>91.67</v>
      </c>
      <c r="F152" s="160">
        <v>100</v>
      </c>
      <c r="M152" s="162"/>
    </row>
    <row r="153" spans="1:13" x14ac:dyDescent="0.25">
      <c r="A153" s="36">
        <v>8110</v>
      </c>
      <c r="B153" s="36" t="s">
        <v>484</v>
      </c>
      <c r="C153" s="160">
        <v>100</v>
      </c>
      <c r="D153" s="160">
        <v>100</v>
      </c>
      <c r="E153" s="160">
        <v>100</v>
      </c>
      <c r="F153" s="160">
        <v>100</v>
      </c>
      <c r="M153" s="162"/>
    </row>
    <row r="154" spans="1:13" x14ac:dyDescent="0.25">
      <c r="A154" s="36">
        <v>8111</v>
      </c>
      <c r="B154" s="36" t="s">
        <v>485</v>
      </c>
      <c r="C154" s="160">
        <v>100</v>
      </c>
      <c r="D154" s="160">
        <v>100</v>
      </c>
      <c r="E154" s="160">
        <v>100</v>
      </c>
      <c r="F154" s="160">
        <v>100</v>
      </c>
      <c r="M154" s="162"/>
    </row>
    <row r="155" spans="1:13" x14ac:dyDescent="0.25">
      <c r="A155" s="36">
        <v>8112</v>
      </c>
      <c r="B155" s="36" t="s">
        <v>486</v>
      </c>
      <c r="C155" s="160">
        <v>100</v>
      </c>
      <c r="D155" s="160">
        <v>100</v>
      </c>
      <c r="E155" s="160">
        <v>100</v>
      </c>
      <c r="F155" s="160">
        <v>100</v>
      </c>
      <c r="M155" s="162"/>
    </row>
    <row r="156" spans="1:13" x14ac:dyDescent="0.25">
      <c r="A156" s="36">
        <v>8201</v>
      </c>
      <c r="B156" s="36" t="s">
        <v>487</v>
      </c>
      <c r="C156" s="160">
        <v>96.3</v>
      </c>
      <c r="D156" s="160">
        <v>100</v>
      </c>
      <c r="E156" s="160">
        <v>100</v>
      </c>
      <c r="F156" s="160">
        <v>100</v>
      </c>
      <c r="M156" s="162"/>
    </row>
    <row r="157" spans="1:13" x14ac:dyDescent="0.25">
      <c r="A157" s="36">
        <v>8202</v>
      </c>
      <c r="B157" s="36" t="s">
        <v>488</v>
      </c>
      <c r="C157" s="160">
        <v>100</v>
      </c>
      <c r="D157" s="160">
        <v>100</v>
      </c>
      <c r="E157" s="160">
        <v>100</v>
      </c>
      <c r="F157" s="160">
        <v>100</v>
      </c>
      <c r="M157" s="162"/>
    </row>
    <row r="158" spans="1:13" x14ac:dyDescent="0.25">
      <c r="A158" s="36">
        <v>8203</v>
      </c>
      <c r="B158" s="36" t="s">
        <v>489</v>
      </c>
      <c r="C158" s="160">
        <v>100</v>
      </c>
      <c r="D158" s="160">
        <v>100</v>
      </c>
      <c r="E158" s="160">
        <v>100</v>
      </c>
      <c r="F158" s="160">
        <v>100</v>
      </c>
      <c r="M158" s="162"/>
    </row>
    <row r="159" spans="1:13" x14ac:dyDescent="0.25">
      <c r="A159" s="36">
        <v>8204</v>
      </c>
      <c r="B159" s="36" t="s">
        <v>490</v>
      </c>
      <c r="C159" s="160">
        <v>100</v>
      </c>
      <c r="D159" s="160">
        <v>100</v>
      </c>
      <c r="E159" s="160">
        <v>50</v>
      </c>
      <c r="F159" s="160">
        <v>100</v>
      </c>
      <c r="M159" s="162"/>
    </row>
    <row r="160" spans="1:13" x14ac:dyDescent="0.25">
      <c r="A160" s="36">
        <v>8205</v>
      </c>
      <c r="B160" s="36" t="s">
        <v>491</v>
      </c>
      <c r="C160" s="160">
        <v>100</v>
      </c>
      <c r="D160" s="160">
        <v>100</v>
      </c>
      <c r="E160" s="160">
        <v>100</v>
      </c>
      <c r="F160" s="160">
        <v>0</v>
      </c>
      <c r="M160" s="162"/>
    </row>
    <row r="161" spans="1:13" x14ac:dyDescent="0.25">
      <c r="A161" s="36">
        <v>8206</v>
      </c>
      <c r="B161" s="36" t="s">
        <v>506</v>
      </c>
      <c r="C161" s="160">
        <v>100</v>
      </c>
      <c r="D161" s="160">
        <v>100</v>
      </c>
      <c r="E161" s="160">
        <v>100</v>
      </c>
      <c r="F161" s="160">
        <v>100</v>
      </c>
      <c r="M161" s="162"/>
    </row>
    <row r="162" spans="1:13" x14ac:dyDescent="0.25">
      <c r="A162" s="36">
        <v>8207</v>
      </c>
      <c r="B162" s="36" t="s">
        <v>507</v>
      </c>
      <c r="C162" s="160">
        <v>100</v>
      </c>
      <c r="D162" s="160">
        <v>100</v>
      </c>
      <c r="E162" s="160">
        <v>83.33</v>
      </c>
      <c r="F162" s="160">
        <v>100</v>
      </c>
      <c r="M162" s="162"/>
    </row>
    <row r="163" spans="1:13" x14ac:dyDescent="0.25">
      <c r="A163" s="36">
        <v>8301</v>
      </c>
      <c r="B163" s="36" t="s">
        <v>492</v>
      </c>
      <c r="C163" s="160">
        <v>100</v>
      </c>
      <c r="D163" s="160">
        <v>100</v>
      </c>
      <c r="E163" s="160">
        <v>100</v>
      </c>
      <c r="F163" s="160">
        <v>100</v>
      </c>
      <c r="M163" s="162"/>
    </row>
    <row r="164" spans="1:13" x14ac:dyDescent="0.25">
      <c r="A164" s="36">
        <v>8302</v>
      </c>
      <c r="B164" s="36" t="s">
        <v>493</v>
      </c>
      <c r="C164" s="160">
        <v>88.89</v>
      </c>
      <c r="D164" s="160">
        <v>89.68</v>
      </c>
      <c r="E164" s="160">
        <v>100</v>
      </c>
      <c r="F164" s="160">
        <v>100</v>
      </c>
      <c r="M164" s="162"/>
    </row>
    <row r="165" spans="1:13" x14ac:dyDescent="0.25">
      <c r="A165" s="36">
        <v>8303</v>
      </c>
      <c r="B165" s="36" t="s">
        <v>494</v>
      </c>
      <c r="C165" s="160">
        <v>7.41</v>
      </c>
      <c r="D165" s="160">
        <v>23.41</v>
      </c>
      <c r="E165" s="160">
        <v>100</v>
      </c>
      <c r="F165" s="160">
        <v>100</v>
      </c>
      <c r="M165" s="162"/>
    </row>
    <row r="166" spans="1:13" x14ac:dyDescent="0.25">
      <c r="A166" s="36">
        <v>8304</v>
      </c>
      <c r="B166" s="36" t="s">
        <v>495</v>
      </c>
      <c r="C166" s="160">
        <v>100</v>
      </c>
      <c r="D166" s="160">
        <v>100</v>
      </c>
      <c r="E166" s="160">
        <v>100</v>
      </c>
      <c r="F166" s="160">
        <v>100</v>
      </c>
      <c r="M166" s="162"/>
    </row>
    <row r="167" spans="1:13" x14ac:dyDescent="0.25">
      <c r="A167" s="36">
        <v>8305</v>
      </c>
      <c r="B167" s="36" t="s">
        <v>496</v>
      </c>
      <c r="C167" s="160">
        <v>100</v>
      </c>
      <c r="D167" s="160">
        <v>100</v>
      </c>
      <c r="E167" s="160">
        <v>50</v>
      </c>
      <c r="F167" s="160">
        <v>100</v>
      </c>
      <c r="M167" s="162"/>
    </row>
    <row r="168" spans="1:13" x14ac:dyDescent="0.25">
      <c r="A168" s="36">
        <v>8306</v>
      </c>
      <c r="B168" s="36" t="s">
        <v>497</v>
      </c>
      <c r="C168" s="160">
        <v>100</v>
      </c>
      <c r="D168" s="160">
        <v>100</v>
      </c>
      <c r="E168" s="160">
        <v>100</v>
      </c>
      <c r="F168" s="160">
        <v>100</v>
      </c>
      <c r="M168" s="162"/>
    </row>
    <row r="169" spans="1:13" x14ac:dyDescent="0.25">
      <c r="A169" s="36">
        <v>8307</v>
      </c>
      <c r="B169" s="36" t="s">
        <v>498</v>
      </c>
      <c r="C169" s="160">
        <v>100</v>
      </c>
      <c r="D169" s="160">
        <v>100</v>
      </c>
      <c r="E169" s="160">
        <v>100</v>
      </c>
      <c r="F169" s="160">
        <v>100</v>
      </c>
      <c r="M169" s="162"/>
    </row>
    <row r="170" spans="1:13" x14ac:dyDescent="0.25">
      <c r="A170" s="36">
        <v>8308</v>
      </c>
      <c r="B170" s="36" t="s">
        <v>499</v>
      </c>
      <c r="C170" s="160">
        <v>100</v>
      </c>
      <c r="D170" s="160">
        <v>100</v>
      </c>
      <c r="E170" s="160">
        <v>100</v>
      </c>
      <c r="F170" s="160">
        <v>100</v>
      </c>
      <c r="M170" s="162"/>
    </row>
    <row r="171" spans="1:13" x14ac:dyDescent="0.25">
      <c r="A171" s="36">
        <v>8309</v>
      </c>
      <c r="B171" s="36" t="s">
        <v>500</v>
      </c>
      <c r="C171" s="160">
        <v>100</v>
      </c>
      <c r="D171" s="160">
        <v>100</v>
      </c>
      <c r="E171" s="160">
        <v>100</v>
      </c>
      <c r="F171" s="160">
        <v>100</v>
      </c>
      <c r="M171" s="162"/>
    </row>
    <row r="172" spans="1:13" x14ac:dyDescent="0.25">
      <c r="A172" s="36">
        <v>8310</v>
      </c>
      <c r="B172" s="36" t="s">
        <v>501</v>
      </c>
      <c r="C172" s="160">
        <v>100</v>
      </c>
      <c r="D172" s="160">
        <v>100</v>
      </c>
      <c r="E172" s="160">
        <v>100</v>
      </c>
      <c r="F172" s="160">
        <v>100</v>
      </c>
      <c r="M172" s="162"/>
    </row>
    <row r="173" spans="1:13" x14ac:dyDescent="0.25">
      <c r="A173" s="36">
        <v>8311</v>
      </c>
      <c r="B173" s="36" t="s">
        <v>502</v>
      </c>
      <c r="C173" s="160">
        <v>100</v>
      </c>
      <c r="D173" s="160">
        <v>100</v>
      </c>
      <c r="E173" s="160">
        <v>100</v>
      </c>
      <c r="F173" s="160">
        <v>100</v>
      </c>
      <c r="M173" s="162"/>
    </row>
    <row r="174" spans="1:13" x14ac:dyDescent="0.25">
      <c r="A174" s="36">
        <v>8312</v>
      </c>
      <c r="B174" s="36" t="s">
        <v>503</v>
      </c>
      <c r="C174" s="160">
        <v>100</v>
      </c>
      <c r="D174" s="160">
        <v>100</v>
      </c>
      <c r="E174" s="160">
        <v>100</v>
      </c>
      <c r="F174" s="160">
        <v>100</v>
      </c>
      <c r="M174" s="162"/>
    </row>
    <row r="175" spans="1:13" x14ac:dyDescent="0.25">
      <c r="A175" s="36">
        <v>8313</v>
      </c>
      <c r="B175" s="36" t="s">
        <v>504</v>
      </c>
      <c r="C175" s="160">
        <v>100</v>
      </c>
      <c r="D175" s="160">
        <v>100</v>
      </c>
      <c r="E175" s="160">
        <v>100</v>
      </c>
      <c r="F175" s="160">
        <v>100</v>
      </c>
      <c r="M175" s="162"/>
    </row>
    <row r="176" spans="1:13" x14ac:dyDescent="0.25">
      <c r="A176" s="36">
        <v>8314</v>
      </c>
      <c r="B176" s="36" t="s">
        <v>505</v>
      </c>
      <c r="C176" s="160">
        <v>100</v>
      </c>
      <c r="D176" s="160">
        <v>100</v>
      </c>
      <c r="E176" s="160">
        <v>100</v>
      </c>
      <c r="F176" s="160">
        <v>100</v>
      </c>
      <c r="M176" s="162"/>
    </row>
    <row r="177" spans="1:13" x14ac:dyDescent="0.25">
      <c r="A177" s="36">
        <v>9101</v>
      </c>
      <c r="B177" s="36" t="s">
        <v>509</v>
      </c>
      <c r="C177" s="160">
        <v>100</v>
      </c>
      <c r="D177" s="160">
        <v>100</v>
      </c>
      <c r="E177" s="160">
        <v>100</v>
      </c>
      <c r="F177" s="160">
        <v>100</v>
      </c>
      <c r="M177" s="162"/>
    </row>
    <row r="178" spans="1:13" x14ac:dyDescent="0.25">
      <c r="A178" s="36">
        <v>9102</v>
      </c>
      <c r="B178" s="36" t="s">
        <v>510</v>
      </c>
      <c r="C178" s="160">
        <v>100</v>
      </c>
      <c r="D178" s="160">
        <v>100</v>
      </c>
      <c r="E178" s="160">
        <v>100</v>
      </c>
      <c r="F178" s="160">
        <v>100</v>
      </c>
      <c r="M178" s="162"/>
    </row>
    <row r="179" spans="1:13" x14ac:dyDescent="0.25">
      <c r="A179" s="36">
        <v>9103</v>
      </c>
      <c r="B179" s="36" t="s">
        <v>511</v>
      </c>
      <c r="C179" s="160">
        <v>100</v>
      </c>
      <c r="D179" s="160">
        <v>100</v>
      </c>
      <c r="E179" s="160">
        <v>100</v>
      </c>
      <c r="F179" s="160">
        <v>100</v>
      </c>
      <c r="M179" s="162"/>
    </row>
    <row r="180" spans="1:13" x14ac:dyDescent="0.25">
      <c r="A180" s="36">
        <v>9104</v>
      </c>
      <c r="B180" s="36" t="s">
        <v>512</v>
      </c>
      <c r="C180" s="160">
        <v>96.3</v>
      </c>
      <c r="D180" s="160">
        <v>90.08</v>
      </c>
      <c r="E180" s="160">
        <v>91.67</v>
      </c>
      <c r="F180" s="160">
        <v>100</v>
      </c>
      <c r="M180" s="162"/>
    </row>
    <row r="181" spans="1:13" x14ac:dyDescent="0.25">
      <c r="A181" s="36">
        <v>9105</v>
      </c>
      <c r="B181" s="36" t="s">
        <v>513</v>
      </c>
      <c r="C181" s="160">
        <v>100</v>
      </c>
      <c r="D181" s="160">
        <v>100</v>
      </c>
      <c r="E181" s="160">
        <v>100</v>
      </c>
      <c r="F181" s="160">
        <v>100</v>
      </c>
      <c r="M181" s="162"/>
    </row>
    <row r="182" spans="1:13" x14ac:dyDescent="0.25">
      <c r="A182" s="36">
        <v>9106</v>
      </c>
      <c r="B182" s="36" t="s">
        <v>514</v>
      </c>
      <c r="C182" s="160">
        <v>100</v>
      </c>
      <c r="D182" s="160">
        <v>100</v>
      </c>
      <c r="E182" s="160">
        <v>100</v>
      </c>
      <c r="F182" s="160">
        <v>100</v>
      </c>
      <c r="M182" s="162"/>
    </row>
    <row r="183" spans="1:13" x14ac:dyDescent="0.25">
      <c r="A183" s="36">
        <v>9107</v>
      </c>
      <c r="B183" s="36" t="s">
        <v>515</v>
      </c>
      <c r="C183" s="160">
        <v>100</v>
      </c>
      <c r="D183" s="160">
        <v>100</v>
      </c>
      <c r="E183" s="160">
        <v>100</v>
      </c>
      <c r="F183" s="160">
        <v>100</v>
      </c>
      <c r="M183" s="162"/>
    </row>
    <row r="184" spans="1:13" x14ac:dyDescent="0.25">
      <c r="A184" s="36">
        <v>9108</v>
      </c>
      <c r="B184" s="36" t="s">
        <v>516</v>
      </c>
      <c r="C184" s="160">
        <v>100</v>
      </c>
      <c r="D184" s="160">
        <v>100</v>
      </c>
      <c r="E184" s="160">
        <v>100</v>
      </c>
      <c r="F184" s="160">
        <v>0</v>
      </c>
      <c r="M184" s="162"/>
    </row>
    <row r="185" spans="1:13" x14ac:dyDescent="0.25">
      <c r="A185" s="36">
        <v>9109</v>
      </c>
      <c r="B185" s="36" t="s">
        <v>517</v>
      </c>
      <c r="C185" s="160">
        <v>100</v>
      </c>
      <c r="D185" s="160">
        <v>100</v>
      </c>
      <c r="E185" s="160">
        <v>100</v>
      </c>
      <c r="F185" s="160">
        <v>100</v>
      </c>
      <c r="M185" s="162"/>
    </row>
    <row r="186" spans="1:13" x14ac:dyDescent="0.25">
      <c r="A186" s="36">
        <v>9110</v>
      </c>
      <c r="B186" s="36" t="s">
        <v>518</v>
      </c>
      <c r="C186" s="160">
        <v>100</v>
      </c>
      <c r="D186" s="160">
        <v>100</v>
      </c>
      <c r="E186" s="160">
        <v>100</v>
      </c>
      <c r="F186" s="160">
        <v>100</v>
      </c>
      <c r="M186" s="162"/>
    </row>
    <row r="187" spans="1:13" x14ac:dyDescent="0.25">
      <c r="A187" s="36">
        <v>9111</v>
      </c>
      <c r="B187" s="36" t="s">
        <v>519</v>
      </c>
      <c r="C187" s="160">
        <v>100</v>
      </c>
      <c r="D187" s="160">
        <v>100</v>
      </c>
      <c r="E187" s="160">
        <v>100</v>
      </c>
      <c r="F187" s="160">
        <v>100</v>
      </c>
      <c r="M187" s="162"/>
    </row>
    <row r="188" spans="1:13" x14ac:dyDescent="0.25">
      <c r="A188" s="36">
        <v>9112</v>
      </c>
      <c r="B188" s="36" t="s">
        <v>520</v>
      </c>
      <c r="C188" s="160">
        <v>100</v>
      </c>
      <c r="D188" s="160">
        <v>100</v>
      </c>
      <c r="E188" s="160">
        <v>100</v>
      </c>
      <c r="F188" s="160">
        <v>100</v>
      </c>
      <c r="M188" s="162"/>
    </row>
    <row r="189" spans="1:13" x14ac:dyDescent="0.25">
      <c r="A189" s="36">
        <v>9113</v>
      </c>
      <c r="B189" s="36" t="s">
        <v>521</v>
      </c>
      <c r="C189" s="160">
        <v>100</v>
      </c>
      <c r="D189" s="160">
        <v>100</v>
      </c>
      <c r="E189" s="160">
        <v>100</v>
      </c>
      <c r="F189" s="160">
        <v>100</v>
      </c>
      <c r="M189" s="162"/>
    </row>
    <row r="190" spans="1:13" x14ac:dyDescent="0.25">
      <c r="A190" s="36">
        <v>9114</v>
      </c>
      <c r="B190" s="36" t="s">
        <v>522</v>
      </c>
      <c r="C190" s="160">
        <v>100</v>
      </c>
      <c r="D190" s="160">
        <v>100</v>
      </c>
      <c r="E190" s="160">
        <v>100</v>
      </c>
      <c r="F190" s="160">
        <v>100</v>
      </c>
      <c r="M190" s="162"/>
    </row>
    <row r="191" spans="1:13" x14ac:dyDescent="0.25">
      <c r="A191" s="36">
        <v>9115</v>
      </c>
      <c r="B191" s="36" t="s">
        <v>523</v>
      </c>
      <c r="C191" s="160">
        <v>100</v>
      </c>
      <c r="D191" s="160">
        <v>100</v>
      </c>
      <c r="E191" s="160">
        <v>100</v>
      </c>
      <c r="F191" s="160">
        <v>100</v>
      </c>
      <c r="M191" s="162"/>
    </row>
    <row r="192" spans="1:13" x14ac:dyDescent="0.25">
      <c r="A192" s="36">
        <v>9116</v>
      </c>
      <c r="B192" s="36" t="s">
        <v>524</v>
      </c>
      <c r="C192" s="160">
        <v>100</v>
      </c>
      <c r="D192" s="160">
        <v>100</v>
      </c>
      <c r="E192" s="160">
        <v>100</v>
      </c>
      <c r="F192" s="160">
        <v>100</v>
      </c>
      <c r="M192" s="162"/>
    </row>
    <row r="193" spans="1:13" x14ac:dyDescent="0.25">
      <c r="A193" s="36">
        <v>9117</v>
      </c>
      <c r="B193" s="36" t="s">
        <v>525</v>
      </c>
      <c r="C193" s="160">
        <v>100</v>
      </c>
      <c r="D193" s="160">
        <v>100</v>
      </c>
      <c r="E193" s="160">
        <v>100</v>
      </c>
      <c r="F193" s="160">
        <v>0</v>
      </c>
      <c r="M193" s="162"/>
    </row>
    <row r="194" spans="1:13" x14ac:dyDescent="0.25">
      <c r="A194" s="36">
        <v>9118</v>
      </c>
      <c r="B194" s="36" t="s">
        <v>526</v>
      </c>
      <c r="C194" s="160">
        <v>85.19</v>
      </c>
      <c r="D194" s="160">
        <v>82.94</v>
      </c>
      <c r="E194" s="160">
        <v>100</v>
      </c>
      <c r="F194" s="160">
        <v>100</v>
      </c>
      <c r="M194" s="162"/>
    </row>
    <row r="195" spans="1:13" x14ac:dyDescent="0.25">
      <c r="A195" s="36">
        <v>9119</v>
      </c>
      <c r="B195" s="36" t="s">
        <v>527</v>
      </c>
      <c r="C195" s="160">
        <v>100</v>
      </c>
      <c r="D195" s="160">
        <v>100</v>
      </c>
      <c r="E195" s="160">
        <v>100</v>
      </c>
      <c r="F195" s="160">
        <v>0</v>
      </c>
      <c r="M195" s="162"/>
    </row>
    <row r="196" spans="1:13" x14ac:dyDescent="0.25">
      <c r="A196" s="36">
        <v>9120</v>
      </c>
      <c r="B196" s="36" t="s">
        <v>528</v>
      </c>
      <c r="C196" s="160">
        <v>100</v>
      </c>
      <c r="D196" s="160">
        <v>100</v>
      </c>
      <c r="E196" s="160">
        <v>100</v>
      </c>
      <c r="F196" s="160">
        <v>100</v>
      </c>
      <c r="M196" s="162"/>
    </row>
    <row r="197" spans="1:13" x14ac:dyDescent="0.25">
      <c r="A197" s="36">
        <v>9121</v>
      </c>
      <c r="B197" s="36" t="s">
        <v>529</v>
      </c>
      <c r="C197" s="160">
        <v>100</v>
      </c>
      <c r="D197" s="160">
        <v>100</v>
      </c>
      <c r="E197" s="160">
        <v>100</v>
      </c>
      <c r="F197" s="160">
        <v>100</v>
      </c>
      <c r="M197" s="162"/>
    </row>
    <row r="198" spans="1:13" x14ac:dyDescent="0.25">
      <c r="A198" s="36">
        <v>9201</v>
      </c>
      <c r="B198" s="36" t="s">
        <v>530</v>
      </c>
      <c r="C198" s="160">
        <v>100</v>
      </c>
      <c r="D198" s="160">
        <v>100</v>
      </c>
      <c r="E198" s="160">
        <v>100</v>
      </c>
      <c r="F198" s="160">
        <v>100</v>
      </c>
      <c r="M198" s="162"/>
    </row>
    <row r="199" spans="1:13" x14ac:dyDescent="0.25">
      <c r="A199" s="36">
        <v>9202</v>
      </c>
      <c r="B199" s="36" t="s">
        <v>531</v>
      </c>
      <c r="C199" s="160">
        <v>100</v>
      </c>
      <c r="D199" s="160">
        <v>100</v>
      </c>
      <c r="E199" s="160">
        <v>100</v>
      </c>
      <c r="F199" s="160">
        <v>100</v>
      </c>
      <c r="M199" s="162"/>
    </row>
    <row r="200" spans="1:13" x14ac:dyDescent="0.25">
      <c r="A200" s="36">
        <v>9203</v>
      </c>
      <c r="B200" s="36" t="s">
        <v>532</v>
      </c>
      <c r="C200" s="160">
        <v>3.6999999999999997</v>
      </c>
      <c r="D200" s="160">
        <v>0</v>
      </c>
      <c r="E200" s="160">
        <v>100</v>
      </c>
      <c r="F200" s="160">
        <v>100</v>
      </c>
      <c r="M200" s="162"/>
    </row>
    <row r="201" spans="1:13" x14ac:dyDescent="0.25">
      <c r="A201" s="36">
        <v>9204</v>
      </c>
      <c r="B201" s="36" t="s">
        <v>533</v>
      </c>
      <c r="C201" s="160">
        <v>100</v>
      </c>
      <c r="D201" s="160">
        <v>100</v>
      </c>
      <c r="E201" s="160">
        <v>75</v>
      </c>
      <c r="F201" s="160">
        <v>100</v>
      </c>
      <c r="M201" s="162"/>
    </row>
    <row r="202" spans="1:13" x14ac:dyDescent="0.25">
      <c r="A202" s="36">
        <v>9205</v>
      </c>
      <c r="B202" s="36" t="s">
        <v>508</v>
      </c>
      <c r="C202" s="160">
        <v>100</v>
      </c>
      <c r="D202" s="160">
        <v>100</v>
      </c>
      <c r="E202" s="160">
        <v>100</v>
      </c>
      <c r="F202" s="160">
        <v>100</v>
      </c>
      <c r="M202" s="162"/>
    </row>
    <row r="203" spans="1:13" x14ac:dyDescent="0.25">
      <c r="A203" s="36">
        <v>9206</v>
      </c>
      <c r="B203" s="36" t="s">
        <v>534</v>
      </c>
      <c r="C203" s="160">
        <v>100</v>
      </c>
      <c r="D203" s="160">
        <v>100</v>
      </c>
      <c r="E203" s="160">
        <v>25</v>
      </c>
      <c r="F203" s="160">
        <v>100</v>
      </c>
      <c r="M203" s="162"/>
    </row>
    <row r="204" spans="1:13" x14ac:dyDescent="0.25">
      <c r="A204" s="36">
        <v>9207</v>
      </c>
      <c r="B204" s="36" t="s">
        <v>535</v>
      </c>
      <c r="C204" s="160">
        <v>100</v>
      </c>
      <c r="D204" s="160">
        <v>100</v>
      </c>
      <c r="E204" s="160">
        <v>0</v>
      </c>
      <c r="F204" s="160">
        <v>100</v>
      </c>
      <c r="M204" s="162"/>
    </row>
    <row r="205" spans="1:13" x14ac:dyDescent="0.25">
      <c r="A205" s="36">
        <v>9208</v>
      </c>
      <c r="B205" s="36" t="s">
        <v>536</v>
      </c>
      <c r="C205" s="160">
        <v>100</v>
      </c>
      <c r="D205" s="160">
        <v>100</v>
      </c>
      <c r="E205" s="160">
        <v>100</v>
      </c>
      <c r="F205" s="160">
        <v>100</v>
      </c>
      <c r="M205" s="162"/>
    </row>
    <row r="206" spans="1:13" x14ac:dyDescent="0.25">
      <c r="A206" s="36">
        <v>9209</v>
      </c>
      <c r="B206" s="36" t="s">
        <v>537</v>
      </c>
      <c r="C206" s="160">
        <v>100</v>
      </c>
      <c r="D206" s="160">
        <v>100</v>
      </c>
      <c r="E206" s="160">
        <v>100</v>
      </c>
      <c r="F206" s="160">
        <v>100</v>
      </c>
      <c r="M206" s="162"/>
    </row>
    <row r="207" spans="1:13" x14ac:dyDescent="0.25">
      <c r="A207" s="36">
        <v>9210</v>
      </c>
      <c r="B207" s="36" t="s">
        <v>538</v>
      </c>
      <c r="C207" s="160">
        <v>100</v>
      </c>
      <c r="D207" s="160">
        <v>100</v>
      </c>
      <c r="E207" s="160">
        <v>100</v>
      </c>
      <c r="F207" s="160">
        <v>100</v>
      </c>
      <c r="M207" s="162"/>
    </row>
    <row r="208" spans="1:13" x14ac:dyDescent="0.25">
      <c r="A208" s="36">
        <v>9211</v>
      </c>
      <c r="B208" s="36" t="s">
        <v>539</v>
      </c>
      <c r="C208" s="160">
        <v>100</v>
      </c>
      <c r="D208" s="160">
        <v>100</v>
      </c>
      <c r="E208" s="160">
        <v>100</v>
      </c>
      <c r="F208" s="160">
        <v>100</v>
      </c>
      <c r="M208" s="162"/>
    </row>
    <row r="209" spans="1:13" x14ac:dyDescent="0.25">
      <c r="A209" s="36">
        <v>10101</v>
      </c>
      <c r="B209" s="36" t="s">
        <v>540</v>
      </c>
      <c r="C209" s="160">
        <v>100</v>
      </c>
      <c r="D209" s="160">
        <v>100</v>
      </c>
      <c r="E209" s="160">
        <v>100</v>
      </c>
      <c r="F209" s="160">
        <v>100</v>
      </c>
      <c r="M209" s="162"/>
    </row>
    <row r="210" spans="1:13" x14ac:dyDescent="0.25">
      <c r="A210" s="36">
        <v>10102</v>
      </c>
      <c r="B210" s="36" t="s">
        <v>541</v>
      </c>
      <c r="C210" s="160">
        <v>70.37</v>
      </c>
      <c r="D210" s="160">
        <v>43.65</v>
      </c>
      <c r="E210" s="160">
        <v>0</v>
      </c>
      <c r="F210" s="160">
        <v>100</v>
      </c>
      <c r="M210" s="162"/>
    </row>
    <row r="211" spans="1:13" x14ac:dyDescent="0.25">
      <c r="A211" s="36">
        <v>10103</v>
      </c>
      <c r="B211" s="36" t="s">
        <v>542</v>
      </c>
      <c r="C211" s="160">
        <v>100</v>
      </c>
      <c r="D211" s="160">
        <v>76.59</v>
      </c>
      <c r="E211" s="160">
        <v>100</v>
      </c>
      <c r="F211" s="160">
        <v>0</v>
      </c>
      <c r="M211" s="162"/>
    </row>
    <row r="212" spans="1:13" x14ac:dyDescent="0.25">
      <c r="A212" s="36">
        <v>10104</v>
      </c>
      <c r="B212" s="36" t="s">
        <v>543</v>
      </c>
      <c r="C212" s="160">
        <v>100</v>
      </c>
      <c r="D212" s="160">
        <v>100</v>
      </c>
      <c r="E212" s="160">
        <v>100</v>
      </c>
      <c r="F212" s="160">
        <v>100</v>
      </c>
      <c r="M212" s="162"/>
    </row>
    <row r="213" spans="1:13" x14ac:dyDescent="0.25">
      <c r="A213" s="36">
        <v>10105</v>
      </c>
      <c r="B213" s="36" t="s">
        <v>544</v>
      </c>
      <c r="C213" s="160">
        <v>100</v>
      </c>
      <c r="D213" s="160">
        <v>100</v>
      </c>
      <c r="E213" s="160">
        <v>100</v>
      </c>
      <c r="F213" s="160">
        <v>100</v>
      </c>
      <c r="M213" s="162"/>
    </row>
    <row r="214" spans="1:13" x14ac:dyDescent="0.25">
      <c r="A214" s="36">
        <v>10106</v>
      </c>
      <c r="B214" s="36" t="s">
        <v>545</v>
      </c>
      <c r="C214" s="160">
        <v>100</v>
      </c>
      <c r="D214" s="160">
        <v>100</v>
      </c>
      <c r="E214" s="160">
        <v>100</v>
      </c>
      <c r="F214" s="160">
        <v>0</v>
      </c>
      <c r="M214" s="162"/>
    </row>
    <row r="215" spans="1:13" x14ac:dyDescent="0.25">
      <c r="A215" s="36">
        <v>10107</v>
      </c>
      <c r="B215" s="36" t="s">
        <v>546</v>
      </c>
      <c r="C215" s="160">
        <v>100</v>
      </c>
      <c r="D215" s="160">
        <v>100</v>
      </c>
      <c r="E215" s="160">
        <v>100</v>
      </c>
      <c r="F215" s="160">
        <v>100</v>
      </c>
      <c r="M215" s="162"/>
    </row>
    <row r="216" spans="1:13" x14ac:dyDescent="0.25">
      <c r="A216" s="36">
        <v>10108</v>
      </c>
      <c r="B216" s="36" t="s">
        <v>547</v>
      </c>
      <c r="C216" s="160">
        <v>100</v>
      </c>
      <c r="D216" s="160">
        <v>100</v>
      </c>
      <c r="E216" s="160">
        <v>0</v>
      </c>
      <c r="F216" s="160">
        <v>100</v>
      </c>
      <c r="M216" s="162"/>
    </row>
    <row r="217" spans="1:13" x14ac:dyDescent="0.25">
      <c r="A217" s="36">
        <v>10109</v>
      </c>
      <c r="B217" s="36" t="s">
        <v>548</v>
      </c>
      <c r="C217" s="160">
        <v>100</v>
      </c>
      <c r="D217" s="160">
        <v>38.1</v>
      </c>
      <c r="E217" s="160">
        <v>100</v>
      </c>
      <c r="F217" s="160">
        <v>100</v>
      </c>
      <c r="M217" s="162"/>
    </row>
    <row r="218" spans="1:13" x14ac:dyDescent="0.25">
      <c r="A218" s="36">
        <v>10201</v>
      </c>
      <c r="B218" s="36" t="s">
        <v>549</v>
      </c>
      <c r="C218" s="160">
        <v>100</v>
      </c>
      <c r="D218" s="160">
        <v>100</v>
      </c>
      <c r="E218" s="160">
        <v>100</v>
      </c>
      <c r="F218" s="160">
        <v>0</v>
      </c>
      <c r="M218" s="162"/>
    </row>
    <row r="219" spans="1:13" x14ac:dyDescent="0.25">
      <c r="A219" s="36">
        <v>10202</v>
      </c>
      <c r="B219" s="36" t="s">
        <v>550</v>
      </c>
      <c r="C219" s="160">
        <v>100</v>
      </c>
      <c r="D219" s="160">
        <v>100</v>
      </c>
      <c r="E219" s="160">
        <v>100</v>
      </c>
      <c r="F219" s="160">
        <v>100</v>
      </c>
      <c r="M219" s="162"/>
    </row>
    <row r="220" spans="1:13" x14ac:dyDescent="0.25">
      <c r="A220" s="36">
        <v>10203</v>
      </c>
      <c r="B220" s="36" t="s">
        <v>551</v>
      </c>
      <c r="C220" s="160">
        <v>100</v>
      </c>
      <c r="D220" s="160">
        <v>100</v>
      </c>
      <c r="E220" s="160">
        <v>100</v>
      </c>
      <c r="F220" s="160">
        <v>100</v>
      </c>
      <c r="M220" s="162"/>
    </row>
    <row r="221" spans="1:13" x14ac:dyDescent="0.25">
      <c r="A221" s="36">
        <v>10204</v>
      </c>
      <c r="B221" s="36" t="s">
        <v>552</v>
      </c>
      <c r="C221" s="160">
        <v>100</v>
      </c>
      <c r="D221" s="160">
        <v>100</v>
      </c>
      <c r="E221" s="160">
        <v>100</v>
      </c>
      <c r="F221" s="160">
        <v>100</v>
      </c>
      <c r="M221" s="162"/>
    </row>
    <row r="222" spans="1:13" x14ac:dyDescent="0.25">
      <c r="A222" s="36">
        <v>10205</v>
      </c>
      <c r="B222" s="36" t="s">
        <v>553</v>
      </c>
      <c r="C222" s="160">
        <v>100</v>
      </c>
      <c r="D222" s="160">
        <v>100</v>
      </c>
      <c r="E222" s="160">
        <v>100</v>
      </c>
      <c r="F222" s="160">
        <v>100</v>
      </c>
      <c r="M222" s="162"/>
    </row>
    <row r="223" spans="1:13" x14ac:dyDescent="0.25">
      <c r="A223" s="36">
        <v>10206</v>
      </c>
      <c r="B223" s="36" t="s">
        <v>554</v>
      </c>
      <c r="C223" s="160">
        <v>100</v>
      </c>
      <c r="D223" s="160">
        <v>100</v>
      </c>
      <c r="E223" s="160">
        <v>100</v>
      </c>
      <c r="F223" s="160">
        <v>100</v>
      </c>
      <c r="M223" s="162"/>
    </row>
    <row r="224" spans="1:13" x14ac:dyDescent="0.25">
      <c r="A224" s="36">
        <v>10207</v>
      </c>
      <c r="B224" s="36" t="s">
        <v>555</v>
      </c>
      <c r="C224" s="160">
        <v>100</v>
      </c>
      <c r="D224" s="160">
        <v>100</v>
      </c>
      <c r="E224" s="160">
        <v>100</v>
      </c>
      <c r="F224" s="160">
        <v>100</v>
      </c>
      <c r="M224" s="162"/>
    </row>
    <row r="225" spans="1:13" x14ac:dyDescent="0.25">
      <c r="A225" s="36">
        <v>10208</v>
      </c>
      <c r="B225" s="36" t="s">
        <v>556</v>
      </c>
      <c r="C225" s="160">
        <v>100</v>
      </c>
      <c r="D225" s="160">
        <v>100</v>
      </c>
      <c r="E225" s="160">
        <v>100</v>
      </c>
      <c r="F225" s="160">
        <v>0</v>
      </c>
      <c r="M225" s="162"/>
    </row>
    <row r="226" spans="1:13" x14ac:dyDescent="0.25">
      <c r="A226" s="36">
        <v>10209</v>
      </c>
      <c r="B226" s="36" t="s">
        <v>557</v>
      </c>
      <c r="C226" s="160">
        <v>100</v>
      </c>
      <c r="D226" s="160">
        <v>100</v>
      </c>
      <c r="E226" s="160">
        <v>66.67</v>
      </c>
      <c r="F226" s="160">
        <v>100</v>
      </c>
      <c r="M226" s="162"/>
    </row>
    <row r="227" spans="1:13" x14ac:dyDescent="0.25">
      <c r="A227" s="36">
        <v>10210</v>
      </c>
      <c r="B227" s="36" t="s">
        <v>558</v>
      </c>
      <c r="C227" s="160">
        <v>100</v>
      </c>
      <c r="D227" s="160">
        <v>100</v>
      </c>
      <c r="E227" s="160">
        <v>100</v>
      </c>
      <c r="F227" s="160">
        <v>100</v>
      </c>
      <c r="M227" s="162"/>
    </row>
    <row r="228" spans="1:13" x14ac:dyDescent="0.25">
      <c r="A228" s="36">
        <v>10301</v>
      </c>
      <c r="B228" s="36" t="s">
        <v>559</v>
      </c>
      <c r="C228" s="160">
        <v>100</v>
      </c>
      <c r="D228" s="160">
        <v>100</v>
      </c>
      <c r="E228" s="160">
        <v>100</v>
      </c>
      <c r="F228" s="160">
        <v>100</v>
      </c>
      <c r="M228" s="162"/>
    </row>
    <row r="229" spans="1:13" x14ac:dyDescent="0.25">
      <c r="A229" s="36">
        <v>10302</v>
      </c>
      <c r="B229" s="36" t="s">
        <v>560</v>
      </c>
      <c r="C229" s="160">
        <v>100</v>
      </c>
      <c r="D229" s="160">
        <v>100</v>
      </c>
      <c r="E229" s="160">
        <v>83.33</v>
      </c>
      <c r="F229" s="160">
        <v>100</v>
      </c>
      <c r="M229" s="162"/>
    </row>
    <row r="230" spans="1:13" x14ac:dyDescent="0.25">
      <c r="A230" s="36">
        <v>10303</v>
      </c>
      <c r="B230" s="36" t="s">
        <v>561</v>
      </c>
      <c r="C230" s="160">
        <v>100</v>
      </c>
      <c r="D230" s="160">
        <v>100</v>
      </c>
      <c r="E230" s="160">
        <v>100</v>
      </c>
      <c r="F230" s="160">
        <v>100</v>
      </c>
      <c r="M230" s="162"/>
    </row>
    <row r="231" spans="1:13" x14ac:dyDescent="0.25">
      <c r="A231" s="36">
        <v>10304</v>
      </c>
      <c r="B231" s="36" t="s">
        <v>562</v>
      </c>
      <c r="C231" s="160">
        <v>3.6999999999999997</v>
      </c>
      <c r="D231" s="160">
        <v>0</v>
      </c>
      <c r="E231" s="160">
        <v>100</v>
      </c>
      <c r="F231" s="160">
        <v>100</v>
      </c>
      <c r="M231" s="162"/>
    </row>
    <row r="232" spans="1:13" x14ac:dyDescent="0.25">
      <c r="A232" s="36">
        <v>10305</v>
      </c>
      <c r="B232" s="36" t="s">
        <v>563</v>
      </c>
      <c r="C232" s="160">
        <v>100</v>
      </c>
      <c r="D232" s="160">
        <v>100</v>
      </c>
      <c r="E232" s="160">
        <v>100</v>
      </c>
      <c r="F232" s="160">
        <v>0</v>
      </c>
      <c r="M232" s="162"/>
    </row>
    <row r="233" spans="1:13" x14ac:dyDescent="0.25">
      <c r="A233" s="36">
        <v>10306</v>
      </c>
      <c r="B233" s="36" t="s">
        <v>564</v>
      </c>
      <c r="C233" s="160">
        <v>100</v>
      </c>
      <c r="D233" s="160">
        <v>78.17</v>
      </c>
      <c r="E233" s="160">
        <v>100</v>
      </c>
      <c r="F233" s="160">
        <v>0</v>
      </c>
      <c r="M233" s="162"/>
    </row>
    <row r="234" spans="1:13" x14ac:dyDescent="0.25">
      <c r="A234" s="36">
        <v>10307</v>
      </c>
      <c r="B234" s="36" t="s">
        <v>565</v>
      </c>
      <c r="C234" s="160">
        <v>96.3</v>
      </c>
      <c r="D234" s="160">
        <v>22.62</v>
      </c>
      <c r="E234" s="160">
        <v>100</v>
      </c>
      <c r="F234" s="160">
        <v>100</v>
      </c>
      <c r="M234" s="162"/>
    </row>
    <row r="235" spans="1:13" x14ac:dyDescent="0.25">
      <c r="A235" s="36">
        <v>10401</v>
      </c>
      <c r="B235" s="36" t="s">
        <v>566</v>
      </c>
      <c r="C235" s="160">
        <v>100</v>
      </c>
      <c r="D235" s="160">
        <v>100</v>
      </c>
      <c r="E235" s="160">
        <v>100</v>
      </c>
      <c r="F235" s="160">
        <v>100</v>
      </c>
      <c r="M235" s="162"/>
    </row>
    <row r="236" spans="1:13" x14ac:dyDescent="0.25">
      <c r="A236" s="36">
        <v>10402</v>
      </c>
      <c r="B236" s="36" t="s">
        <v>567</v>
      </c>
      <c r="C236" s="160">
        <v>100</v>
      </c>
      <c r="D236" s="160">
        <v>100</v>
      </c>
      <c r="E236" s="160">
        <v>100</v>
      </c>
      <c r="F236" s="160">
        <v>100</v>
      </c>
      <c r="M236" s="162"/>
    </row>
    <row r="237" spans="1:13" x14ac:dyDescent="0.25">
      <c r="A237" s="36">
        <v>10403</v>
      </c>
      <c r="B237" s="36" t="s">
        <v>568</v>
      </c>
      <c r="C237" s="160">
        <v>100</v>
      </c>
      <c r="D237" s="160">
        <v>100</v>
      </c>
      <c r="E237" s="160">
        <v>100</v>
      </c>
      <c r="F237" s="160">
        <v>100</v>
      </c>
      <c r="M237" s="162"/>
    </row>
    <row r="238" spans="1:13" x14ac:dyDescent="0.25">
      <c r="A238" s="36">
        <v>10404</v>
      </c>
      <c r="B238" s="36" t="s">
        <v>569</v>
      </c>
      <c r="C238" s="160">
        <v>100</v>
      </c>
      <c r="D238" s="160">
        <v>100</v>
      </c>
      <c r="E238" s="160">
        <v>100</v>
      </c>
      <c r="F238" s="160">
        <v>0</v>
      </c>
      <c r="M238" s="162"/>
    </row>
    <row r="239" spans="1:13" x14ac:dyDescent="0.25">
      <c r="A239" s="36">
        <v>11101</v>
      </c>
      <c r="B239" s="36" t="s">
        <v>579</v>
      </c>
      <c r="C239" s="160">
        <v>100</v>
      </c>
      <c r="D239" s="160">
        <v>100</v>
      </c>
      <c r="E239" s="160">
        <v>100</v>
      </c>
      <c r="F239" s="160">
        <v>100</v>
      </c>
      <c r="M239" s="162"/>
    </row>
    <row r="240" spans="1:13" x14ac:dyDescent="0.25">
      <c r="A240" s="36">
        <v>11102</v>
      </c>
      <c r="B240" s="36" t="s">
        <v>571</v>
      </c>
      <c r="C240" s="160">
        <v>100</v>
      </c>
      <c r="D240" s="160">
        <v>100</v>
      </c>
      <c r="E240" s="160">
        <v>100</v>
      </c>
      <c r="F240" s="160">
        <v>100</v>
      </c>
      <c r="M240" s="162"/>
    </row>
    <row r="241" spans="1:13" x14ac:dyDescent="0.25">
      <c r="A241" s="36">
        <v>11201</v>
      </c>
      <c r="B241" s="36" t="s">
        <v>570</v>
      </c>
      <c r="C241" s="160">
        <v>100</v>
      </c>
      <c r="D241" s="160">
        <v>100</v>
      </c>
      <c r="E241" s="160">
        <v>100</v>
      </c>
      <c r="F241" s="160">
        <v>100</v>
      </c>
      <c r="M241" s="162"/>
    </row>
    <row r="242" spans="1:13" x14ac:dyDescent="0.25">
      <c r="A242" s="36">
        <v>11202</v>
      </c>
      <c r="B242" s="36" t="s">
        <v>572</v>
      </c>
      <c r="C242" s="160">
        <v>100</v>
      </c>
      <c r="D242" s="160">
        <v>100</v>
      </c>
      <c r="E242" s="160">
        <v>100</v>
      </c>
      <c r="F242" s="160">
        <v>100</v>
      </c>
      <c r="M242" s="162"/>
    </row>
    <row r="243" spans="1:13" x14ac:dyDescent="0.25">
      <c r="A243" s="36">
        <v>11203</v>
      </c>
      <c r="B243" s="36" t="s">
        <v>573</v>
      </c>
      <c r="C243" s="160">
        <v>100</v>
      </c>
      <c r="D243" s="160">
        <v>100</v>
      </c>
      <c r="E243" s="160">
        <v>100</v>
      </c>
      <c r="F243" s="160">
        <v>100</v>
      </c>
      <c r="M243" s="162"/>
    </row>
    <row r="244" spans="1:13" x14ac:dyDescent="0.25">
      <c r="A244" s="36">
        <v>11301</v>
      </c>
      <c r="B244" s="36" t="s">
        <v>574</v>
      </c>
      <c r="C244" s="160">
        <v>100</v>
      </c>
      <c r="D244" s="160">
        <v>78.17</v>
      </c>
      <c r="E244" s="160">
        <v>100</v>
      </c>
      <c r="F244" s="160">
        <v>100</v>
      </c>
      <c r="M244" s="162"/>
    </row>
    <row r="245" spans="1:13" x14ac:dyDescent="0.25">
      <c r="A245" s="36">
        <v>11302</v>
      </c>
      <c r="B245" s="36" t="s">
        <v>941</v>
      </c>
      <c r="C245" s="160">
        <v>100</v>
      </c>
      <c r="D245" s="160">
        <v>100</v>
      </c>
      <c r="E245" s="160">
        <v>91.67</v>
      </c>
      <c r="F245" s="160">
        <v>100</v>
      </c>
      <c r="M245" s="162"/>
    </row>
    <row r="246" spans="1:13" x14ac:dyDescent="0.25">
      <c r="A246" s="36">
        <v>11303</v>
      </c>
      <c r="B246" s="36" t="s">
        <v>576</v>
      </c>
      <c r="C246" s="160">
        <v>100</v>
      </c>
      <c r="D246" s="160">
        <v>100</v>
      </c>
      <c r="E246" s="160">
        <v>100</v>
      </c>
      <c r="F246" s="160">
        <v>100</v>
      </c>
      <c r="M246" s="162"/>
    </row>
    <row r="247" spans="1:13" x14ac:dyDescent="0.25">
      <c r="A247" s="36">
        <v>11401</v>
      </c>
      <c r="B247" s="36" t="s">
        <v>577</v>
      </c>
      <c r="C247" s="160">
        <v>100</v>
      </c>
      <c r="D247" s="160">
        <v>100</v>
      </c>
      <c r="E247" s="160">
        <v>91.67</v>
      </c>
      <c r="F247" s="160">
        <v>100</v>
      </c>
      <c r="M247" s="162"/>
    </row>
    <row r="248" spans="1:13" x14ac:dyDescent="0.25">
      <c r="A248" s="36">
        <v>11402</v>
      </c>
      <c r="B248" s="36" t="s">
        <v>578</v>
      </c>
      <c r="C248" s="160">
        <v>100</v>
      </c>
      <c r="D248" s="160">
        <v>100</v>
      </c>
      <c r="E248" s="160">
        <v>100</v>
      </c>
      <c r="F248" s="160">
        <v>100</v>
      </c>
      <c r="M248" s="162"/>
    </row>
    <row r="249" spans="1:13" x14ac:dyDescent="0.25">
      <c r="A249" s="36">
        <v>12101</v>
      </c>
      <c r="B249" s="36" t="s">
        <v>580</v>
      </c>
      <c r="C249" s="160">
        <v>100</v>
      </c>
      <c r="D249" s="160">
        <v>100</v>
      </c>
      <c r="E249" s="160">
        <v>100</v>
      </c>
      <c r="F249" s="160">
        <v>100</v>
      </c>
      <c r="M249" s="162"/>
    </row>
    <row r="250" spans="1:13" x14ac:dyDescent="0.25">
      <c r="A250" s="36">
        <v>12102</v>
      </c>
      <c r="B250" s="36" t="s">
        <v>581</v>
      </c>
      <c r="C250" s="160">
        <v>100</v>
      </c>
      <c r="D250" s="160">
        <v>100</v>
      </c>
      <c r="E250" s="160">
        <v>100</v>
      </c>
      <c r="F250" s="160">
        <v>100</v>
      </c>
      <c r="M250" s="162"/>
    </row>
    <row r="251" spans="1:13" x14ac:dyDescent="0.25">
      <c r="A251" s="36">
        <v>12103</v>
      </c>
      <c r="B251" s="36" t="s">
        <v>582</v>
      </c>
      <c r="C251" s="160">
        <v>100</v>
      </c>
      <c r="D251" s="160">
        <v>100</v>
      </c>
      <c r="E251" s="160">
        <v>0</v>
      </c>
      <c r="F251" s="160">
        <v>100</v>
      </c>
      <c r="M251" s="162"/>
    </row>
    <row r="252" spans="1:13" x14ac:dyDescent="0.25">
      <c r="A252" s="36">
        <v>12104</v>
      </c>
      <c r="B252" s="36" t="s">
        <v>583</v>
      </c>
      <c r="C252" s="160">
        <v>100</v>
      </c>
      <c r="D252" s="160">
        <v>100</v>
      </c>
      <c r="E252" s="160">
        <v>100</v>
      </c>
      <c r="F252" s="160">
        <v>100</v>
      </c>
      <c r="M252" s="162"/>
    </row>
    <row r="253" spans="1:13" x14ac:dyDescent="0.25">
      <c r="A253" s="36">
        <v>12201</v>
      </c>
      <c r="B253" s="36" t="s">
        <v>584</v>
      </c>
      <c r="C253" s="160">
        <v>100</v>
      </c>
      <c r="D253" s="160">
        <v>72.61999999999999</v>
      </c>
      <c r="E253" s="160">
        <v>100</v>
      </c>
      <c r="F253" s="160">
        <v>100</v>
      </c>
      <c r="M253" s="162"/>
    </row>
    <row r="254" spans="1:13" x14ac:dyDescent="0.25">
      <c r="A254" s="36">
        <v>12301</v>
      </c>
      <c r="B254" s="36" t="s">
        <v>585</v>
      </c>
      <c r="C254" s="160">
        <v>100</v>
      </c>
      <c r="D254" s="160">
        <v>100</v>
      </c>
      <c r="E254" s="160">
        <v>100</v>
      </c>
      <c r="F254" s="160">
        <v>0</v>
      </c>
      <c r="M254" s="162"/>
    </row>
    <row r="255" spans="1:13" x14ac:dyDescent="0.25">
      <c r="A255" s="36">
        <v>12302</v>
      </c>
      <c r="B255" s="36" t="s">
        <v>586</v>
      </c>
      <c r="C255" s="160">
        <v>100</v>
      </c>
      <c r="D255" s="160">
        <v>100</v>
      </c>
      <c r="E255" s="160">
        <v>100</v>
      </c>
      <c r="F255" s="160">
        <v>100</v>
      </c>
      <c r="M255" s="162"/>
    </row>
    <row r="256" spans="1:13" x14ac:dyDescent="0.25">
      <c r="A256" s="36">
        <v>12303</v>
      </c>
      <c r="B256" s="36" t="s">
        <v>587</v>
      </c>
      <c r="C256" s="160">
        <v>100</v>
      </c>
      <c r="D256" s="160">
        <v>100</v>
      </c>
      <c r="E256" s="160">
        <v>100</v>
      </c>
      <c r="F256" s="160">
        <v>0</v>
      </c>
      <c r="M256" s="162"/>
    </row>
    <row r="257" spans="1:13" x14ac:dyDescent="0.25">
      <c r="A257" s="36">
        <v>12401</v>
      </c>
      <c r="B257" s="36" t="s">
        <v>588</v>
      </c>
      <c r="C257" s="160">
        <v>100</v>
      </c>
      <c r="D257" s="160">
        <v>100</v>
      </c>
      <c r="E257" s="160">
        <v>100</v>
      </c>
      <c r="F257" s="160">
        <v>100</v>
      </c>
      <c r="M257" s="162"/>
    </row>
    <row r="258" spans="1:13" x14ac:dyDescent="0.25">
      <c r="A258" s="36">
        <v>12402</v>
      </c>
      <c r="B258" s="36" t="s">
        <v>589</v>
      </c>
      <c r="C258" s="160">
        <v>100</v>
      </c>
      <c r="D258" s="160">
        <v>100</v>
      </c>
      <c r="E258" s="160">
        <v>58.330000000000005</v>
      </c>
      <c r="F258" s="160">
        <v>100</v>
      </c>
      <c r="M258" s="162"/>
    </row>
    <row r="259" spans="1:13" x14ac:dyDescent="0.25">
      <c r="A259" s="36">
        <v>13101</v>
      </c>
      <c r="B259" s="36" t="s">
        <v>611</v>
      </c>
      <c r="C259" s="160">
        <v>100</v>
      </c>
      <c r="D259" s="160">
        <v>100</v>
      </c>
      <c r="E259" s="160">
        <v>100</v>
      </c>
      <c r="F259" s="160">
        <v>100</v>
      </c>
      <c r="M259" s="162"/>
    </row>
    <row r="260" spans="1:13" x14ac:dyDescent="0.25">
      <c r="A260" s="36">
        <v>13102</v>
      </c>
      <c r="B260" s="36" t="s">
        <v>612</v>
      </c>
      <c r="C260" s="160">
        <v>85.19</v>
      </c>
      <c r="D260" s="160">
        <v>85.32</v>
      </c>
      <c r="E260" s="160">
        <v>83.33</v>
      </c>
      <c r="F260" s="160">
        <v>0</v>
      </c>
      <c r="M260" s="162"/>
    </row>
    <row r="261" spans="1:13" x14ac:dyDescent="0.25">
      <c r="A261" s="36">
        <v>13103</v>
      </c>
      <c r="B261" s="36" t="s">
        <v>613</v>
      </c>
      <c r="C261" s="160">
        <v>100</v>
      </c>
      <c r="D261" s="160">
        <v>100</v>
      </c>
      <c r="E261" s="160">
        <v>91.67</v>
      </c>
      <c r="F261" s="160">
        <v>100</v>
      </c>
      <c r="M261" s="162"/>
    </row>
    <row r="262" spans="1:13" x14ac:dyDescent="0.25">
      <c r="A262" s="36">
        <v>13104</v>
      </c>
      <c r="B262" s="36" t="s">
        <v>614</v>
      </c>
      <c r="C262" s="160">
        <v>100</v>
      </c>
      <c r="D262" s="160">
        <v>100</v>
      </c>
      <c r="E262" s="160">
        <v>100</v>
      </c>
      <c r="F262" s="160">
        <v>100</v>
      </c>
      <c r="M262" s="162"/>
    </row>
    <row r="263" spans="1:13" x14ac:dyDescent="0.25">
      <c r="A263" s="36">
        <v>13105</v>
      </c>
      <c r="B263" s="36" t="s">
        <v>615</v>
      </c>
      <c r="C263" s="160">
        <v>33.33</v>
      </c>
      <c r="D263" s="160">
        <v>73.41</v>
      </c>
      <c r="E263" s="160">
        <v>100</v>
      </c>
      <c r="F263" s="160">
        <v>100</v>
      </c>
      <c r="M263" s="162"/>
    </row>
    <row r="264" spans="1:13" x14ac:dyDescent="0.25">
      <c r="A264" s="36">
        <v>13106</v>
      </c>
      <c r="B264" s="36" t="s">
        <v>616</v>
      </c>
      <c r="C264" s="160">
        <v>100</v>
      </c>
      <c r="D264" s="160">
        <v>85.71</v>
      </c>
      <c r="E264" s="160">
        <v>0</v>
      </c>
      <c r="F264" s="160">
        <v>100</v>
      </c>
      <c r="M264" s="162"/>
    </row>
    <row r="265" spans="1:13" x14ac:dyDescent="0.25">
      <c r="A265" s="36">
        <v>13107</v>
      </c>
      <c r="B265" s="36" t="s">
        <v>617</v>
      </c>
      <c r="C265" s="160">
        <v>100</v>
      </c>
      <c r="D265" s="160">
        <v>100</v>
      </c>
      <c r="E265" s="160">
        <v>100</v>
      </c>
      <c r="F265" s="160">
        <v>100</v>
      </c>
      <c r="M265" s="162"/>
    </row>
    <row r="266" spans="1:13" x14ac:dyDescent="0.25">
      <c r="A266" s="36">
        <v>13108</v>
      </c>
      <c r="B266" s="36" t="s">
        <v>618</v>
      </c>
      <c r="C266" s="160">
        <v>100</v>
      </c>
      <c r="D266" s="160">
        <v>100</v>
      </c>
      <c r="E266" s="160">
        <v>100</v>
      </c>
      <c r="F266" s="160">
        <v>100</v>
      </c>
      <c r="M266" s="162"/>
    </row>
    <row r="267" spans="1:13" x14ac:dyDescent="0.25">
      <c r="A267" s="36">
        <v>13109</v>
      </c>
      <c r="B267" s="36" t="s">
        <v>619</v>
      </c>
      <c r="C267" s="160">
        <v>100</v>
      </c>
      <c r="D267" s="160">
        <v>92.46</v>
      </c>
      <c r="E267" s="160">
        <v>100</v>
      </c>
      <c r="F267" s="160">
        <v>100</v>
      </c>
      <c r="M267" s="162"/>
    </row>
    <row r="268" spans="1:13" x14ac:dyDescent="0.25">
      <c r="A268" s="36">
        <v>13110</v>
      </c>
      <c r="B268" s="36" t="s">
        <v>608</v>
      </c>
      <c r="C268" s="160">
        <v>96.3</v>
      </c>
      <c r="D268" s="160">
        <v>100</v>
      </c>
      <c r="E268" s="160">
        <v>100</v>
      </c>
      <c r="F268" s="160">
        <v>100</v>
      </c>
      <c r="M268" s="162"/>
    </row>
    <row r="269" spans="1:13" x14ac:dyDescent="0.25">
      <c r="A269" s="36">
        <v>13111</v>
      </c>
      <c r="B269" s="36" t="s">
        <v>609</v>
      </c>
      <c r="C269" s="160">
        <v>100</v>
      </c>
      <c r="D269" s="160">
        <v>100</v>
      </c>
      <c r="E269" s="160">
        <v>100</v>
      </c>
      <c r="F269" s="160">
        <v>100</v>
      </c>
      <c r="M269" s="162"/>
    </row>
    <row r="270" spans="1:13" x14ac:dyDescent="0.25">
      <c r="A270" s="36">
        <v>13112</v>
      </c>
      <c r="B270" s="36" t="s">
        <v>641</v>
      </c>
      <c r="C270" s="160">
        <v>100</v>
      </c>
      <c r="D270" s="160">
        <v>6.35</v>
      </c>
      <c r="E270" s="160">
        <v>100</v>
      </c>
      <c r="F270" s="160">
        <v>100</v>
      </c>
      <c r="M270" s="162"/>
    </row>
    <row r="271" spans="1:13" x14ac:dyDescent="0.25">
      <c r="A271" s="36">
        <v>13113</v>
      </c>
      <c r="B271" s="36" t="s">
        <v>591</v>
      </c>
      <c r="C271" s="160">
        <v>88.89</v>
      </c>
      <c r="D271" s="160">
        <v>100</v>
      </c>
      <c r="E271" s="160">
        <v>100</v>
      </c>
      <c r="F271" s="160">
        <v>100</v>
      </c>
      <c r="M271" s="162"/>
    </row>
    <row r="272" spans="1:13" x14ac:dyDescent="0.25">
      <c r="A272" s="36">
        <v>13114</v>
      </c>
      <c r="B272" s="36" t="s">
        <v>592</v>
      </c>
      <c r="C272" s="160">
        <v>100</v>
      </c>
      <c r="D272" s="160">
        <v>100</v>
      </c>
      <c r="E272" s="160">
        <v>100</v>
      </c>
      <c r="F272" s="160">
        <v>100</v>
      </c>
      <c r="M272" s="162"/>
    </row>
    <row r="273" spans="1:13" x14ac:dyDescent="0.25">
      <c r="A273" s="36">
        <v>13115</v>
      </c>
      <c r="B273" s="36" t="s">
        <v>607</v>
      </c>
      <c r="C273" s="160">
        <v>100</v>
      </c>
      <c r="D273" s="160">
        <v>100</v>
      </c>
      <c r="E273" s="160">
        <v>100</v>
      </c>
      <c r="F273" s="160">
        <v>100</v>
      </c>
      <c r="M273" s="162"/>
    </row>
    <row r="274" spans="1:13" x14ac:dyDescent="0.25">
      <c r="A274" s="36">
        <v>13116</v>
      </c>
      <c r="B274" s="36" t="s">
        <v>593</v>
      </c>
      <c r="C274" s="160">
        <v>7.41</v>
      </c>
      <c r="D274" s="160">
        <v>3.9699999999999998</v>
      </c>
      <c r="E274" s="160">
        <v>100</v>
      </c>
      <c r="F274" s="160">
        <v>100</v>
      </c>
      <c r="M274" s="162"/>
    </row>
    <row r="275" spans="1:13" x14ac:dyDescent="0.25">
      <c r="A275" s="36">
        <v>13117</v>
      </c>
      <c r="B275" s="36" t="s">
        <v>594</v>
      </c>
      <c r="C275" s="160">
        <v>62.960000000000008</v>
      </c>
      <c r="D275" s="160">
        <v>100</v>
      </c>
      <c r="E275" s="160">
        <v>75</v>
      </c>
      <c r="F275" s="160">
        <v>0</v>
      </c>
      <c r="M275" s="162"/>
    </row>
    <row r="276" spans="1:13" x14ac:dyDescent="0.25">
      <c r="A276" s="36">
        <v>13118</v>
      </c>
      <c r="B276" s="36" t="s">
        <v>595</v>
      </c>
      <c r="C276" s="160">
        <v>96.3</v>
      </c>
      <c r="D276" s="160">
        <v>76.59</v>
      </c>
      <c r="E276" s="160">
        <v>100</v>
      </c>
      <c r="F276" s="160">
        <v>100</v>
      </c>
      <c r="M276" s="162"/>
    </row>
    <row r="277" spans="1:13" x14ac:dyDescent="0.25">
      <c r="A277" s="36">
        <v>13119</v>
      </c>
      <c r="B277" s="36" t="s">
        <v>596</v>
      </c>
      <c r="C277" s="160">
        <v>100</v>
      </c>
      <c r="D277" s="160">
        <v>100</v>
      </c>
      <c r="E277" s="160">
        <v>100</v>
      </c>
      <c r="F277" s="160">
        <v>100</v>
      </c>
      <c r="M277" s="162"/>
    </row>
    <row r="278" spans="1:13" x14ac:dyDescent="0.25">
      <c r="A278" s="36">
        <v>13120</v>
      </c>
      <c r="B278" s="36" t="s">
        <v>597</v>
      </c>
      <c r="C278" s="160">
        <v>100</v>
      </c>
      <c r="D278" s="160">
        <v>100</v>
      </c>
      <c r="E278" s="160">
        <v>100</v>
      </c>
      <c r="F278" s="160">
        <v>100</v>
      </c>
      <c r="M278" s="162"/>
    </row>
    <row r="279" spans="1:13" x14ac:dyDescent="0.25">
      <c r="A279" s="36">
        <v>13121</v>
      </c>
      <c r="B279" s="36" t="s">
        <v>640</v>
      </c>
      <c r="C279" s="160">
        <v>100</v>
      </c>
      <c r="D279" s="160">
        <v>100</v>
      </c>
      <c r="E279" s="160">
        <v>100</v>
      </c>
      <c r="F279" s="160">
        <v>100</v>
      </c>
      <c r="M279" s="162"/>
    </row>
    <row r="280" spans="1:13" x14ac:dyDescent="0.25">
      <c r="A280" s="36">
        <v>13122</v>
      </c>
      <c r="B280" s="36" t="s">
        <v>598</v>
      </c>
      <c r="C280" s="160">
        <v>96.3</v>
      </c>
      <c r="D280" s="160">
        <v>100</v>
      </c>
      <c r="E280" s="160">
        <v>100</v>
      </c>
      <c r="F280" s="160">
        <v>100</v>
      </c>
      <c r="M280" s="162"/>
    </row>
    <row r="281" spans="1:13" x14ac:dyDescent="0.25">
      <c r="A281" s="36">
        <v>13123</v>
      </c>
      <c r="B281" s="36" t="s">
        <v>599</v>
      </c>
      <c r="C281" s="160">
        <v>100</v>
      </c>
      <c r="D281" s="160">
        <v>100</v>
      </c>
      <c r="E281" s="160">
        <v>100</v>
      </c>
      <c r="F281" s="160">
        <v>100</v>
      </c>
      <c r="M281" s="162"/>
    </row>
    <row r="282" spans="1:13" x14ac:dyDescent="0.25">
      <c r="A282" s="36">
        <v>13124</v>
      </c>
      <c r="B282" s="36" t="s">
        <v>600</v>
      </c>
      <c r="C282" s="160">
        <v>100</v>
      </c>
      <c r="D282" s="160">
        <v>100</v>
      </c>
      <c r="E282" s="160">
        <v>100</v>
      </c>
      <c r="F282" s="160">
        <v>100</v>
      </c>
      <c r="M282" s="162"/>
    </row>
    <row r="283" spans="1:13" x14ac:dyDescent="0.25">
      <c r="A283" s="36">
        <v>13125</v>
      </c>
      <c r="B283" s="36" t="s">
        <v>601</v>
      </c>
      <c r="C283" s="160">
        <v>88.89</v>
      </c>
      <c r="D283" s="160">
        <v>85.32</v>
      </c>
      <c r="E283" s="160">
        <v>100</v>
      </c>
      <c r="F283" s="160">
        <v>0</v>
      </c>
      <c r="M283" s="162"/>
    </row>
    <row r="284" spans="1:13" x14ac:dyDescent="0.25">
      <c r="A284" s="36">
        <v>13126</v>
      </c>
      <c r="B284" s="36" t="s">
        <v>602</v>
      </c>
      <c r="C284" s="160">
        <v>100</v>
      </c>
      <c r="D284" s="160">
        <v>100</v>
      </c>
      <c r="E284" s="160">
        <v>100</v>
      </c>
      <c r="F284" s="160">
        <v>100</v>
      </c>
      <c r="M284" s="162"/>
    </row>
    <row r="285" spans="1:13" x14ac:dyDescent="0.25">
      <c r="A285" s="36">
        <v>13127</v>
      </c>
      <c r="B285" s="36" t="s">
        <v>603</v>
      </c>
      <c r="C285" s="160">
        <v>100</v>
      </c>
      <c r="D285" s="160">
        <v>100</v>
      </c>
      <c r="E285" s="160">
        <v>100</v>
      </c>
      <c r="F285" s="160">
        <v>100</v>
      </c>
      <c r="M285" s="162"/>
    </row>
    <row r="286" spans="1:13" x14ac:dyDescent="0.25">
      <c r="A286" s="36">
        <v>13128</v>
      </c>
      <c r="B286" s="36" t="s">
        <v>604</v>
      </c>
      <c r="C286" s="160">
        <v>100</v>
      </c>
      <c r="D286" s="160">
        <v>100</v>
      </c>
      <c r="E286" s="160">
        <v>100</v>
      </c>
      <c r="F286" s="160">
        <v>100</v>
      </c>
      <c r="M286" s="162"/>
    </row>
    <row r="287" spans="1:13" x14ac:dyDescent="0.25">
      <c r="A287" s="36">
        <v>13129</v>
      </c>
      <c r="B287" s="36" t="s">
        <v>605</v>
      </c>
      <c r="C287" s="160">
        <v>100</v>
      </c>
      <c r="D287" s="160">
        <v>100</v>
      </c>
      <c r="E287" s="160">
        <v>100</v>
      </c>
      <c r="F287" s="160">
        <v>100</v>
      </c>
      <c r="M287" s="162"/>
    </row>
    <row r="288" spans="1:13" x14ac:dyDescent="0.25">
      <c r="A288" s="36">
        <v>13130</v>
      </c>
      <c r="B288" s="36" t="s">
        <v>606</v>
      </c>
      <c r="C288" s="160">
        <v>81.47999999999999</v>
      </c>
      <c r="D288" s="160">
        <v>79.759999999999991</v>
      </c>
      <c r="E288" s="160">
        <v>100</v>
      </c>
      <c r="F288" s="160">
        <v>100</v>
      </c>
      <c r="M288" s="162"/>
    </row>
    <row r="289" spans="1:13" x14ac:dyDescent="0.25">
      <c r="A289" s="36">
        <v>13131</v>
      </c>
      <c r="B289" s="36" t="s">
        <v>610</v>
      </c>
      <c r="C289" s="160">
        <v>85.19</v>
      </c>
      <c r="D289" s="160">
        <v>98.02</v>
      </c>
      <c r="E289" s="160">
        <v>0</v>
      </c>
      <c r="F289" s="160">
        <v>100</v>
      </c>
      <c r="M289" s="162"/>
    </row>
    <row r="290" spans="1:13" x14ac:dyDescent="0.25">
      <c r="A290" s="36">
        <v>13132</v>
      </c>
      <c r="B290" s="36" t="s">
        <v>620</v>
      </c>
      <c r="C290" s="160">
        <v>100</v>
      </c>
      <c r="D290" s="160">
        <v>100</v>
      </c>
      <c r="E290" s="160">
        <v>100</v>
      </c>
      <c r="F290" s="160">
        <v>100</v>
      </c>
      <c r="M290" s="162"/>
    </row>
    <row r="291" spans="1:13" x14ac:dyDescent="0.25">
      <c r="A291" s="36">
        <v>13201</v>
      </c>
      <c r="B291" s="36" t="s">
        <v>590</v>
      </c>
      <c r="C291" s="160">
        <v>62.960000000000008</v>
      </c>
      <c r="D291" s="160">
        <v>51.980000000000004</v>
      </c>
      <c r="E291" s="160">
        <v>100</v>
      </c>
      <c r="F291" s="160">
        <v>100</v>
      </c>
      <c r="M291" s="162"/>
    </row>
    <row r="292" spans="1:13" x14ac:dyDescent="0.25">
      <c r="A292" s="36">
        <v>13202</v>
      </c>
      <c r="B292" s="36" t="s">
        <v>621</v>
      </c>
      <c r="C292" s="160">
        <v>96.3</v>
      </c>
      <c r="D292" s="160">
        <v>100</v>
      </c>
      <c r="E292" s="160">
        <v>83.33</v>
      </c>
      <c r="F292" s="160">
        <v>100</v>
      </c>
      <c r="M292" s="162"/>
    </row>
    <row r="293" spans="1:13" x14ac:dyDescent="0.25">
      <c r="A293" s="36">
        <v>13203</v>
      </c>
      <c r="B293" s="36" t="s">
        <v>622</v>
      </c>
      <c r="C293" s="160">
        <v>85.19</v>
      </c>
      <c r="D293" s="160">
        <v>8.73</v>
      </c>
      <c r="E293" s="160">
        <v>100</v>
      </c>
      <c r="F293" s="160">
        <v>100</v>
      </c>
      <c r="M293" s="162"/>
    </row>
    <row r="294" spans="1:13" x14ac:dyDescent="0.25">
      <c r="A294" s="36">
        <v>13301</v>
      </c>
      <c r="B294" s="36" t="s">
        <v>623</v>
      </c>
      <c r="C294" s="160">
        <v>100</v>
      </c>
      <c r="D294" s="160">
        <v>100</v>
      </c>
      <c r="E294" s="160">
        <v>100</v>
      </c>
      <c r="F294" s="160">
        <v>100</v>
      </c>
      <c r="M294" s="162"/>
    </row>
    <row r="295" spans="1:13" x14ac:dyDescent="0.25">
      <c r="A295" s="36">
        <v>13302</v>
      </c>
      <c r="B295" s="36" t="s">
        <v>624</v>
      </c>
      <c r="C295" s="160">
        <v>51.849999999999994</v>
      </c>
      <c r="D295" s="160">
        <v>42.059999999999995</v>
      </c>
      <c r="E295" s="160">
        <v>100</v>
      </c>
      <c r="F295" s="160">
        <v>100</v>
      </c>
      <c r="M295" s="162"/>
    </row>
    <row r="296" spans="1:13" x14ac:dyDescent="0.25">
      <c r="A296" s="36">
        <v>13303</v>
      </c>
      <c r="B296" s="36" t="s">
        <v>625</v>
      </c>
      <c r="C296" s="160">
        <v>96.3</v>
      </c>
      <c r="D296" s="160">
        <v>76.59</v>
      </c>
      <c r="E296" s="160">
        <v>100</v>
      </c>
      <c r="F296" s="160">
        <v>100</v>
      </c>
      <c r="M296" s="162"/>
    </row>
    <row r="297" spans="1:13" x14ac:dyDescent="0.25">
      <c r="A297" s="36">
        <v>13401</v>
      </c>
      <c r="B297" s="36" t="s">
        <v>626</v>
      </c>
      <c r="C297" s="160">
        <v>81.47999999999999</v>
      </c>
      <c r="D297" s="160">
        <v>61.9</v>
      </c>
      <c r="E297" s="160">
        <v>100</v>
      </c>
      <c r="F297" s="160">
        <v>100</v>
      </c>
      <c r="M297" s="162"/>
    </row>
    <row r="298" spans="1:13" x14ac:dyDescent="0.25">
      <c r="A298" s="36">
        <v>13402</v>
      </c>
      <c r="B298" s="36" t="s">
        <v>627</v>
      </c>
      <c r="C298" s="160">
        <v>100</v>
      </c>
      <c r="D298" s="160">
        <v>100</v>
      </c>
      <c r="E298" s="160">
        <v>100</v>
      </c>
      <c r="F298" s="160">
        <v>100</v>
      </c>
      <c r="M298" s="162"/>
    </row>
    <row r="299" spans="1:13" x14ac:dyDescent="0.25">
      <c r="A299" s="36">
        <v>13403</v>
      </c>
      <c r="B299" s="36" t="s">
        <v>628</v>
      </c>
      <c r="C299" s="160">
        <v>25.929999999999996</v>
      </c>
      <c r="D299" s="160">
        <v>68.650000000000006</v>
      </c>
      <c r="E299" s="160">
        <v>100</v>
      </c>
      <c r="F299" s="160">
        <v>100</v>
      </c>
      <c r="M299" s="162"/>
    </row>
    <row r="300" spans="1:13" x14ac:dyDescent="0.25">
      <c r="A300" s="36">
        <v>13404</v>
      </c>
      <c r="B300" s="36" t="s">
        <v>629</v>
      </c>
      <c r="C300" s="160">
        <v>66.67</v>
      </c>
      <c r="D300" s="160">
        <v>98.41</v>
      </c>
      <c r="E300" s="160">
        <v>100</v>
      </c>
      <c r="F300" s="160">
        <v>100</v>
      </c>
      <c r="M300" s="162"/>
    </row>
    <row r="301" spans="1:13" x14ac:dyDescent="0.25">
      <c r="A301" s="36">
        <v>13501</v>
      </c>
      <c r="B301" s="36" t="s">
        <v>630</v>
      </c>
      <c r="C301" s="160">
        <v>66.67</v>
      </c>
      <c r="D301" s="160">
        <v>85.32</v>
      </c>
      <c r="E301" s="160">
        <v>100</v>
      </c>
      <c r="F301" s="160">
        <v>100</v>
      </c>
      <c r="M301" s="162"/>
    </row>
    <row r="302" spans="1:13" x14ac:dyDescent="0.25">
      <c r="A302" s="36">
        <v>13502</v>
      </c>
      <c r="B302" s="36" t="s">
        <v>631</v>
      </c>
      <c r="C302" s="160">
        <v>62.960000000000008</v>
      </c>
      <c r="D302" s="160">
        <v>0</v>
      </c>
      <c r="E302" s="160">
        <v>0</v>
      </c>
      <c r="F302" s="160">
        <v>0</v>
      </c>
      <c r="M302" s="162"/>
    </row>
    <row r="303" spans="1:13" x14ac:dyDescent="0.25">
      <c r="A303" s="36">
        <v>13503</v>
      </c>
      <c r="B303" s="36" t="s">
        <v>632</v>
      </c>
      <c r="C303" s="160">
        <v>100</v>
      </c>
      <c r="D303" s="160">
        <v>100</v>
      </c>
      <c r="E303" s="160">
        <v>100</v>
      </c>
      <c r="F303" s="160">
        <v>100</v>
      </c>
      <c r="M303" s="162"/>
    </row>
    <row r="304" spans="1:13" x14ac:dyDescent="0.25">
      <c r="A304" s="36">
        <v>13504</v>
      </c>
      <c r="B304" s="36" t="s">
        <v>633</v>
      </c>
      <c r="C304" s="160">
        <v>100</v>
      </c>
      <c r="D304" s="160">
        <v>100</v>
      </c>
      <c r="E304" s="160">
        <v>100</v>
      </c>
      <c r="F304" s="160">
        <v>100</v>
      </c>
      <c r="M304" s="162"/>
    </row>
    <row r="305" spans="1:13" x14ac:dyDescent="0.25">
      <c r="A305" s="36">
        <v>13505</v>
      </c>
      <c r="B305" s="36" t="s">
        <v>634</v>
      </c>
      <c r="C305" s="160">
        <v>100</v>
      </c>
      <c r="D305" s="160">
        <v>100</v>
      </c>
      <c r="E305" s="160">
        <v>100</v>
      </c>
      <c r="F305" s="160">
        <v>100</v>
      </c>
      <c r="M305" s="162"/>
    </row>
    <row r="306" spans="1:13" x14ac:dyDescent="0.25">
      <c r="A306" s="36">
        <v>13601</v>
      </c>
      <c r="B306" s="36" t="s">
        <v>635</v>
      </c>
      <c r="C306" s="160">
        <v>100</v>
      </c>
      <c r="D306" s="160">
        <v>100</v>
      </c>
      <c r="E306" s="160">
        <v>100</v>
      </c>
      <c r="F306" s="160">
        <v>100</v>
      </c>
      <c r="M306" s="162"/>
    </row>
    <row r="307" spans="1:13" x14ac:dyDescent="0.25">
      <c r="A307" s="36">
        <v>13602</v>
      </c>
      <c r="B307" s="36" t="s">
        <v>636</v>
      </c>
      <c r="C307" s="160">
        <v>100</v>
      </c>
      <c r="D307" s="160">
        <v>100</v>
      </c>
      <c r="E307" s="160">
        <v>100</v>
      </c>
      <c r="F307" s="160">
        <v>100</v>
      </c>
      <c r="M307" s="162"/>
    </row>
    <row r="308" spans="1:13" x14ac:dyDescent="0.25">
      <c r="A308" s="36">
        <v>13603</v>
      </c>
      <c r="B308" s="36" t="s">
        <v>637</v>
      </c>
      <c r="C308" s="160">
        <v>100</v>
      </c>
      <c r="D308" s="160">
        <v>100</v>
      </c>
      <c r="E308" s="160">
        <v>100</v>
      </c>
      <c r="F308" s="160">
        <v>100</v>
      </c>
      <c r="M308" s="162"/>
    </row>
    <row r="309" spans="1:13" x14ac:dyDescent="0.25">
      <c r="A309" s="36">
        <v>13604</v>
      </c>
      <c r="B309" s="36" t="s">
        <v>638</v>
      </c>
      <c r="C309" s="160">
        <v>70.37</v>
      </c>
      <c r="D309" s="160">
        <v>48.41</v>
      </c>
      <c r="E309" s="160">
        <v>100</v>
      </c>
      <c r="F309" s="160">
        <v>0</v>
      </c>
      <c r="M309" s="162"/>
    </row>
    <row r="310" spans="1:13" x14ac:dyDescent="0.25">
      <c r="A310" s="36">
        <v>13605</v>
      </c>
      <c r="B310" s="36" t="s">
        <v>639</v>
      </c>
      <c r="C310" s="160">
        <v>3.6999999999999997</v>
      </c>
      <c r="D310" s="160">
        <v>0</v>
      </c>
      <c r="E310" s="160">
        <v>100</v>
      </c>
      <c r="F310" s="160">
        <v>100</v>
      </c>
      <c r="M310" s="162"/>
    </row>
    <row r="311" spans="1:13" x14ac:dyDescent="0.25">
      <c r="A311" s="36">
        <v>14101</v>
      </c>
      <c r="B311" s="36" t="s">
        <v>645</v>
      </c>
      <c r="C311" s="160">
        <v>85.19</v>
      </c>
      <c r="D311" s="160">
        <v>100</v>
      </c>
      <c r="E311" s="160">
        <v>100</v>
      </c>
      <c r="F311" s="160">
        <v>100</v>
      </c>
      <c r="M311" s="162"/>
    </row>
    <row r="312" spans="1:13" x14ac:dyDescent="0.25">
      <c r="A312" s="36">
        <v>14102</v>
      </c>
      <c r="B312" s="36" t="s">
        <v>647</v>
      </c>
      <c r="C312" s="160">
        <v>100</v>
      </c>
      <c r="D312" s="160">
        <v>100</v>
      </c>
      <c r="E312" s="160">
        <v>83.33</v>
      </c>
      <c r="F312" s="160">
        <v>100</v>
      </c>
      <c r="M312" s="162"/>
    </row>
    <row r="313" spans="1:13" x14ac:dyDescent="0.25">
      <c r="A313" s="36">
        <v>14103</v>
      </c>
      <c r="B313" s="36" t="s">
        <v>648</v>
      </c>
      <c r="C313" s="160">
        <v>100</v>
      </c>
      <c r="D313" s="160">
        <v>100</v>
      </c>
      <c r="E313" s="160">
        <v>100</v>
      </c>
      <c r="F313" s="160">
        <v>100</v>
      </c>
      <c r="M313" s="162"/>
    </row>
    <row r="314" spans="1:13" x14ac:dyDescent="0.25">
      <c r="A314" s="36">
        <v>14104</v>
      </c>
      <c r="B314" s="36" t="s">
        <v>649</v>
      </c>
      <c r="C314" s="160">
        <v>100</v>
      </c>
      <c r="D314" s="160">
        <v>100</v>
      </c>
      <c r="E314" s="160">
        <v>100</v>
      </c>
      <c r="F314" s="160">
        <v>100</v>
      </c>
      <c r="M314" s="162"/>
    </row>
    <row r="315" spans="1:13" x14ac:dyDescent="0.25">
      <c r="A315" s="36">
        <v>14105</v>
      </c>
      <c r="B315" s="36" t="s">
        <v>650</v>
      </c>
      <c r="C315" s="160">
        <v>100</v>
      </c>
      <c r="D315" s="160">
        <v>100</v>
      </c>
      <c r="E315" s="160">
        <v>0</v>
      </c>
      <c r="F315" s="160">
        <v>100</v>
      </c>
      <c r="M315" s="162"/>
    </row>
    <row r="316" spans="1:13" x14ac:dyDescent="0.25">
      <c r="A316" s="36">
        <v>14106</v>
      </c>
      <c r="B316" s="36" t="s">
        <v>651</v>
      </c>
      <c r="C316" s="160">
        <v>100</v>
      </c>
      <c r="D316" s="160">
        <v>100</v>
      </c>
      <c r="E316" s="160">
        <v>100</v>
      </c>
      <c r="F316" s="160">
        <v>100</v>
      </c>
      <c r="M316" s="162"/>
    </row>
    <row r="317" spans="1:13" x14ac:dyDescent="0.25">
      <c r="A317" s="36">
        <v>14107</v>
      </c>
      <c r="B317" s="36" t="s">
        <v>652</v>
      </c>
      <c r="C317" s="160">
        <v>100</v>
      </c>
      <c r="D317" s="160">
        <v>100</v>
      </c>
      <c r="E317" s="160">
        <v>100</v>
      </c>
      <c r="F317" s="160">
        <v>100</v>
      </c>
      <c r="M317" s="162"/>
    </row>
    <row r="318" spans="1:13" x14ac:dyDescent="0.25">
      <c r="A318" s="36">
        <v>14108</v>
      </c>
      <c r="B318" s="36" t="s">
        <v>653</v>
      </c>
      <c r="C318" s="160">
        <v>100</v>
      </c>
      <c r="D318" s="160">
        <v>100</v>
      </c>
      <c r="E318" s="160">
        <v>100</v>
      </c>
      <c r="F318" s="160">
        <v>100</v>
      </c>
      <c r="M318" s="162"/>
    </row>
    <row r="319" spans="1:13" x14ac:dyDescent="0.25">
      <c r="A319" s="36">
        <v>14201</v>
      </c>
      <c r="B319" s="36" t="s">
        <v>646</v>
      </c>
      <c r="C319" s="160">
        <v>85.19</v>
      </c>
      <c r="D319" s="160">
        <v>53.569999999999993</v>
      </c>
      <c r="E319" s="160">
        <v>75</v>
      </c>
      <c r="F319" s="160">
        <v>100</v>
      </c>
      <c r="M319" s="162"/>
    </row>
    <row r="320" spans="1:13" x14ac:dyDescent="0.25">
      <c r="A320" s="36">
        <v>14202</v>
      </c>
      <c r="B320" s="36" t="s">
        <v>642</v>
      </c>
      <c r="C320" s="160">
        <v>100</v>
      </c>
      <c r="D320" s="160">
        <v>100</v>
      </c>
      <c r="E320" s="160">
        <v>100</v>
      </c>
      <c r="F320" s="160">
        <v>100</v>
      </c>
      <c r="M320" s="162"/>
    </row>
    <row r="321" spans="1:13" x14ac:dyDescent="0.25">
      <c r="A321" s="36">
        <v>14203</v>
      </c>
      <c r="B321" s="36" t="s">
        <v>643</v>
      </c>
      <c r="C321" s="160">
        <v>100</v>
      </c>
      <c r="D321" s="160">
        <v>100</v>
      </c>
      <c r="E321" s="160">
        <v>100</v>
      </c>
      <c r="F321" s="160">
        <v>100</v>
      </c>
      <c r="M321" s="162"/>
    </row>
    <row r="322" spans="1:13" x14ac:dyDescent="0.25">
      <c r="A322" s="36">
        <v>14204</v>
      </c>
      <c r="B322" s="36" t="s">
        <v>644</v>
      </c>
      <c r="C322" s="160">
        <v>96.3</v>
      </c>
      <c r="D322" s="160">
        <v>100</v>
      </c>
      <c r="E322" s="160">
        <v>100</v>
      </c>
      <c r="F322" s="160">
        <v>100</v>
      </c>
      <c r="M322" s="162"/>
    </row>
    <row r="323" spans="1:13" x14ac:dyDescent="0.25">
      <c r="A323" s="36">
        <v>15101</v>
      </c>
      <c r="B323" s="36" t="s">
        <v>654</v>
      </c>
      <c r="C323" s="160">
        <v>7.41</v>
      </c>
      <c r="D323" s="160">
        <v>38.1</v>
      </c>
      <c r="E323" s="160">
        <v>100</v>
      </c>
      <c r="F323" s="160">
        <v>100</v>
      </c>
      <c r="M323" s="162"/>
    </row>
    <row r="324" spans="1:13" x14ac:dyDescent="0.25">
      <c r="A324" s="36">
        <v>15102</v>
      </c>
      <c r="B324" s="36" t="s">
        <v>655</v>
      </c>
      <c r="C324" s="160">
        <v>7.41</v>
      </c>
      <c r="D324" s="160">
        <v>14.680000000000001</v>
      </c>
      <c r="E324" s="160">
        <v>0</v>
      </c>
      <c r="F324" s="160">
        <v>100</v>
      </c>
      <c r="M324" s="162"/>
    </row>
    <row r="325" spans="1:13" x14ac:dyDescent="0.25">
      <c r="A325" s="36">
        <v>15201</v>
      </c>
      <c r="B325" s="36" t="s">
        <v>656</v>
      </c>
      <c r="C325" s="160">
        <v>81.47999999999999</v>
      </c>
      <c r="D325" s="160">
        <v>98.41</v>
      </c>
      <c r="E325" s="160">
        <v>0</v>
      </c>
      <c r="F325" s="160">
        <v>100</v>
      </c>
      <c r="M325" s="162"/>
    </row>
    <row r="326" spans="1:13" x14ac:dyDescent="0.25">
      <c r="A326" s="36">
        <v>15202</v>
      </c>
      <c r="B326" s="36" t="s">
        <v>657</v>
      </c>
      <c r="C326" s="160">
        <v>100</v>
      </c>
      <c r="D326" s="160">
        <v>100</v>
      </c>
      <c r="E326" s="160">
        <v>100</v>
      </c>
      <c r="F326" s="160">
        <v>100</v>
      </c>
      <c r="M326" s="162"/>
    </row>
    <row r="327" spans="1:13" x14ac:dyDescent="0.25">
      <c r="A327" s="36">
        <v>16101</v>
      </c>
      <c r="B327" s="36" t="s">
        <v>658</v>
      </c>
      <c r="C327" s="160">
        <v>100</v>
      </c>
      <c r="D327" s="160">
        <v>100</v>
      </c>
      <c r="E327" s="160">
        <v>100</v>
      </c>
      <c r="F327" s="160">
        <v>100</v>
      </c>
      <c r="M327" s="162"/>
    </row>
    <row r="328" spans="1:13" x14ac:dyDescent="0.25">
      <c r="A328" s="36">
        <v>16102</v>
      </c>
      <c r="B328" s="36" t="s">
        <v>659</v>
      </c>
      <c r="C328" s="160">
        <v>100</v>
      </c>
      <c r="D328" s="160">
        <v>100</v>
      </c>
      <c r="E328" s="160">
        <v>100</v>
      </c>
      <c r="F328" s="160">
        <v>100</v>
      </c>
      <c r="M328" s="162"/>
    </row>
    <row r="329" spans="1:13" x14ac:dyDescent="0.25">
      <c r="A329" s="36">
        <v>16103</v>
      </c>
      <c r="B329" s="36" t="s">
        <v>663</v>
      </c>
      <c r="C329" s="160">
        <v>100</v>
      </c>
      <c r="D329" s="160">
        <v>93.65</v>
      </c>
      <c r="E329" s="160">
        <v>100</v>
      </c>
      <c r="F329" s="160">
        <v>100</v>
      </c>
      <c r="M329" s="162"/>
    </row>
    <row r="330" spans="1:13" x14ac:dyDescent="0.25">
      <c r="A330" s="36">
        <v>16104</v>
      </c>
      <c r="B330" s="36" t="s">
        <v>664</v>
      </c>
      <c r="C330" s="160">
        <v>100</v>
      </c>
      <c r="D330" s="160">
        <v>100</v>
      </c>
      <c r="E330" s="160">
        <v>100</v>
      </c>
      <c r="F330" s="160">
        <v>100</v>
      </c>
      <c r="M330" s="162"/>
    </row>
    <row r="331" spans="1:13" x14ac:dyDescent="0.25">
      <c r="A331" s="36">
        <v>16105</v>
      </c>
      <c r="B331" s="36" t="s">
        <v>667</v>
      </c>
      <c r="C331" s="160">
        <v>100</v>
      </c>
      <c r="D331" s="160">
        <v>100</v>
      </c>
      <c r="E331" s="160">
        <v>100</v>
      </c>
      <c r="F331" s="160">
        <v>100</v>
      </c>
      <c r="M331" s="162"/>
    </row>
    <row r="332" spans="1:13" x14ac:dyDescent="0.25">
      <c r="A332" s="36">
        <v>16106</v>
      </c>
      <c r="B332" s="36" t="s">
        <v>668</v>
      </c>
      <c r="C332" s="160">
        <v>100</v>
      </c>
      <c r="D332" s="160">
        <v>100</v>
      </c>
      <c r="E332" s="160">
        <v>100</v>
      </c>
      <c r="F332" s="160">
        <v>100</v>
      </c>
      <c r="M332" s="162"/>
    </row>
    <row r="333" spans="1:13" x14ac:dyDescent="0.25">
      <c r="A333" s="36">
        <v>16107</v>
      </c>
      <c r="B333" s="36" t="s">
        <v>670</v>
      </c>
      <c r="C333" s="160">
        <v>85.19</v>
      </c>
      <c r="D333" s="160">
        <v>67.86</v>
      </c>
      <c r="E333" s="160">
        <v>100</v>
      </c>
      <c r="F333" s="160">
        <v>100</v>
      </c>
      <c r="M333" s="162"/>
    </row>
    <row r="334" spans="1:13" x14ac:dyDescent="0.25">
      <c r="A334" s="36">
        <v>16108</v>
      </c>
      <c r="B334" s="36" t="s">
        <v>674</v>
      </c>
      <c r="C334" s="160">
        <v>3.6999999999999997</v>
      </c>
      <c r="D334" s="160">
        <v>0</v>
      </c>
      <c r="E334" s="160">
        <v>0</v>
      </c>
      <c r="F334" s="160">
        <v>100</v>
      </c>
      <c r="M334" s="162"/>
    </row>
    <row r="335" spans="1:13" x14ac:dyDescent="0.25">
      <c r="A335" s="36">
        <v>16109</v>
      </c>
      <c r="B335" s="36" t="s">
        <v>677</v>
      </c>
      <c r="C335" s="160">
        <v>96.3</v>
      </c>
      <c r="D335" s="160">
        <v>100</v>
      </c>
      <c r="E335" s="160">
        <v>100</v>
      </c>
      <c r="F335" s="160">
        <v>100</v>
      </c>
      <c r="M335" s="162"/>
    </row>
    <row r="336" spans="1:13" x14ac:dyDescent="0.25">
      <c r="A336" s="36">
        <v>16201</v>
      </c>
      <c r="B336" s="36" t="s">
        <v>671</v>
      </c>
      <c r="C336" s="160">
        <v>81.47999999999999</v>
      </c>
      <c r="D336" s="160">
        <v>88.490000000000009</v>
      </c>
      <c r="E336" s="160">
        <v>100</v>
      </c>
      <c r="F336" s="160">
        <v>100</v>
      </c>
      <c r="M336" s="162"/>
    </row>
    <row r="337" spans="1:13" x14ac:dyDescent="0.25">
      <c r="A337" s="36">
        <v>16202</v>
      </c>
      <c r="B337" s="36" t="s">
        <v>660</v>
      </c>
      <c r="C337" s="160">
        <v>74.070000000000007</v>
      </c>
      <c r="D337" s="160">
        <v>80.16</v>
      </c>
      <c r="E337" s="160">
        <v>100</v>
      </c>
      <c r="F337" s="160">
        <v>100</v>
      </c>
      <c r="M337" s="162"/>
    </row>
    <row r="338" spans="1:13" x14ac:dyDescent="0.25">
      <c r="A338" s="36">
        <v>16203</v>
      </c>
      <c r="B338" s="36" t="s">
        <v>661</v>
      </c>
      <c r="C338" s="160">
        <v>100</v>
      </c>
      <c r="D338" s="160">
        <v>100</v>
      </c>
      <c r="E338" s="160">
        <v>100</v>
      </c>
      <c r="F338" s="160">
        <v>100</v>
      </c>
      <c r="M338" s="162"/>
    </row>
    <row r="339" spans="1:13" x14ac:dyDescent="0.25">
      <c r="A339" s="36">
        <v>16204</v>
      </c>
      <c r="B339" s="36" t="s">
        <v>665</v>
      </c>
      <c r="C339" s="160">
        <v>100</v>
      </c>
      <c r="D339" s="160">
        <v>100</v>
      </c>
      <c r="E339" s="160">
        <v>91.67</v>
      </c>
      <c r="F339" s="160">
        <v>100</v>
      </c>
      <c r="M339" s="162"/>
    </row>
    <row r="340" spans="1:13" x14ac:dyDescent="0.25">
      <c r="A340" s="36">
        <v>16205</v>
      </c>
      <c r="B340" s="36" t="s">
        <v>669</v>
      </c>
      <c r="C340" s="160">
        <v>100</v>
      </c>
      <c r="D340" s="160">
        <v>100</v>
      </c>
      <c r="E340" s="160">
        <v>100</v>
      </c>
      <c r="F340" s="160">
        <v>100</v>
      </c>
      <c r="M340" s="162"/>
    </row>
    <row r="341" spans="1:13" x14ac:dyDescent="0.25">
      <c r="A341" s="36">
        <v>16206</v>
      </c>
      <c r="B341" s="36" t="s">
        <v>678</v>
      </c>
      <c r="C341" s="160">
        <v>100</v>
      </c>
      <c r="D341" s="160">
        <v>100</v>
      </c>
      <c r="E341" s="160">
        <v>100</v>
      </c>
      <c r="F341" s="160">
        <v>100</v>
      </c>
      <c r="M341" s="162"/>
    </row>
    <row r="342" spans="1:13" x14ac:dyDescent="0.25">
      <c r="A342" s="36">
        <v>16207</v>
      </c>
      <c r="B342" s="36" t="s">
        <v>676</v>
      </c>
      <c r="C342" s="160">
        <v>100</v>
      </c>
      <c r="D342" s="160">
        <v>100</v>
      </c>
      <c r="E342" s="160">
        <v>100</v>
      </c>
      <c r="F342" s="160">
        <v>100</v>
      </c>
      <c r="M342" s="162"/>
    </row>
    <row r="343" spans="1:13" x14ac:dyDescent="0.25">
      <c r="A343" s="36">
        <v>16301</v>
      </c>
      <c r="B343" s="36" t="s">
        <v>672</v>
      </c>
      <c r="C343" s="160">
        <v>100</v>
      </c>
      <c r="D343" s="160">
        <v>100</v>
      </c>
      <c r="E343" s="160">
        <v>100</v>
      </c>
      <c r="F343" s="160">
        <v>100</v>
      </c>
      <c r="M343" s="162"/>
    </row>
    <row r="344" spans="1:13" x14ac:dyDescent="0.25">
      <c r="A344" s="36">
        <v>16302</v>
      </c>
      <c r="B344" s="36" t="s">
        <v>662</v>
      </c>
      <c r="C344" s="160">
        <v>100</v>
      </c>
      <c r="D344" s="160">
        <v>100</v>
      </c>
      <c r="E344" s="160">
        <v>100</v>
      </c>
      <c r="F344" s="160">
        <v>100</v>
      </c>
      <c r="M344" s="162"/>
    </row>
    <row r="345" spans="1:13" x14ac:dyDescent="0.25">
      <c r="A345" s="36">
        <v>16303</v>
      </c>
      <c r="B345" s="36" t="s">
        <v>666</v>
      </c>
      <c r="C345" s="160">
        <v>74.070000000000007</v>
      </c>
      <c r="D345" s="160">
        <v>14.680000000000001</v>
      </c>
      <c r="E345" s="160">
        <v>100</v>
      </c>
      <c r="F345" s="160">
        <v>100</v>
      </c>
      <c r="M345" s="162"/>
    </row>
    <row r="346" spans="1:13" x14ac:dyDescent="0.25">
      <c r="A346" s="36">
        <v>16304</v>
      </c>
      <c r="B346" s="36" t="s">
        <v>673</v>
      </c>
      <c r="C346" s="160">
        <v>100</v>
      </c>
      <c r="D346" s="160">
        <v>100</v>
      </c>
      <c r="E346" s="160">
        <v>100</v>
      </c>
      <c r="F346" s="160">
        <v>100</v>
      </c>
      <c r="M346" s="162"/>
    </row>
    <row r="347" spans="1:13" x14ac:dyDescent="0.25">
      <c r="A347" s="36">
        <v>16305</v>
      </c>
      <c r="B347" s="36" t="s">
        <v>675</v>
      </c>
      <c r="C347" s="160">
        <v>100</v>
      </c>
      <c r="D347" s="160">
        <v>100</v>
      </c>
      <c r="E347" s="160">
        <v>100</v>
      </c>
      <c r="F347" s="160">
        <v>100</v>
      </c>
      <c r="M347" s="162"/>
    </row>
  </sheetData>
  <sheetProtection algorithmName="SHA-512" hashValue="fs3S6fDsLy5634enAsDOS9WWrh7VTaEYo1deWTIK2ff/1aReKK1fm29eGqMB/GoI2TdJJnpWyURwnfvBJryTRQ==" saltValue="2C6q3uM64rLX4Q/edBxnnw==" spinCount="100000" sheet="1" objects="1" scenarios="1"/>
  <sortState xmlns:xlrd2="http://schemas.microsoft.com/office/spreadsheetml/2017/richdata2" ref="J3:K347">
    <sortCondition ref="J3:J347"/>
  </sortState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10"/>
  <dimension ref="B1:C346"/>
  <sheetViews>
    <sheetView workbookViewId="0"/>
  </sheetViews>
  <sheetFormatPr baseColWidth="10" defaultRowHeight="15" x14ac:dyDescent="0.25"/>
  <cols>
    <col min="2" max="2" width="23.7109375" style="1" bestFit="1" customWidth="1"/>
    <col min="3" max="3" width="7.140625" style="1" bestFit="1" customWidth="1"/>
  </cols>
  <sheetData>
    <row r="1" spans="2:3" x14ac:dyDescent="0.25">
      <c r="B1" s="8" t="s">
        <v>841</v>
      </c>
      <c r="C1" s="8" t="s">
        <v>679</v>
      </c>
    </row>
    <row r="2" spans="2:3" x14ac:dyDescent="0.25">
      <c r="B2" s="9" t="s">
        <v>397</v>
      </c>
      <c r="C2" s="9">
        <v>5602</v>
      </c>
    </row>
    <row r="3" spans="2:3" x14ac:dyDescent="0.25">
      <c r="B3" s="9" t="s">
        <v>631</v>
      </c>
      <c r="C3" s="9">
        <v>13502</v>
      </c>
    </row>
    <row r="4" spans="2:3" x14ac:dyDescent="0.25">
      <c r="B4" s="9" t="s">
        <v>505</v>
      </c>
      <c r="C4" s="9">
        <v>8314</v>
      </c>
    </row>
    <row r="5" spans="2:3" x14ac:dyDescent="0.25">
      <c r="B5" s="9" t="s">
        <v>356</v>
      </c>
      <c r="C5" s="9">
        <v>3302</v>
      </c>
    </row>
    <row r="6" spans="2:3" x14ac:dyDescent="0.25">
      <c r="B6" s="9" t="s">
        <v>335</v>
      </c>
      <c r="C6" s="9">
        <v>1107</v>
      </c>
    </row>
    <row r="7" spans="2:3" x14ac:dyDescent="0.25">
      <c r="B7" s="9" t="s">
        <v>550</v>
      </c>
      <c r="C7" s="9">
        <v>10202</v>
      </c>
    </row>
    <row r="8" spans="2:3" x14ac:dyDescent="0.25">
      <c r="B8" s="9" t="s">
        <v>361</v>
      </c>
      <c r="C8" s="9">
        <v>4103</v>
      </c>
    </row>
    <row r="9" spans="2:3" x14ac:dyDescent="0.25">
      <c r="B9" s="9" t="s">
        <v>530</v>
      </c>
      <c r="C9" s="9">
        <v>9201</v>
      </c>
    </row>
    <row r="10" spans="2:3" x14ac:dyDescent="0.25">
      <c r="B10" s="9" t="s">
        <v>341</v>
      </c>
      <c r="C10" s="9">
        <v>2101</v>
      </c>
    </row>
    <row r="11" spans="2:3" x14ac:dyDescent="0.25">
      <c r="B11" s="9" t="s">
        <v>493</v>
      </c>
      <c r="C11" s="9">
        <v>8302</v>
      </c>
    </row>
    <row r="12" spans="2:3" x14ac:dyDescent="0.25">
      <c r="B12" s="9" t="s">
        <v>488</v>
      </c>
      <c r="C12" s="9">
        <v>8202</v>
      </c>
    </row>
    <row r="13" spans="2:3" x14ac:dyDescent="0.25">
      <c r="B13" s="9" t="s">
        <v>654</v>
      </c>
      <c r="C13" s="9">
        <v>15101</v>
      </c>
    </row>
    <row r="14" spans="2:3" x14ac:dyDescent="0.25">
      <c r="B14" s="9" t="s">
        <v>570</v>
      </c>
      <c r="C14" s="9">
        <v>11201</v>
      </c>
    </row>
    <row r="15" spans="2:3" x14ac:dyDescent="0.25">
      <c r="B15" s="9" t="s">
        <v>627</v>
      </c>
      <c r="C15" s="9">
        <v>13402</v>
      </c>
    </row>
    <row r="16" spans="2:3" x14ac:dyDescent="0.25">
      <c r="B16" s="9" t="s">
        <v>659</v>
      </c>
      <c r="C16" s="9">
        <v>16102</v>
      </c>
    </row>
    <row r="17" spans="2:3" x14ac:dyDescent="0.25">
      <c r="B17" s="9" t="s">
        <v>388</v>
      </c>
      <c r="C17" s="9">
        <v>5402</v>
      </c>
    </row>
    <row r="18" spans="2:3" x14ac:dyDescent="0.25">
      <c r="B18" s="9" t="s">
        <v>584</v>
      </c>
      <c r="C18" s="9">
        <v>12201</v>
      </c>
    </row>
    <row r="19" spans="2:3" x14ac:dyDescent="0.25">
      <c r="B19" s="9" t="s">
        <v>494</v>
      </c>
      <c r="C19" s="9">
        <v>8303</v>
      </c>
    </row>
    <row r="20" spans="2:3" x14ac:dyDescent="0.25">
      <c r="B20" s="9" t="s">
        <v>345</v>
      </c>
      <c r="C20" s="9">
        <v>2201</v>
      </c>
    </row>
    <row r="21" spans="2:3" x14ac:dyDescent="0.25">
      <c r="B21" s="9" t="s">
        <v>541</v>
      </c>
      <c r="C21" s="9">
        <v>10102</v>
      </c>
    </row>
    <row r="22" spans="2:3" x14ac:dyDescent="0.25">
      <c r="B22" s="9" t="s">
        <v>352</v>
      </c>
      <c r="C22" s="9">
        <v>3102</v>
      </c>
    </row>
    <row r="23" spans="2:3" x14ac:dyDescent="0.25">
      <c r="B23" s="9" t="s">
        <v>374</v>
      </c>
      <c r="C23" s="9">
        <v>5502</v>
      </c>
    </row>
    <row r="24" spans="2:3" x14ac:dyDescent="0.25">
      <c r="B24" s="9" t="s">
        <v>628</v>
      </c>
      <c r="C24" s="9">
        <v>13403</v>
      </c>
    </row>
    <row r="25" spans="2:3" x14ac:dyDescent="0.25">
      <c r="B25" s="9" t="s">
        <v>384</v>
      </c>
      <c r="C25" s="9">
        <v>5302</v>
      </c>
    </row>
    <row r="26" spans="2:3" x14ac:dyDescent="0.25">
      <c r="B26" s="9" t="s">
        <v>655</v>
      </c>
      <c r="C26" s="9">
        <v>15102</v>
      </c>
    </row>
    <row r="27" spans="2:3" x14ac:dyDescent="0.25">
      <c r="B27" s="9" t="s">
        <v>340</v>
      </c>
      <c r="C27" s="9">
        <v>1402</v>
      </c>
    </row>
    <row r="28" spans="2:3" x14ac:dyDescent="0.25">
      <c r="B28" s="9" t="s">
        <v>366</v>
      </c>
      <c r="C28" s="9">
        <v>4202</v>
      </c>
    </row>
    <row r="29" spans="2:3" x14ac:dyDescent="0.25">
      <c r="B29" s="9" t="s">
        <v>489</v>
      </c>
      <c r="C29" s="9">
        <v>8203</v>
      </c>
    </row>
    <row r="30" spans="2:3" x14ac:dyDescent="0.25">
      <c r="B30" s="9" t="s">
        <v>510</v>
      </c>
      <c r="C30" s="9">
        <v>9102</v>
      </c>
    </row>
    <row r="31" spans="2:3" x14ac:dyDescent="0.25">
      <c r="B31" s="9" t="s">
        <v>398</v>
      </c>
      <c r="C31" s="9">
        <v>5603</v>
      </c>
    </row>
    <row r="32" spans="2:3" x14ac:dyDescent="0.25">
      <c r="B32" s="9" t="s">
        <v>376</v>
      </c>
      <c r="C32" s="9">
        <v>5102</v>
      </c>
    </row>
    <row r="33" spans="2:3" x14ac:dyDescent="0.25">
      <c r="B33" s="9" t="s">
        <v>549</v>
      </c>
      <c r="C33" s="9">
        <v>10201</v>
      </c>
    </row>
    <row r="34" spans="2:3" x14ac:dyDescent="0.25">
      <c r="B34" s="9" t="s">
        <v>403</v>
      </c>
      <c r="C34" s="9">
        <v>5702</v>
      </c>
    </row>
    <row r="35" spans="2:3" x14ac:dyDescent="0.25">
      <c r="B35" s="9" t="s">
        <v>455</v>
      </c>
      <c r="C35" s="9">
        <v>7201</v>
      </c>
    </row>
    <row r="36" spans="2:3" x14ac:dyDescent="0.25">
      <c r="B36" s="9" t="s">
        <v>612</v>
      </c>
      <c r="C36" s="9">
        <v>13102</v>
      </c>
    </row>
    <row r="37" spans="2:3" x14ac:dyDescent="0.25">
      <c r="B37" s="9" t="s">
        <v>613</v>
      </c>
      <c r="C37" s="9">
        <v>13103</v>
      </c>
    </row>
    <row r="38" spans="2:3" x14ac:dyDescent="0.25">
      <c r="B38" s="9" t="s">
        <v>566</v>
      </c>
      <c r="C38" s="9">
        <v>10401</v>
      </c>
    </row>
    <row r="39" spans="2:3" x14ac:dyDescent="0.25">
      <c r="B39" s="9" t="s">
        <v>456</v>
      </c>
      <c r="C39" s="9">
        <v>7202</v>
      </c>
    </row>
    <row r="40" spans="2:3" x14ac:dyDescent="0.25">
      <c r="B40" s="9" t="s">
        <v>350</v>
      </c>
      <c r="C40" s="9">
        <v>3201</v>
      </c>
    </row>
    <row r="41" spans="2:3" x14ac:dyDescent="0.25">
      <c r="B41" s="9" t="s">
        <v>435</v>
      </c>
      <c r="C41" s="9">
        <v>6302</v>
      </c>
    </row>
    <row r="42" spans="2:3" x14ac:dyDescent="0.25">
      <c r="B42" s="9" t="s">
        <v>477</v>
      </c>
      <c r="C42" s="9">
        <v>8103</v>
      </c>
    </row>
    <row r="43" spans="2:3" x14ac:dyDescent="0.25">
      <c r="B43" s="9" t="s">
        <v>577</v>
      </c>
      <c r="C43" s="9">
        <v>11401</v>
      </c>
    </row>
    <row r="44" spans="2:3" x14ac:dyDescent="0.25">
      <c r="B44" s="9" t="s">
        <v>658</v>
      </c>
      <c r="C44" s="9">
        <v>16101</v>
      </c>
    </row>
    <row r="45" spans="2:3" x14ac:dyDescent="0.25">
      <c r="B45" s="9" t="s">
        <v>663</v>
      </c>
      <c r="C45" s="9">
        <v>16103</v>
      </c>
    </row>
    <row r="46" spans="2:3" x14ac:dyDescent="0.25">
      <c r="B46" s="9" t="s">
        <v>436</v>
      </c>
      <c r="C46" s="9">
        <v>6303</v>
      </c>
    </row>
    <row r="47" spans="2:3" x14ac:dyDescent="0.25">
      <c r="B47" s="9" t="s">
        <v>529</v>
      </c>
      <c r="C47" s="9">
        <v>9121</v>
      </c>
    </row>
    <row r="48" spans="2:3" x14ac:dyDescent="0.25">
      <c r="B48" s="9" t="s">
        <v>551</v>
      </c>
      <c r="C48" s="9">
        <v>10203</v>
      </c>
    </row>
    <row r="49" spans="2:3" x14ac:dyDescent="0.25">
      <c r="B49" s="9" t="s">
        <v>572</v>
      </c>
      <c r="C49" s="9">
        <v>11202</v>
      </c>
    </row>
    <row r="50" spans="2:3" x14ac:dyDescent="0.25">
      <c r="B50" s="9" t="s">
        <v>660</v>
      </c>
      <c r="C50" s="9">
        <v>16202</v>
      </c>
    </row>
    <row r="51" spans="2:3" x14ac:dyDescent="0.25">
      <c r="B51" s="9" t="s">
        <v>542</v>
      </c>
      <c r="C51" s="9">
        <v>10103</v>
      </c>
    </row>
    <row r="52" spans="2:3" x14ac:dyDescent="0.25">
      <c r="B52" s="9" t="s">
        <v>574</v>
      </c>
      <c r="C52" s="9">
        <v>11301</v>
      </c>
    </row>
    <row r="53" spans="2:3" x14ac:dyDescent="0.25">
      <c r="B53" s="9" t="s">
        <v>413</v>
      </c>
      <c r="C53" s="9">
        <v>6102</v>
      </c>
    </row>
    <row r="54" spans="2:3" x14ac:dyDescent="0.25">
      <c r="B54" s="9" t="s">
        <v>661</v>
      </c>
      <c r="C54" s="9">
        <v>16203</v>
      </c>
    </row>
    <row r="55" spans="2:3" x14ac:dyDescent="0.25">
      <c r="B55" s="9" t="s">
        <v>662</v>
      </c>
      <c r="C55" s="9">
        <v>16302</v>
      </c>
    </row>
    <row r="56" spans="2:3" x14ac:dyDescent="0.25">
      <c r="B56" s="9" t="s">
        <v>414</v>
      </c>
      <c r="C56" s="9">
        <v>6103</v>
      </c>
    </row>
    <row r="57" spans="2:3" x14ac:dyDescent="0.25">
      <c r="B57" s="9" t="s">
        <v>468</v>
      </c>
      <c r="C57" s="9">
        <v>7402</v>
      </c>
    </row>
    <row r="58" spans="2:3" x14ac:dyDescent="0.25">
      <c r="B58" s="9" t="s">
        <v>334</v>
      </c>
      <c r="C58" s="9">
        <v>1403</v>
      </c>
    </row>
    <row r="59" spans="2:3" x14ac:dyDescent="0.25">
      <c r="B59" s="9" t="s">
        <v>623</v>
      </c>
      <c r="C59" s="9">
        <v>13301</v>
      </c>
    </row>
    <row r="60" spans="2:3" x14ac:dyDescent="0.25">
      <c r="B60" s="9" t="s">
        <v>531</v>
      </c>
      <c r="C60" s="9">
        <v>9202</v>
      </c>
    </row>
    <row r="61" spans="2:3" x14ac:dyDescent="0.25">
      <c r="B61" s="9" t="s">
        <v>415</v>
      </c>
      <c r="C61" s="9">
        <v>6104</v>
      </c>
    </row>
    <row r="62" spans="2:3" x14ac:dyDescent="0.25">
      <c r="B62" s="9" t="s">
        <v>370</v>
      </c>
      <c r="C62" s="9">
        <v>4302</v>
      </c>
    </row>
    <row r="63" spans="2:3" x14ac:dyDescent="0.25">
      <c r="B63" s="9" t="s">
        <v>475</v>
      </c>
      <c r="C63" s="9">
        <v>8101</v>
      </c>
    </row>
    <row r="64" spans="2:3" x14ac:dyDescent="0.25">
      <c r="B64" s="9" t="s">
        <v>614</v>
      </c>
      <c r="C64" s="9">
        <v>13104</v>
      </c>
    </row>
    <row r="65" spans="2:3" x14ac:dyDescent="0.25">
      <c r="B65" s="9" t="s">
        <v>377</v>
      </c>
      <c r="C65" s="9">
        <v>5103</v>
      </c>
    </row>
    <row r="66" spans="2:3" x14ac:dyDescent="0.25">
      <c r="B66" s="9" t="s">
        <v>446</v>
      </c>
      <c r="C66" s="9">
        <v>7102</v>
      </c>
    </row>
    <row r="67" spans="2:3" x14ac:dyDescent="0.25">
      <c r="B67" s="9" t="s">
        <v>490</v>
      </c>
      <c r="C67" s="9">
        <v>8204</v>
      </c>
    </row>
    <row r="68" spans="2:3" x14ac:dyDescent="0.25">
      <c r="B68" s="9" t="s">
        <v>351</v>
      </c>
      <c r="C68" s="9">
        <v>3101</v>
      </c>
    </row>
    <row r="69" spans="2:3" x14ac:dyDescent="0.25">
      <c r="B69" s="9" t="s">
        <v>360</v>
      </c>
      <c r="C69" s="9">
        <v>4102</v>
      </c>
    </row>
    <row r="70" spans="2:3" x14ac:dyDescent="0.25">
      <c r="B70" s="9" t="s">
        <v>476</v>
      </c>
      <c r="C70" s="9">
        <v>8102</v>
      </c>
    </row>
    <row r="71" spans="2:3" x14ac:dyDescent="0.25">
      <c r="B71" s="9" t="s">
        <v>647</v>
      </c>
      <c r="C71" s="9">
        <v>14102</v>
      </c>
    </row>
    <row r="72" spans="2:3" x14ac:dyDescent="0.25">
      <c r="B72" s="9" t="s">
        <v>579</v>
      </c>
      <c r="C72" s="9">
        <v>11101</v>
      </c>
    </row>
    <row r="73" spans="2:3" x14ac:dyDescent="0.25">
      <c r="B73" s="9" t="s">
        <v>511</v>
      </c>
      <c r="C73" s="9">
        <v>9103</v>
      </c>
    </row>
    <row r="74" spans="2:3" x14ac:dyDescent="0.25">
      <c r="B74" s="9" t="s">
        <v>532</v>
      </c>
      <c r="C74" s="9">
        <v>9203</v>
      </c>
    </row>
    <row r="75" spans="2:3" x14ac:dyDescent="0.25">
      <c r="B75" s="9" t="s">
        <v>632</v>
      </c>
      <c r="C75" s="9">
        <v>13503</v>
      </c>
    </row>
    <row r="76" spans="2:3" x14ac:dyDescent="0.25">
      <c r="B76" s="9" t="s">
        <v>552</v>
      </c>
      <c r="C76" s="9">
        <v>10204</v>
      </c>
    </row>
    <row r="77" spans="2:3" x14ac:dyDescent="0.25">
      <c r="B77" s="9" t="s">
        <v>491</v>
      </c>
      <c r="C77" s="9">
        <v>8205</v>
      </c>
    </row>
    <row r="78" spans="2:3" x14ac:dyDescent="0.25">
      <c r="B78" s="9" t="s">
        <v>512</v>
      </c>
      <c r="C78" s="9">
        <v>9104</v>
      </c>
    </row>
    <row r="79" spans="2:3" x14ac:dyDescent="0.25">
      <c r="B79" s="9" t="s">
        <v>447</v>
      </c>
      <c r="C79" s="9">
        <v>7103</v>
      </c>
    </row>
    <row r="80" spans="2:3" x14ac:dyDescent="0.25">
      <c r="B80" s="9" t="s">
        <v>458</v>
      </c>
      <c r="C80" s="9">
        <v>7301</v>
      </c>
    </row>
    <row r="81" spans="2:3" x14ac:dyDescent="0.25">
      <c r="B81" s="9" t="s">
        <v>553</v>
      </c>
      <c r="C81" s="9">
        <v>10205</v>
      </c>
    </row>
    <row r="82" spans="2:3" x14ac:dyDescent="0.25">
      <c r="B82" s="9" t="s">
        <v>354</v>
      </c>
      <c r="C82" s="9">
        <v>3202</v>
      </c>
    </row>
    <row r="83" spans="2:3" x14ac:dyDescent="0.25">
      <c r="B83" s="9" t="s">
        <v>416</v>
      </c>
      <c r="C83" s="9">
        <v>6105</v>
      </c>
    </row>
    <row r="84" spans="2:3" x14ac:dyDescent="0.25">
      <c r="B84" s="9" t="s">
        <v>615</v>
      </c>
      <c r="C84" s="9">
        <v>13105</v>
      </c>
    </row>
    <row r="85" spans="2:3" x14ac:dyDescent="0.25">
      <c r="B85" s="9" t="s">
        <v>664</v>
      </c>
      <c r="C85" s="9">
        <v>16104</v>
      </c>
    </row>
    <row r="86" spans="2:3" x14ac:dyDescent="0.25">
      <c r="B86" s="9" t="s">
        <v>636</v>
      </c>
      <c r="C86" s="9">
        <v>13602</v>
      </c>
    </row>
    <row r="87" spans="2:3" x14ac:dyDescent="0.25">
      <c r="B87" s="9" t="s">
        <v>399</v>
      </c>
      <c r="C87" s="9">
        <v>5604</v>
      </c>
    </row>
    <row r="88" spans="2:3" x14ac:dyDescent="0.25">
      <c r="B88" s="9" t="s">
        <v>400</v>
      </c>
      <c r="C88" s="9">
        <v>5605</v>
      </c>
    </row>
    <row r="89" spans="2:3" x14ac:dyDescent="0.25">
      <c r="B89" s="9" t="s">
        <v>448</v>
      </c>
      <c r="C89" s="9">
        <v>7104</v>
      </c>
    </row>
    <row r="90" spans="2:3" x14ac:dyDescent="0.25">
      <c r="B90" s="9" t="s">
        <v>533</v>
      </c>
      <c r="C90" s="9">
        <v>9204</v>
      </c>
    </row>
    <row r="91" spans="2:3" x14ac:dyDescent="0.25">
      <c r="B91" s="9" t="s">
        <v>616</v>
      </c>
      <c r="C91" s="9">
        <v>13106</v>
      </c>
    </row>
    <row r="92" spans="2:3" x14ac:dyDescent="0.25">
      <c r="B92" s="9" t="s">
        <v>478</v>
      </c>
      <c r="C92" s="9">
        <v>8104</v>
      </c>
    </row>
    <row r="93" spans="2:3" x14ac:dyDescent="0.25">
      <c r="B93" s="9" t="s">
        <v>513</v>
      </c>
      <c r="C93" s="9">
        <v>9105</v>
      </c>
    </row>
    <row r="94" spans="2:3" x14ac:dyDescent="0.25">
      <c r="B94" s="9" t="s">
        <v>357</v>
      </c>
      <c r="C94" s="9">
        <v>3303</v>
      </c>
    </row>
    <row r="95" spans="2:3" x14ac:dyDescent="0.25">
      <c r="B95" s="9" t="s">
        <v>543</v>
      </c>
      <c r="C95" s="9">
        <v>10104</v>
      </c>
    </row>
    <row r="96" spans="2:3" x14ac:dyDescent="0.25">
      <c r="B96" s="9" t="s">
        <v>544</v>
      </c>
      <c r="C96" s="9">
        <v>10105</v>
      </c>
    </row>
    <row r="97" spans="2:3" x14ac:dyDescent="0.25">
      <c r="B97" s="9" t="s">
        <v>567</v>
      </c>
      <c r="C97" s="9">
        <v>10402</v>
      </c>
    </row>
    <row r="98" spans="2:3" x14ac:dyDescent="0.25">
      <c r="B98" s="9" t="s">
        <v>642</v>
      </c>
      <c r="C98" s="9">
        <v>14202</v>
      </c>
    </row>
    <row r="99" spans="2:3" x14ac:dyDescent="0.25">
      <c r="B99" s="9" t="s">
        <v>514</v>
      </c>
      <c r="C99" s="9">
        <v>9106</v>
      </c>
    </row>
    <row r="100" spans="2:3" x14ac:dyDescent="0.25">
      <c r="B100" s="9" t="s">
        <v>657</v>
      </c>
      <c r="C100" s="9">
        <v>15202</v>
      </c>
    </row>
    <row r="101" spans="2:3" x14ac:dyDescent="0.25">
      <c r="B101" s="9" t="s">
        <v>515</v>
      </c>
      <c r="C101" s="9">
        <v>9107</v>
      </c>
    </row>
    <row r="102" spans="2:3" x14ac:dyDescent="0.25">
      <c r="B102" s="9" t="s">
        <v>417</v>
      </c>
      <c r="C102" s="9">
        <v>6106</v>
      </c>
    </row>
    <row r="103" spans="2:3" x14ac:dyDescent="0.25">
      <c r="B103" s="9" t="s">
        <v>573</v>
      </c>
      <c r="C103" s="9">
        <v>11203</v>
      </c>
    </row>
    <row r="104" spans="2:3" x14ac:dyDescent="0.25">
      <c r="B104" s="9" t="s">
        <v>393</v>
      </c>
      <c r="C104" s="9">
        <v>5503</v>
      </c>
    </row>
    <row r="105" spans="2:3" x14ac:dyDescent="0.25">
      <c r="B105" s="9" t="s">
        <v>568</v>
      </c>
      <c r="C105" s="9">
        <v>10403</v>
      </c>
    </row>
    <row r="106" spans="2:3" x14ac:dyDescent="0.25">
      <c r="B106" s="9" t="s">
        <v>459</v>
      </c>
      <c r="C106" s="9">
        <v>7302</v>
      </c>
    </row>
    <row r="107" spans="2:3" x14ac:dyDescent="0.25">
      <c r="B107" s="9" t="s">
        <v>486</v>
      </c>
      <c r="C107" s="9">
        <v>8112</v>
      </c>
    </row>
    <row r="108" spans="2:3" x14ac:dyDescent="0.25">
      <c r="B108" s="9" t="s">
        <v>479</v>
      </c>
      <c r="C108" s="9">
        <v>8105</v>
      </c>
    </row>
    <row r="109" spans="2:3" x14ac:dyDescent="0.25">
      <c r="B109" s="9" t="s">
        <v>336</v>
      </c>
      <c r="C109" s="9">
        <v>1404</v>
      </c>
    </row>
    <row r="110" spans="2:3" x14ac:dyDescent="0.25">
      <c r="B110" s="9" t="s">
        <v>358</v>
      </c>
      <c r="C110" s="9">
        <v>3304</v>
      </c>
    </row>
    <row r="111" spans="2:3" x14ac:dyDescent="0.25">
      <c r="B111" s="9" t="s">
        <v>617</v>
      </c>
      <c r="C111" s="9">
        <v>13107</v>
      </c>
    </row>
    <row r="112" spans="2:3" x14ac:dyDescent="0.25">
      <c r="B112" s="9" t="s">
        <v>365</v>
      </c>
      <c r="C112" s="9">
        <v>4201</v>
      </c>
    </row>
    <row r="113" spans="2:3" x14ac:dyDescent="0.25">
      <c r="B113" s="9" t="s">
        <v>618</v>
      </c>
      <c r="C113" s="9">
        <v>13108</v>
      </c>
    </row>
    <row r="114" spans="2:3" x14ac:dyDescent="0.25">
      <c r="B114" s="9" t="s">
        <v>338</v>
      </c>
      <c r="C114" s="9">
        <v>1101</v>
      </c>
    </row>
    <row r="115" spans="2:3" x14ac:dyDescent="0.25">
      <c r="B115" s="9" t="s">
        <v>637</v>
      </c>
      <c r="C115" s="9">
        <v>13603</v>
      </c>
    </row>
    <row r="116" spans="2:3" x14ac:dyDescent="0.25">
      <c r="B116" s="9" t="s">
        <v>382</v>
      </c>
      <c r="C116" s="9">
        <v>5201</v>
      </c>
    </row>
    <row r="117" spans="2:3" x14ac:dyDescent="0.25">
      <c r="B117" s="9" t="s">
        <v>378</v>
      </c>
      <c r="C117" s="9">
        <v>5104</v>
      </c>
    </row>
    <row r="118" spans="2:3" x14ac:dyDescent="0.25">
      <c r="B118" s="9" t="s">
        <v>619</v>
      </c>
      <c r="C118" s="9">
        <v>13109</v>
      </c>
    </row>
    <row r="119" spans="2:3" x14ac:dyDescent="0.25">
      <c r="B119" s="9" t="s">
        <v>394</v>
      </c>
      <c r="C119" s="9">
        <v>5504</v>
      </c>
    </row>
    <row r="120" spans="2:3" x14ac:dyDescent="0.25">
      <c r="B120" s="9" t="s">
        <v>430</v>
      </c>
      <c r="C120" s="9">
        <v>6202</v>
      </c>
    </row>
    <row r="121" spans="2:3" x14ac:dyDescent="0.25">
      <c r="B121" s="9" t="s">
        <v>608</v>
      </c>
      <c r="C121" s="9">
        <v>13110</v>
      </c>
    </row>
    <row r="122" spans="2:3" x14ac:dyDescent="0.25">
      <c r="B122" s="9" t="s">
        <v>609</v>
      </c>
      <c r="C122" s="9">
        <v>13111</v>
      </c>
    </row>
    <row r="123" spans="2:3" x14ac:dyDescent="0.25">
      <c r="B123" s="9" t="s">
        <v>362</v>
      </c>
      <c r="C123" s="9">
        <v>4104</v>
      </c>
    </row>
    <row r="124" spans="2:3" x14ac:dyDescent="0.25">
      <c r="B124" s="9" t="s">
        <v>387</v>
      </c>
      <c r="C124" s="9">
        <v>5401</v>
      </c>
    </row>
    <row r="125" spans="2:3" x14ac:dyDescent="0.25">
      <c r="B125" s="9" t="s">
        <v>641</v>
      </c>
      <c r="C125" s="9">
        <v>13112</v>
      </c>
    </row>
    <row r="126" spans="2:3" x14ac:dyDescent="0.25">
      <c r="B126" s="9" t="s">
        <v>591</v>
      </c>
      <c r="C126" s="9">
        <v>13113</v>
      </c>
    </row>
    <row r="127" spans="2:3" x14ac:dyDescent="0.25">
      <c r="B127" s="9" t="s">
        <v>359</v>
      </c>
      <c r="C127" s="9">
        <v>4101</v>
      </c>
    </row>
    <row r="128" spans="2:3" x14ac:dyDescent="0.25">
      <c r="B128" s="9" t="s">
        <v>646</v>
      </c>
      <c r="C128" s="9">
        <v>14201</v>
      </c>
    </row>
    <row r="129" spans="2:3" x14ac:dyDescent="0.25">
      <c r="B129" s="9" t="s">
        <v>643</v>
      </c>
      <c r="C129" s="9">
        <v>14203</v>
      </c>
    </row>
    <row r="130" spans="2:3" x14ac:dyDescent="0.25">
      <c r="B130" s="9" t="s">
        <v>571</v>
      </c>
      <c r="C130" s="9">
        <v>11102</v>
      </c>
    </row>
    <row r="131" spans="2:3" x14ac:dyDescent="0.25">
      <c r="B131" s="9" t="s">
        <v>581</v>
      </c>
      <c r="C131" s="9">
        <v>12102</v>
      </c>
    </row>
    <row r="132" spans="2:3" x14ac:dyDescent="0.25">
      <c r="B132" s="9" t="s">
        <v>495</v>
      </c>
      <c r="C132" s="9">
        <v>8304</v>
      </c>
    </row>
    <row r="133" spans="2:3" x14ac:dyDescent="0.25">
      <c r="B133" s="9" t="s">
        <v>624</v>
      </c>
      <c r="C133" s="9">
        <v>13302</v>
      </c>
    </row>
    <row r="134" spans="2:3" x14ac:dyDescent="0.25">
      <c r="B134" s="9" t="s">
        <v>648</v>
      </c>
      <c r="C134" s="9">
        <v>14103</v>
      </c>
    </row>
    <row r="135" spans="2:3" x14ac:dyDescent="0.25">
      <c r="B135" s="9" t="s">
        <v>418</v>
      </c>
      <c r="C135" s="9">
        <v>6107</v>
      </c>
    </row>
    <row r="136" spans="2:3" x14ac:dyDescent="0.25">
      <c r="B136" s="9" t="s">
        <v>592</v>
      </c>
      <c r="C136" s="9">
        <v>13114</v>
      </c>
    </row>
    <row r="137" spans="2:3" x14ac:dyDescent="0.25">
      <c r="B137" s="9" t="s">
        <v>516</v>
      </c>
      <c r="C137" s="9">
        <v>9108</v>
      </c>
    </row>
    <row r="138" spans="2:3" x14ac:dyDescent="0.25">
      <c r="B138" s="9" t="s">
        <v>487</v>
      </c>
      <c r="C138" s="9">
        <v>8201</v>
      </c>
    </row>
    <row r="139" spans="2:3" x14ac:dyDescent="0.25">
      <c r="B139" s="9" t="s">
        <v>460</v>
      </c>
      <c r="C139" s="9">
        <v>7303</v>
      </c>
    </row>
    <row r="140" spans="2:3" x14ac:dyDescent="0.25">
      <c r="B140" s="9" t="s">
        <v>408</v>
      </c>
      <c r="C140" s="9">
        <v>5802</v>
      </c>
    </row>
    <row r="141" spans="2:3" x14ac:dyDescent="0.25">
      <c r="B141" s="9" t="s">
        <v>467</v>
      </c>
      <c r="C141" s="9">
        <v>7401</v>
      </c>
    </row>
    <row r="142" spans="2:3" x14ac:dyDescent="0.25">
      <c r="B142" s="9" t="s">
        <v>431</v>
      </c>
      <c r="C142" s="9">
        <v>6203</v>
      </c>
    </row>
    <row r="143" spans="2:3" x14ac:dyDescent="0.25">
      <c r="B143" s="9" t="s">
        <v>411</v>
      </c>
      <c r="C143" s="9">
        <v>5703</v>
      </c>
    </row>
    <row r="144" spans="2:3" x14ac:dyDescent="0.25">
      <c r="B144" s="9" t="s">
        <v>546</v>
      </c>
      <c r="C144" s="9">
        <v>10107</v>
      </c>
    </row>
    <row r="145" spans="2:3" x14ac:dyDescent="0.25">
      <c r="B145" s="9" t="s">
        <v>607</v>
      </c>
      <c r="C145" s="9">
        <v>13115</v>
      </c>
    </row>
    <row r="146" spans="2:3" x14ac:dyDescent="0.25">
      <c r="B146" s="9" t="s">
        <v>593</v>
      </c>
      <c r="C146" s="9">
        <v>13116</v>
      </c>
    </row>
    <row r="147" spans="2:3" x14ac:dyDescent="0.25">
      <c r="B147" s="9" t="s">
        <v>594</v>
      </c>
      <c r="C147" s="9">
        <v>13117</v>
      </c>
    </row>
    <row r="148" spans="2:3" x14ac:dyDescent="0.25">
      <c r="B148" s="9" t="s">
        <v>437</v>
      </c>
      <c r="C148" s="9">
        <v>6304</v>
      </c>
    </row>
    <row r="149" spans="2:3" x14ac:dyDescent="0.25">
      <c r="B149" s="9" t="s">
        <v>517</v>
      </c>
      <c r="C149" s="9">
        <v>9109</v>
      </c>
    </row>
    <row r="150" spans="2:3" x14ac:dyDescent="0.25">
      <c r="B150" s="9" t="s">
        <v>469</v>
      </c>
      <c r="C150" s="9">
        <v>7403</v>
      </c>
    </row>
    <row r="151" spans="2:3" x14ac:dyDescent="0.25">
      <c r="B151" s="9" t="s">
        <v>508</v>
      </c>
      <c r="C151" s="9">
        <v>9205</v>
      </c>
    </row>
    <row r="152" spans="2:3" x14ac:dyDescent="0.25">
      <c r="B152" s="9" t="s">
        <v>506</v>
      </c>
      <c r="C152" s="9">
        <v>8206</v>
      </c>
    </row>
    <row r="153" spans="2:3" x14ac:dyDescent="0.25">
      <c r="B153" s="9" t="s">
        <v>383</v>
      </c>
      <c r="C153" s="9">
        <v>5301</v>
      </c>
    </row>
    <row r="154" spans="2:3" x14ac:dyDescent="0.25">
      <c r="B154" s="9" t="s">
        <v>492</v>
      </c>
      <c r="C154" s="9">
        <v>8301</v>
      </c>
    </row>
    <row r="155" spans="2:3" x14ac:dyDescent="0.25">
      <c r="B155" s="9" t="s">
        <v>649</v>
      </c>
      <c r="C155" s="9">
        <v>14104</v>
      </c>
    </row>
    <row r="156" spans="2:3" x14ac:dyDescent="0.25">
      <c r="B156" s="9" t="s">
        <v>545</v>
      </c>
      <c r="C156" s="9">
        <v>10106</v>
      </c>
    </row>
    <row r="157" spans="2:3" x14ac:dyDescent="0.25">
      <c r="B157" s="9" t="s">
        <v>534</v>
      </c>
      <c r="C157" s="9">
        <v>9206</v>
      </c>
    </row>
    <row r="158" spans="2:3" x14ac:dyDescent="0.25">
      <c r="B158" s="9" t="s">
        <v>367</v>
      </c>
      <c r="C158" s="9">
        <v>4203</v>
      </c>
    </row>
    <row r="159" spans="2:3" x14ac:dyDescent="0.25">
      <c r="B159" s="9" t="s">
        <v>480</v>
      </c>
      <c r="C159" s="9">
        <v>8106</v>
      </c>
    </row>
    <row r="160" spans="2:3" x14ac:dyDescent="0.25">
      <c r="B160" s="9" t="s">
        <v>535</v>
      </c>
      <c r="C160" s="9">
        <v>9207</v>
      </c>
    </row>
    <row r="161" spans="2:3" x14ac:dyDescent="0.25">
      <c r="B161" s="9" t="s">
        <v>419</v>
      </c>
      <c r="C161" s="9">
        <v>6108</v>
      </c>
    </row>
    <row r="162" spans="2:3" x14ac:dyDescent="0.25">
      <c r="B162" s="9" t="s">
        <v>595</v>
      </c>
      <c r="C162" s="9">
        <v>13118</v>
      </c>
    </row>
    <row r="163" spans="2:3" x14ac:dyDescent="0.25">
      <c r="B163" s="9" t="s">
        <v>650</v>
      </c>
      <c r="C163" s="9">
        <v>14105</v>
      </c>
    </row>
    <row r="164" spans="2:3" x14ac:dyDescent="0.25">
      <c r="B164" s="9" t="s">
        <v>596</v>
      </c>
      <c r="C164" s="9">
        <v>13119</v>
      </c>
    </row>
    <row r="165" spans="2:3" x14ac:dyDescent="0.25">
      <c r="B165" s="9" t="s">
        <v>420</v>
      </c>
      <c r="C165" s="9">
        <v>6109</v>
      </c>
    </row>
    <row r="166" spans="2:3" x14ac:dyDescent="0.25">
      <c r="B166" s="9" t="s">
        <v>444</v>
      </c>
      <c r="C166" s="9">
        <v>6204</v>
      </c>
    </row>
    <row r="167" spans="2:3" x14ac:dyDescent="0.25">
      <c r="B167" s="9" t="s">
        <v>349</v>
      </c>
      <c r="C167" s="9">
        <v>2302</v>
      </c>
    </row>
    <row r="168" spans="2:3" x14ac:dyDescent="0.25">
      <c r="B168" s="9" t="s">
        <v>633</v>
      </c>
      <c r="C168" s="9">
        <v>13504</v>
      </c>
    </row>
    <row r="169" spans="2:3" x14ac:dyDescent="0.25">
      <c r="B169" s="9" t="s">
        <v>651</v>
      </c>
      <c r="C169" s="9">
        <v>14106</v>
      </c>
    </row>
    <row r="170" spans="2:3" x14ac:dyDescent="0.25">
      <c r="B170" s="9" t="s">
        <v>449</v>
      </c>
      <c r="C170" s="9">
        <v>7105</v>
      </c>
    </row>
    <row r="171" spans="2:3" x14ac:dyDescent="0.25">
      <c r="B171" s="9" t="s">
        <v>547</v>
      </c>
      <c r="C171" s="9">
        <v>10108</v>
      </c>
    </row>
    <row r="172" spans="2:3" x14ac:dyDescent="0.25">
      <c r="B172" s="9" t="s">
        <v>342</v>
      </c>
      <c r="C172" s="9">
        <v>2102</v>
      </c>
    </row>
    <row r="173" spans="2:3" x14ac:dyDescent="0.25">
      <c r="B173" s="9" t="s">
        <v>518</v>
      </c>
      <c r="C173" s="9">
        <v>9110</v>
      </c>
    </row>
    <row r="174" spans="2:3" x14ac:dyDescent="0.25">
      <c r="B174" s="9" t="s">
        <v>630</v>
      </c>
      <c r="C174" s="9">
        <v>13501</v>
      </c>
    </row>
    <row r="175" spans="2:3" x14ac:dyDescent="0.25">
      <c r="B175" s="9" t="s">
        <v>461</v>
      </c>
      <c r="C175" s="9">
        <v>7304</v>
      </c>
    </row>
    <row r="176" spans="2:3" x14ac:dyDescent="0.25">
      <c r="B176" s="9" t="s">
        <v>371</v>
      </c>
      <c r="C176" s="9">
        <v>4303</v>
      </c>
    </row>
    <row r="177" spans="2:3" x14ac:dyDescent="0.25">
      <c r="B177" s="9" t="s">
        <v>421</v>
      </c>
      <c r="C177" s="9">
        <v>6110</v>
      </c>
    </row>
    <row r="178" spans="2:3" x14ac:dyDescent="0.25">
      <c r="B178" s="9" t="s">
        <v>496</v>
      </c>
      <c r="C178" s="9">
        <v>8305</v>
      </c>
    </row>
    <row r="179" spans="2:3" x14ac:dyDescent="0.25">
      <c r="B179" s="9" t="s">
        <v>497</v>
      </c>
      <c r="C179" s="9">
        <v>8306</v>
      </c>
    </row>
    <row r="180" spans="2:3" x14ac:dyDescent="0.25">
      <c r="B180" s="9" t="s">
        <v>438</v>
      </c>
      <c r="C180" s="9">
        <v>6305</v>
      </c>
    </row>
    <row r="181" spans="2:3" x14ac:dyDescent="0.25">
      <c r="B181" s="9" t="s">
        <v>588</v>
      </c>
      <c r="C181" s="9">
        <v>12401</v>
      </c>
    </row>
    <row r="182" spans="2:3" x14ac:dyDescent="0.25">
      <c r="B182" s="9" t="s">
        <v>432</v>
      </c>
      <c r="C182" s="9">
        <v>6205</v>
      </c>
    </row>
    <row r="183" spans="2:3" x14ac:dyDescent="0.25">
      <c r="B183" s="9" t="s">
        <v>498</v>
      </c>
      <c r="C183" s="9">
        <v>8307</v>
      </c>
    </row>
    <row r="184" spans="2:3" x14ac:dyDescent="0.25">
      <c r="B184" s="9" t="s">
        <v>665</v>
      </c>
      <c r="C184" s="9">
        <v>16204</v>
      </c>
    </row>
    <row r="185" spans="2:3" x14ac:dyDescent="0.25">
      <c r="B185" s="9" t="s">
        <v>395</v>
      </c>
      <c r="C185" s="9">
        <v>5506</v>
      </c>
    </row>
    <row r="186" spans="2:3" x14ac:dyDescent="0.25">
      <c r="B186" s="9" t="s">
        <v>519</v>
      </c>
      <c r="C186" s="9">
        <v>9111</v>
      </c>
    </row>
    <row r="187" spans="2:3" x14ac:dyDescent="0.25">
      <c r="B187" s="9" t="s">
        <v>666</v>
      </c>
      <c r="C187" s="9">
        <v>16303</v>
      </c>
    </row>
    <row r="188" spans="2:3" x14ac:dyDescent="0.25">
      <c r="B188" s="9" t="s">
        <v>597</v>
      </c>
      <c r="C188" s="9">
        <v>13120</v>
      </c>
    </row>
    <row r="189" spans="2:3" x14ac:dyDescent="0.25">
      <c r="B189" s="9" t="s">
        <v>575</v>
      </c>
      <c r="C189" s="9">
        <v>11302</v>
      </c>
    </row>
    <row r="190" spans="2:3" x14ac:dyDescent="0.25">
      <c r="B190" s="9" t="s">
        <v>422</v>
      </c>
      <c r="C190" s="9">
        <v>6111</v>
      </c>
    </row>
    <row r="191" spans="2:3" x14ac:dyDescent="0.25">
      <c r="B191" s="9" t="s">
        <v>346</v>
      </c>
      <c r="C191" s="9">
        <v>2202</v>
      </c>
    </row>
    <row r="192" spans="2:3" x14ac:dyDescent="0.25">
      <c r="B192" s="9" t="s">
        <v>409</v>
      </c>
      <c r="C192" s="9">
        <v>5803</v>
      </c>
    </row>
    <row r="193" spans="2:3" x14ac:dyDescent="0.25">
      <c r="B193" s="9" t="s">
        <v>559</v>
      </c>
      <c r="C193" s="9">
        <v>10301</v>
      </c>
    </row>
    <row r="194" spans="2:3" x14ac:dyDescent="0.25">
      <c r="B194" s="9" t="s">
        <v>369</v>
      </c>
      <c r="C194" s="9">
        <v>4301</v>
      </c>
    </row>
    <row r="195" spans="2:3" x14ac:dyDescent="0.25">
      <c r="B195" s="9" t="s">
        <v>638</v>
      </c>
      <c r="C195" s="9">
        <v>13604</v>
      </c>
    </row>
    <row r="196" spans="2:3" x14ac:dyDescent="0.25">
      <c r="B196" s="9" t="s">
        <v>520</v>
      </c>
      <c r="C196" s="9">
        <v>9112</v>
      </c>
    </row>
    <row r="197" spans="2:3" x14ac:dyDescent="0.25">
      <c r="B197" s="9" t="s">
        <v>363</v>
      </c>
      <c r="C197" s="9">
        <v>4105</v>
      </c>
    </row>
    <row r="198" spans="2:3" x14ac:dyDescent="0.25">
      <c r="B198" s="9" t="s">
        <v>652</v>
      </c>
      <c r="C198" s="9">
        <v>14107</v>
      </c>
    </row>
    <row r="199" spans="2:3" x14ac:dyDescent="0.25">
      <c r="B199" s="9" t="s">
        <v>629</v>
      </c>
      <c r="C199" s="9">
        <v>13404</v>
      </c>
    </row>
    <row r="200" spans="2:3" x14ac:dyDescent="0.25">
      <c r="B200" s="9" t="s">
        <v>569</v>
      </c>
      <c r="C200" s="9">
        <v>10404</v>
      </c>
    </row>
    <row r="201" spans="2:3" x14ac:dyDescent="0.25">
      <c r="B201" s="9" t="s">
        <v>439</v>
      </c>
      <c r="C201" s="9">
        <v>6306</v>
      </c>
    </row>
    <row r="202" spans="2:3" x14ac:dyDescent="0.25">
      <c r="B202" s="9" t="s">
        <v>653</v>
      </c>
      <c r="C202" s="9">
        <v>14108</v>
      </c>
    </row>
    <row r="203" spans="2:3" x14ac:dyDescent="0.25">
      <c r="B203" s="9" t="s">
        <v>404</v>
      </c>
      <c r="C203" s="9">
        <v>5704</v>
      </c>
    </row>
    <row r="204" spans="2:3" x14ac:dyDescent="0.25">
      <c r="B204" s="9" t="s">
        <v>389</v>
      </c>
      <c r="C204" s="9">
        <v>5403</v>
      </c>
    </row>
    <row r="205" spans="2:3" x14ac:dyDescent="0.25">
      <c r="B205" s="9" t="s">
        <v>433</v>
      </c>
      <c r="C205" s="9">
        <v>6206</v>
      </c>
    </row>
    <row r="206" spans="2:3" x14ac:dyDescent="0.25">
      <c r="B206" s="9" t="s">
        <v>470</v>
      </c>
      <c r="C206" s="9">
        <v>7404</v>
      </c>
    </row>
    <row r="207" spans="2:3" x14ac:dyDescent="0.25">
      <c r="B207" s="9" t="s">
        <v>640</v>
      </c>
      <c r="C207" s="9">
        <v>13121</v>
      </c>
    </row>
    <row r="208" spans="2:3" x14ac:dyDescent="0.25">
      <c r="B208" s="9" t="s">
        <v>450</v>
      </c>
      <c r="C208" s="9">
        <v>7106</v>
      </c>
    </row>
    <row r="209" spans="2:3" x14ac:dyDescent="0.25">
      <c r="B209" s="9" t="s">
        <v>457</v>
      </c>
      <c r="C209" s="9">
        <v>7203</v>
      </c>
    </row>
    <row r="210" spans="2:3" x14ac:dyDescent="0.25">
      <c r="B210" s="9" t="s">
        <v>667</v>
      </c>
      <c r="C210" s="9">
        <v>16105</v>
      </c>
    </row>
    <row r="211" spans="2:3" x14ac:dyDescent="0.25">
      <c r="B211" s="9" t="s">
        <v>451</v>
      </c>
      <c r="C211" s="9">
        <v>7107</v>
      </c>
    </row>
    <row r="212" spans="2:3" x14ac:dyDescent="0.25">
      <c r="B212" s="9" t="s">
        <v>481</v>
      </c>
      <c r="C212" s="9">
        <v>8107</v>
      </c>
    </row>
    <row r="213" spans="2:3" x14ac:dyDescent="0.25">
      <c r="B213" s="9" t="s">
        <v>639</v>
      </c>
      <c r="C213" s="9">
        <v>13605</v>
      </c>
    </row>
    <row r="214" spans="2:3" x14ac:dyDescent="0.25">
      <c r="B214" s="9" t="s">
        <v>598</v>
      </c>
      <c r="C214" s="9">
        <v>13122</v>
      </c>
    </row>
    <row r="215" spans="2:3" x14ac:dyDescent="0.25">
      <c r="B215" s="9" t="s">
        <v>440</v>
      </c>
      <c r="C215" s="9">
        <v>6307</v>
      </c>
    </row>
    <row r="216" spans="2:3" x14ac:dyDescent="0.25">
      <c r="B216" s="9" t="s">
        <v>521</v>
      </c>
      <c r="C216" s="9">
        <v>9113</v>
      </c>
    </row>
    <row r="217" spans="2:3" x14ac:dyDescent="0.25">
      <c r="B217" s="9" t="s">
        <v>390</v>
      </c>
      <c r="C217" s="9">
        <v>5404</v>
      </c>
    </row>
    <row r="218" spans="2:3" x14ac:dyDescent="0.25">
      <c r="B218" s="9" t="s">
        <v>423</v>
      </c>
      <c r="C218" s="9">
        <v>6112</v>
      </c>
    </row>
    <row r="219" spans="2:3" x14ac:dyDescent="0.25">
      <c r="B219" s="9" t="s">
        <v>337</v>
      </c>
      <c r="C219" s="9">
        <v>1405</v>
      </c>
    </row>
    <row r="220" spans="2:3" x14ac:dyDescent="0.25">
      <c r="B220" s="9" t="s">
        <v>424</v>
      </c>
      <c r="C220" s="9">
        <v>6113</v>
      </c>
    </row>
    <row r="221" spans="2:3" x14ac:dyDescent="0.25">
      <c r="B221" s="9" t="s">
        <v>429</v>
      </c>
      <c r="C221" s="9">
        <v>6201</v>
      </c>
    </row>
    <row r="222" spans="2:3" x14ac:dyDescent="0.25">
      <c r="B222" s="9" t="s">
        <v>668</v>
      </c>
      <c r="C222" s="9">
        <v>16106</v>
      </c>
    </row>
    <row r="223" spans="2:3" x14ac:dyDescent="0.25">
      <c r="B223" s="9" t="s">
        <v>621</v>
      </c>
      <c r="C223" s="9">
        <v>13202</v>
      </c>
    </row>
    <row r="224" spans="2:3" x14ac:dyDescent="0.25">
      <c r="B224" s="9" t="s">
        <v>522</v>
      </c>
      <c r="C224" s="9">
        <v>9114</v>
      </c>
    </row>
    <row r="225" spans="2:3" x14ac:dyDescent="0.25">
      <c r="B225" s="9" t="s">
        <v>441</v>
      </c>
      <c r="C225" s="9">
        <v>6308</v>
      </c>
    </row>
    <row r="226" spans="2:3" x14ac:dyDescent="0.25">
      <c r="B226" s="9" t="s">
        <v>669</v>
      </c>
      <c r="C226" s="9">
        <v>16205</v>
      </c>
    </row>
    <row r="227" spans="2:3" x14ac:dyDescent="0.25">
      <c r="B227" s="9" t="s">
        <v>585</v>
      </c>
      <c r="C227" s="9">
        <v>12301</v>
      </c>
    </row>
    <row r="228" spans="2:3" x14ac:dyDescent="0.25">
      <c r="B228" s="9" t="s">
        <v>339</v>
      </c>
      <c r="C228" s="9">
        <v>1401</v>
      </c>
    </row>
    <row r="229" spans="2:3" x14ac:dyDescent="0.25">
      <c r="B229" s="9" t="s">
        <v>586</v>
      </c>
      <c r="C229" s="9">
        <v>12302</v>
      </c>
    </row>
    <row r="230" spans="2:3" x14ac:dyDescent="0.25">
      <c r="B230" s="9" t="s">
        <v>599</v>
      </c>
      <c r="C230" s="9">
        <v>13123</v>
      </c>
    </row>
    <row r="231" spans="2:3" x14ac:dyDescent="0.25">
      <c r="B231" s="9" t="s">
        <v>379</v>
      </c>
      <c r="C231" s="9">
        <v>5105</v>
      </c>
    </row>
    <row r="232" spans="2:3" x14ac:dyDescent="0.25">
      <c r="B232" s="9" t="s">
        <v>523</v>
      </c>
      <c r="C232" s="9">
        <v>9115</v>
      </c>
    </row>
    <row r="233" spans="2:3" x14ac:dyDescent="0.25">
      <c r="B233" s="9" t="s">
        <v>600</v>
      </c>
      <c r="C233" s="9">
        <v>13124</v>
      </c>
    </row>
    <row r="234" spans="2:3" x14ac:dyDescent="0.25">
      <c r="B234" s="9" t="s">
        <v>590</v>
      </c>
      <c r="C234" s="9">
        <v>13201</v>
      </c>
    </row>
    <row r="235" spans="2:3" x14ac:dyDescent="0.25">
      <c r="B235" s="9" t="s">
        <v>540</v>
      </c>
      <c r="C235" s="9">
        <v>10101</v>
      </c>
    </row>
    <row r="236" spans="2:3" x14ac:dyDescent="0.25">
      <c r="B236" s="9" t="s">
        <v>560</v>
      </c>
      <c r="C236" s="9">
        <v>10302</v>
      </c>
    </row>
    <row r="237" spans="2:3" x14ac:dyDescent="0.25">
      <c r="B237" s="9" t="s">
        <v>548</v>
      </c>
      <c r="C237" s="9">
        <v>10109</v>
      </c>
    </row>
    <row r="238" spans="2:3" x14ac:dyDescent="0.25">
      <c r="B238" s="9" t="s">
        <v>442</v>
      </c>
      <c r="C238" s="9">
        <v>6309</v>
      </c>
    </row>
    <row r="239" spans="2:3" x14ac:dyDescent="0.25">
      <c r="B239" s="9" t="s">
        <v>372</v>
      </c>
      <c r="C239" s="9">
        <v>4304</v>
      </c>
    </row>
    <row r="240" spans="2:3" x14ac:dyDescent="0.25">
      <c r="B240" s="9" t="s">
        <v>580</v>
      </c>
      <c r="C240" s="9">
        <v>12101</v>
      </c>
    </row>
    <row r="241" spans="2:3" x14ac:dyDescent="0.25">
      <c r="B241" s="9" t="s">
        <v>554</v>
      </c>
      <c r="C241" s="9">
        <v>10206</v>
      </c>
    </row>
    <row r="242" spans="2:3" x14ac:dyDescent="0.25">
      <c r="B242" s="9" t="s">
        <v>536</v>
      </c>
      <c r="C242" s="9">
        <v>9208</v>
      </c>
    </row>
    <row r="243" spans="2:3" x14ac:dyDescent="0.25">
      <c r="B243" s="9" t="s">
        <v>561</v>
      </c>
      <c r="C243" s="9">
        <v>10303</v>
      </c>
    </row>
    <row r="244" spans="2:3" x14ac:dyDescent="0.25">
      <c r="B244" s="9" t="s">
        <v>405</v>
      </c>
      <c r="C244" s="9">
        <v>5705</v>
      </c>
    </row>
    <row r="245" spans="2:3" x14ac:dyDescent="0.25">
      <c r="B245" s="9" t="s">
        <v>656</v>
      </c>
      <c r="C245" s="9">
        <v>15201</v>
      </c>
    </row>
    <row r="246" spans="2:3" x14ac:dyDescent="0.25">
      <c r="B246" s="9" t="s">
        <v>562</v>
      </c>
      <c r="C246" s="9">
        <v>10304</v>
      </c>
    </row>
    <row r="247" spans="2:3" x14ac:dyDescent="0.25">
      <c r="B247" s="9" t="s">
        <v>555</v>
      </c>
      <c r="C247" s="9">
        <v>10207</v>
      </c>
    </row>
    <row r="248" spans="2:3" x14ac:dyDescent="0.25">
      <c r="B248" s="9" t="s">
        <v>556</v>
      </c>
      <c r="C248" s="9">
        <v>10208</v>
      </c>
    </row>
    <row r="249" spans="2:3" x14ac:dyDescent="0.25">
      <c r="B249" s="9" t="s">
        <v>557</v>
      </c>
      <c r="C249" s="9">
        <v>10209</v>
      </c>
    </row>
    <row r="250" spans="2:3" x14ac:dyDescent="0.25">
      <c r="B250" s="9" t="s">
        <v>499</v>
      </c>
      <c r="C250" s="9">
        <v>8308</v>
      </c>
    </row>
    <row r="251" spans="2:3" x14ac:dyDescent="0.25">
      <c r="B251" s="9" t="s">
        <v>601</v>
      </c>
      <c r="C251" s="9">
        <v>13125</v>
      </c>
    </row>
    <row r="252" spans="2:3" x14ac:dyDescent="0.25">
      <c r="B252" s="9" t="s">
        <v>500</v>
      </c>
      <c r="C252" s="9">
        <v>8309</v>
      </c>
    </row>
    <row r="253" spans="2:3" x14ac:dyDescent="0.25">
      <c r="B253" s="9" t="s">
        <v>670</v>
      </c>
      <c r="C253" s="9">
        <v>16107</v>
      </c>
    </row>
    <row r="254" spans="2:3" x14ac:dyDescent="0.25">
      <c r="B254" s="9" t="s">
        <v>392</v>
      </c>
      <c r="C254" s="9">
        <v>5501</v>
      </c>
    </row>
    <row r="255" spans="2:3" x14ac:dyDescent="0.25">
      <c r="B255" s="9" t="s">
        <v>407</v>
      </c>
      <c r="C255" s="9">
        <v>5801</v>
      </c>
    </row>
    <row r="256" spans="2:3" x14ac:dyDescent="0.25">
      <c r="B256" s="9" t="s">
        <v>558</v>
      </c>
      <c r="C256" s="9">
        <v>10210</v>
      </c>
    </row>
    <row r="257" spans="2:3" x14ac:dyDescent="0.25">
      <c r="B257" s="9" t="s">
        <v>425</v>
      </c>
      <c r="C257" s="9">
        <v>6114</v>
      </c>
    </row>
    <row r="258" spans="2:3" x14ac:dyDescent="0.25">
      <c r="B258" s="9" t="s">
        <v>602</v>
      </c>
      <c r="C258" s="9">
        <v>13126</v>
      </c>
    </row>
    <row r="259" spans="2:3" x14ac:dyDescent="0.25">
      <c r="B259" s="9" t="s">
        <v>380</v>
      </c>
      <c r="C259" s="9">
        <v>5107</v>
      </c>
    </row>
    <row r="260" spans="2:3" x14ac:dyDescent="0.25">
      <c r="B260" s="9" t="s">
        <v>671</v>
      </c>
      <c r="C260" s="9">
        <v>16201</v>
      </c>
    </row>
    <row r="261" spans="2:3" x14ac:dyDescent="0.25">
      <c r="B261" s="9" t="s">
        <v>412</v>
      </c>
      <c r="C261" s="9">
        <v>6101</v>
      </c>
    </row>
    <row r="262" spans="2:3" x14ac:dyDescent="0.25">
      <c r="B262" s="9" t="s">
        <v>678</v>
      </c>
      <c r="C262" s="9">
        <v>16206</v>
      </c>
    </row>
    <row r="263" spans="2:3" x14ac:dyDescent="0.25">
      <c r="B263" s="9" t="s">
        <v>462</v>
      </c>
      <c r="C263" s="9">
        <v>7305</v>
      </c>
    </row>
    <row r="264" spans="2:3" x14ac:dyDescent="0.25">
      <c r="B264" s="9" t="s">
        <v>603</v>
      </c>
      <c r="C264" s="9">
        <v>13127</v>
      </c>
    </row>
    <row r="265" spans="2:3" x14ac:dyDescent="0.25">
      <c r="B265" s="9" t="s">
        <v>537</v>
      </c>
      <c r="C265" s="9">
        <v>9209</v>
      </c>
    </row>
    <row r="266" spans="2:3" x14ac:dyDescent="0.25">
      <c r="B266" s="9" t="s">
        <v>604</v>
      </c>
      <c r="C266" s="9">
        <v>13128</v>
      </c>
    </row>
    <row r="267" spans="2:3" x14ac:dyDescent="0.25">
      <c r="B267" s="9" t="s">
        <v>426</v>
      </c>
      <c r="C267" s="9">
        <v>6115</v>
      </c>
    </row>
    <row r="268" spans="2:3" x14ac:dyDescent="0.25">
      <c r="B268" s="9" t="s">
        <v>427</v>
      </c>
      <c r="C268" s="9">
        <v>6116</v>
      </c>
    </row>
    <row r="269" spans="2:3" x14ac:dyDescent="0.25">
      <c r="B269" s="9" t="s">
        <v>471</v>
      </c>
      <c r="C269" s="9">
        <v>7405</v>
      </c>
    </row>
    <row r="270" spans="2:3" x14ac:dyDescent="0.25">
      <c r="B270" s="9" t="s">
        <v>385</v>
      </c>
      <c r="C270" s="9">
        <v>5303</v>
      </c>
    </row>
    <row r="271" spans="2:3" x14ac:dyDescent="0.25">
      <c r="B271" s="9" t="s">
        <v>644</v>
      </c>
      <c r="C271" s="9">
        <v>14204</v>
      </c>
    </row>
    <row r="272" spans="2:3" x14ac:dyDescent="0.25">
      <c r="B272" s="9" t="s">
        <v>452</v>
      </c>
      <c r="C272" s="9">
        <v>7108</v>
      </c>
    </row>
    <row r="273" spans="2:3" x14ac:dyDescent="0.25">
      <c r="B273" s="9" t="s">
        <v>373</v>
      </c>
      <c r="C273" s="9">
        <v>4305</v>
      </c>
    </row>
    <row r="274" spans="2:3" x14ac:dyDescent="0.25">
      <c r="B274" s="9" t="s">
        <v>578</v>
      </c>
      <c r="C274" s="9">
        <v>11402</v>
      </c>
    </row>
    <row r="275" spans="2:3" x14ac:dyDescent="0.25">
      <c r="B275" s="9" t="s">
        <v>563</v>
      </c>
      <c r="C275" s="9">
        <v>10305</v>
      </c>
    </row>
    <row r="276" spans="2:3" x14ac:dyDescent="0.25">
      <c r="B276" s="9" t="s">
        <v>582</v>
      </c>
      <c r="C276" s="9">
        <v>12103</v>
      </c>
    </row>
    <row r="277" spans="2:3" x14ac:dyDescent="0.25">
      <c r="B277" s="9" t="s">
        <v>463</v>
      </c>
      <c r="C277" s="9">
        <v>7306</v>
      </c>
    </row>
    <row r="278" spans="2:3" x14ac:dyDescent="0.25">
      <c r="B278" s="9" t="s">
        <v>524</v>
      </c>
      <c r="C278" s="9">
        <v>9116</v>
      </c>
    </row>
    <row r="279" spans="2:3" x14ac:dyDescent="0.25">
      <c r="B279" s="9" t="s">
        <v>464</v>
      </c>
      <c r="C279" s="9">
        <v>7307</v>
      </c>
    </row>
    <row r="280" spans="2:3" x14ac:dyDescent="0.25">
      <c r="B280" s="9" t="s">
        <v>368</v>
      </c>
      <c r="C280" s="9">
        <v>4204</v>
      </c>
    </row>
    <row r="281" spans="2:3" x14ac:dyDescent="0.25">
      <c r="B281" s="9" t="s">
        <v>396</v>
      </c>
      <c r="C281" s="9">
        <v>5601</v>
      </c>
    </row>
    <row r="282" spans="2:3" x14ac:dyDescent="0.25">
      <c r="B282" s="9" t="s">
        <v>626</v>
      </c>
      <c r="C282" s="9">
        <v>13401</v>
      </c>
    </row>
    <row r="283" spans="2:3" x14ac:dyDescent="0.25">
      <c r="B283" s="9" t="s">
        <v>672</v>
      </c>
      <c r="C283" s="9">
        <v>16301</v>
      </c>
    </row>
    <row r="284" spans="2:3" x14ac:dyDescent="0.25">
      <c r="B284" s="9" t="s">
        <v>453</v>
      </c>
      <c r="C284" s="9">
        <v>7109</v>
      </c>
    </row>
    <row r="285" spans="2:3" x14ac:dyDescent="0.25">
      <c r="B285" s="9" t="s">
        <v>386</v>
      </c>
      <c r="C285" s="9">
        <v>5304</v>
      </c>
    </row>
    <row r="286" spans="2:3" x14ac:dyDescent="0.25">
      <c r="B286" s="9" t="s">
        <v>673</v>
      </c>
      <c r="C286" s="9">
        <v>16304</v>
      </c>
    </row>
    <row r="287" spans="2:3" x14ac:dyDescent="0.25">
      <c r="B287" s="9" t="s">
        <v>402</v>
      </c>
      <c r="C287" s="9">
        <v>5701</v>
      </c>
    </row>
    <row r="288" spans="2:3" x14ac:dyDescent="0.25">
      <c r="B288" s="9" t="s">
        <v>434</v>
      </c>
      <c r="C288" s="9">
        <v>6301</v>
      </c>
    </row>
    <row r="289" spans="2:3" x14ac:dyDescent="0.25">
      <c r="B289" s="9" t="s">
        <v>583</v>
      </c>
      <c r="C289" s="9">
        <v>12104</v>
      </c>
    </row>
    <row r="290" spans="2:3" x14ac:dyDescent="0.25">
      <c r="B290" s="9" t="s">
        <v>674</v>
      </c>
      <c r="C290" s="9">
        <v>16108</v>
      </c>
    </row>
    <row r="291" spans="2:3" x14ac:dyDescent="0.25">
      <c r="B291" s="9" t="s">
        <v>472</v>
      </c>
      <c r="C291" s="9">
        <v>7406</v>
      </c>
    </row>
    <row r="292" spans="2:3" x14ac:dyDescent="0.25">
      <c r="B292" s="9" t="s">
        <v>605</v>
      </c>
      <c r="C292" s="9">
        <v>13129</v>
      </c>
    </row>
    <row r="293" spans="2:3" x14ac:dyDescent="0.25">
      <c r="B293" s="9" t="s">
        <v>622</v>
      </c>
      <c r="C293" s="9">
        <v>13203</v>
      </c>
    </row>
    <row r="294" spans="2:3" ht="30" x14ac:dyDescent="0.25">
      <c r="B294" s="9" t="s">
        <v>564</v>
      </c>
      <c r="C294" s="9">
        <v>10306</v>
      </c>
    </row>
    <row r="295" spans="2:3" x14ac:dyDescent="0.25">
      <c r="B295" s="9" t="s">
        <v>606</v>
      </c>
      <c r="C295" s="9">
        <v>13130</v>
      </c>
    </row>
    <row r="296" spans="2:3" x14ac:dyDescent="0.25">
      <c r="B296" s="9" t="s">
        <v>675</v>
      </c>
      <c r="C296" s="9">
        <v>16305</v>
      </c>
    </row>
    <row r="297" spans="2:3" x14ac:dyDescent="0.25">
      <c r="B297" s="9" t="s">
        <v>565</v>
      </c>
      <c r="C297" s="9">
        <v>10307</v>
      </c>
    </row>
    <row r="298" spans="2:3" x14ac:dyDescent="0.25">
      <c r="B298" s="9" t="s">
        <v>634</v>
      </c>
      <c r="C298" s="9">
        <v>13505</v>
      </c>
    </row>
    <row r="299" spans="2:3" ht="30" x14ac:dyDescent="0.25">
      <c r="B299" s="9" t="s">
        <v>347</v>
      </c>
      <c r="C299" s="9">
        <v>2203</v>
      </c>
    </row>
    <row r="300" spans="2:3" x14ac:dyDescent="0.25">
      <c r="B300" s="9" t="s">
        <v>482</v>
      </c>
      <c r="C300" s="9">
        <v>8108</v>
      </c>
    </row>
    <row r="301" spans="2:3" x14ac:dyDescent="0.25">
      <c r="B301" s="9" t="s">
        <v>454</v>
      </c>
      <c r="C301" s="9">
        <v>7110</v>
      </c>
    </row>
    <row r="302" spans="2:3" x14ac:dyDescent="0.25">
      <c r="B302" s="9" t="s">
        <v>610</v>
      </c>
      <c r="C302" s="9">
        <v>13131</v>
      </c>
    </row>
    <row r="303" spans="2:3" x14ac:dyDescent="0.25">
      <c r="B303" s="9" t="s">
        <v>501</v>
      </c>
      <c r="C303" s="9">
        <v>8310</v>
      </c>
    </row>
    <row r="304" spans="2:3" x14ac:dyDescent="0.25">
      <c r="B304" s="9" t="s">
        <v>428</v>
      </c>
      <c r="C304" s="9">
        <v>6117</v>
      </c>
    </row>
    <row r="305" spans="2:3" x14ac:dyDescent="0.25">
      <c r="B305" s="9" t="s">
        <v>502</v>
      </c>
      <c r="C305" s="9">
        <v>8311</v>
      </c>
    </row>
    <row r="306" spans="2:3" x14ac:dyDescent="0.25">
      <c r="B306" s="9" t="s">
        <v>443</v>
      </c>
      <c r="C306" s="9">
        <v>6310</v>
      </c>
    </row>
    <row r="307" spans="2:3" x14ac:dyDescent="0.25">
      <c r="B307" s="9" t="s">
        <v>483</v>
      </c>
      <c r="C307" s="9">
        <v>8109</v>
      </c>
    </row>
    <row r="308" spans="2:3" x14ac:dyDescent="0.25">
      <c r="B308" s="9" t="s">
        <v>406</v>
      </c>
      <c r="C308" s="9">
        <v>5706</v>
      </c>
    </row>
    <row r="309" spans="2:3" x14ac:dyDescent="0.25">
      <c r="B309" s="9" t="s">
        <v>611</v>
      </c>
      <c r="C309" s="9">
        <v>13101</v>
      </c>
    </row>
    <row r="310" spans="2:3" x14ac:dyDescent="0.25">
      <c r="B310" s="9" t="s">
        <v>401</v>
      </c>
      <c r="C310" s="9">
        <v>5606</v>
      </c>
    </row>
    <row r="311" spans="2:3" x14ac:dyDescent="0.25">
      <c r="B311" s="9" t="s">
        <v>343</v>
      </c>
      <c r="C311" s="9">
        <v>2103</v>
      </c>
    </row>
    <row r="312" spans="2:3" x14ac:dyDescent="0.25">
      <c r="B312" s="9" t="s">
        <v>635</v>
      </c>
      <c r="C312" s="9">
        <v>13601</v>
      </c>
    </row>
    <row r="313" spans="2:3" x14ac:dyDescent="0.25">
      <c r="B313" s="9" t="s">
        <v>445</v>
      </c>
      <c r="C313" s="9">
        <v>7101</v>
      </c>
    </row>
    <row r="314" spans="2:3" x14ac:dyDescent="0.25">
      <c r="B314" s="9" t="s">
        <v>484</v>
      </c>
      <c r="C314" s="9">
        <v>8110</v>
      </c>
    </row>
    <row r="315" spans="2:3" x14ac:dyDescent="0.25">
      <c r="B315" s="9" t="s">
        <v>344</v>
      </c>
      <c r="C315" s="9">
        <v>2104</v>
      </c>
    </row>
    <row r="316" spans="2:3" x14ac:dyDescent="0.25">
      <c r="B316" s="9" t="s">
        <v>509</v>
      </c>
      <c r="C316" s="9">
        <v>9101</v>
      </c>
    </row>
    <row r="317" spans="2:3" x14ac:dyDescent="0.25">
      <c r="B317" s="9" t="s">
        <v>465</v>
      </c>
      <c r="C317" s="9">
        <v>7308</v>
      </c>
    </row>
    <row r="318" spans="2:3" x14ac:dyDescent="0.25">
      <c r="B318" s="9" t="s">
        <v>525</v>
      </c>
      <c r="C318" s="9">
        <v>9117</v>
      </c>
    </row>
    <row r="319" spans="2:3" x14ac:dyDescent="0.25">
      <c r="B319" s="9" t="s">
        <v>353</v>
      </c>
      <c r="C319" s="9">
        <v>3103</v>
      </c>
    </row>
    <row r="320" spans="2:3" x14ac:dyDescent="0.25">
      <c r="B320" s="9" t="s">
        <v>625</v>
      </c>
      <c r="C320" s="9">
        <v>13303</v>
      </c>
    </row>
    <row r="321" spans="2:3" x14ac:dyDescent="0.25">
      <c r="B321" s="9" t="s">
        <v>587</v>
      </c>
      <c r="C321" s="9">
        <v>12303</v>
      </c>
    </row>
    <row r="322" spans="2:3" x14ac:dyDescent="0.25">
      <c r="B322" s="9" t="s">
        <v>507</v>
      </c>
      <c r="C322" s="9">
        <v>8207</v>
      </c>
    </row>
    <row r="323" spans="2:3" x14ac:dyDescent="0.25">
      <c r="B323" s="9" t="s">
        <v>348</v>
      </c>
      <c r="C323" s="9">
        <v>2301</v>
      </c>
    </row>
    <row r="324" spans="2:3" x14ac:dyDescent="0.25">
      <c r="B324" s="9" t="s">
        <v>526</v>
      </c>
      <c r="C324" s="9">
        <v>9118</v>
      </c>
    </row>
    <row r="325" spans="2:3" x14ac:dyDescent="0.25">
      <c r="B325" s="9" t="s">
        <v>485</v>
      </c>
      <c r="C325" s="9">
        <v>8111</v>
      </c>
    </row>
    <row r="326" spans="2:3" x14ac:dyDescent="0.25">
      <c r="B326" s="9" t="s">
        <v>589</v>
      </c>
      <c r="C326" s="9">
        <v>12402</v>
      </c>
    </row>
    <row r="327" spans="2:3" x14ac:dyDescent="0.25">
      <c r="B327" s="9" t="s">
        <v>576</v>
      </c>
      <c r="C327" s="9">
        <v>11303</v>
      </c>
    </row>
    <row r="328" spans="2:3" x14ac:dyDescent="0.25">
      <c r="B328" s="9" t="s">
        <v>538</v>
      </c>
      <c r="C328" s="9">
        <v>9210</v>
      </c>
    </row>
    <row r="329" spans="2:3" x14ac:dyDescent="0.25">
      <c r="B329" s="9" t="s">
        <v>676</v>
      </c>
      <c r="C329" s="9">
        <v>16207</v>
      </c>
    </row>
    <row r="330" spans="2:3" x14ac:dyDescent="0.25">
      <c r="B330" s="9" t="s">
        <v>503</v>
      </c>
      <c r="C330" s="9">
        <v>8312</v>
      </c>
    </row>
    <row r="331" spans="2:3" x14ac:dyDescent="0.25">
      <c r="B331" s="9" t="s">
        <v>645</v>
      </c>
      <c r="C331" s="9">
        <v>14101</v>
      </c>
    </row>
    <row r="332" spans="2:3" x14ac:dyDescent="0.25">
      <c r="B332" s="9" t="s">
        <v>355</v>
      </c>
      <c r="C332" s="9">
        <v>3301</v>
      </c>
    </row>
    <row r="333" spans="2:3" x14ac:dyDescent="0.25">
      <c r="B333" s="9" t="s">
        <v>375</v>
      </c>
      <c r="C333" s="9">
        <v>5101</v>
      </c>
    </row>
    <row r="334" spans="2:3" x14ac:dyDescent="0.25">
      <c r="B334" s="9" t="s">
        <v>466</v>
      </c>
      <c r="C334" s="9">
        <v>7309</v>
      </c>
    </row>
    <row r="335" spans="2:3" x14ac:dyDescent="0.25">
      <c r="B335" s="9" t="s">
        <v>539</v>
      </c>
      <c r="C335" s="9">
        <v>9211</v>
      </c>
    </row>
    <row r="336" spans="2:3" x14ac:dyDescent="0.25">
      <c r="B336" s="9" t="s">
        <v>364</v>
      </c>
      <c r="C336" s="9">
        <v>4106</v>
      </c>
    </row>
    <row r="337" spans="2:3" x14ac:dyDescent="0.25">
      <c r="B337" s="9" t="s">
        <v>527</v>
      </c>
      <c r="C337" s="9">
        <v>9119</v>
      </c>
    </row>
    <row r="338" spans="2:3" x14ac:dyDescent="0.25">
      <c r="B338" s="9" t="s">
        <v>473</v>
      </c>
      <c r="C338" s="9">
        <v>7407</v>
      </c>
    </row>
    <row r="339" spans="2:3" x14ac:dyDescent="0.25">
      <c r="B339" s="9" t="s">
        <v>410</v>
      </c>
      <c r="C339" s="9">
        <v>5804</v>
      </c>
    </row>
    <row r="340" spans="2:3" x14ac:dyDescent="0.25">
      <c r="B340" s="9" t="s">
        <v>528</v>
      </c>
      <c r="C340" s="9">
        <v>9120</v>
      </c>
    </row>
    <row r="341" spans="2:3" x14ac:dyDescent="0.25">
      <c r="B341" s="9" t="s">
        <v>381</v>
      </c>
      <c r="C341" s="9">
        <v>5109</v>
      </c>
    </row>
    <row r="342" spans="2:3" x14ac:dyDescent="0.25">
      <c r="B342" s="9" t="s">
        <v>620</v>
      </c>
      <c r="C342" s="9">
        <v>13132</v>
      </c>
    </row>
    <row r="343" spans="2:3" x14ac:dyDescent="0.25">
      <c r="B343" s="9" t="s">
        <v>474</v>
      </c>
      <c r="C343" s="9">
        <v>7408</v>
      </c>
    </row>
    <row r="344" spans="2:3" x14ac:dyDescent="0.25">
      <c r="B344" s="9" t="s">
        <v>504</v>
      </c>
      <c r="C344" s="9">
        <v>8313</v>
      </c>
    </row>
    <row r="345" spans="2:3" x14ac:dyDescent="0.25">
      <c r="B345" s="9" t="s">
        <v>677</v>
      </c>
      <c r="C345" s="9">
        <v>16109</v>
      </c>
    </row>
    <row r="346" spans="2:3" x14ac:dyDescent="0.25">
      <c r="B346" s="9" t="s">
        <v>391</v>
      </c>
      <c r="C346" s="9">
        <v>5405</v>
      </c>
    </row>
  </sheetData>
  <sortState xmlns:xlrd2="http://schemas.microsoft.com/office/spreadsheetml/2017/richdata2" ref="B2:C346">
    <sortCondition ref="B2:B346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Hojas de cálculo</vt:lpstr>
      </vt:variant>
      <vt:variant>
        <vt:i4>12</vt:i4>
      </vt:variant>
    </vt:vector>
  </HeadingPairs>
  <TitlesOfParts>
    <vt:vector size="12" baseType="lpstr">
      <vt:lpstr>FIGEM 2025</vt:lpstr>
      <vt:lpstr>INDICADORES</vt:lpstr>
      <vt:lpstr>DATA_PREV</vt:lpstr>
      <vt:lpstr>INFO SP</vt:lpstr>
      <vt:lpstr>DATA_PTES</vt:lpstr>
      <vt:lpstr>DATA_IG</vt:lpstr>
      <vt:lpstr>INFO FALTANTE PICHILEMU</vt:lpstr>
      <vt:lpstr>DATA_CGR</vt:lpstr>
      <vt:lpstr>DATA_TM</vt:lpstr>
      <vt:lpstr>DATA_IRPi</vt:lpstr>
      <vt:lpstr>DATA_REI</vt:lpstr>
      <vt:lpstr>CODES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2024-05-20T19:14:33Z</dcterms:created>
  <dcterms:modified xsi:type="dcterms:W3CDTF">2025-08-04T18:28:53Z</dcterms:modified>
</cp:coreProperties>
</file>